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defaultThemeVersion="166925"/>
  <xr:revisionPtr revIDLastSave="0" documentId="13_ncr:1_{9AC4C12D-581A-4EDD-8823-1FD6D7153E3B}" xr6:coauthVersionLast="44" xr6:coauthVersionMax="45" xr10:uidLastSave="{00000000-0000-0000-0000-000000000000}"/>
  <bookViews>
    <workbookView xWindow="-110" yWindow="-110" windowWidth="19420" windowHeight="10420" xr2:uid="{00000000-000D-0000-FFFF-FFFF00000000}"/>
  </bookViews>
  <sheets>
    <sheet name="report name" sheetId="1" r:id="rId1"/>
    <sheet name="ProyectoFinal" sheetId="15" r:id="rId2"/>
    <sheet name="NotasComentariosParcial2" sheetId="7" r:id="rId3"/>
    <sheet name="OrdenamientoArchivos" sheetId="11" r:id="rId4"/>
    <sheet name="VideosOrdenamientos" sheetId="9" r:id="rId5"/>
    <sheet name="Cuento" sheetId="8" r:id="rId6"/>
    <sheet name="Horarios sustentaciones" sheetId="14" r:id="rId7"/>
    <sheet name="ExpoLenguajesProg" sheetId="13" r:id="rId8"/>
    <sheet name="AsistenciaAbril28" sheetId="10" r:id="rId9"/>
    <sheet name="HorariosSustentParcial2" sheetId="6" r:id="rId10"/>
    <sheet name="EjercicioPracticoClase24Marzo" sheetId="2" r:id="rId11"/>
    <sheet name="EjercicioGITClase30Marzo" sheetId="3" r:id="rId12"/>
    <sheet name="EjerciciosRecursion31Marzo" sheetId="4" r:id="rId13"/>
    <sheet name="Algoritmos de ordenamiento" sheetId="5" r:id="rId14"/>
  </sheets>
  <definedNames>
    <definedName name="_xlnm._FilterDatabase" localSheetId="13" hidden="1">'Algoritmos de ordenamiento'!$A$1:$F$1</definedName>
    <definedName name="_xlnm._FilterDatabase" localSheetId="7" hidden="1">ExpoLenguajesProg!$A$1:$B$1</definedName>
    <definedName name="_xlnm._FilterDatabase" localSheetId="9" hidden="1">HorariosSustentParcial2!$A$1:$E$1</definedName>
    <definedName name="_xlnm._FilterDatabase" localSheetId="2" hidden="1">NotasComentariosParcial2!$A$1:$O$1</definedName>
    <definedName name="_xlnm._FilterDatabase" localSheetId="3" hidden="1">OrdenamientoArchivos!$A$2:$U$2</definedName>
    <definedName name="_xlnm._FilterDatabase" localSheetId="1" hidden="1">ProyectoFinal!$A$2:$O$2</definedName>
    <definedName name="_xlnm._FilterDatabase" localSheetId="0" hidden="1">'report name'!$A$2:$AD$2</definedName>
    <definedName name="_xlnm._FilterDatabase" localSheetId="4" hidden="1">VideosOrdenamientos!$A$3:$O$29</definedName>
    <definedName name="JR_PAGE_ANCHOR_0_1">'report name'!$D$1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12" i="1" l="1"/>
  <c r="AC4" i="1"/>
  <c r="S22" i="1"/>
  <c r="Q6" i="1"/>
  <c r="Q7" i="1"/>
  <c r="Q8" i="1"/>
  <c r="Q9" i="1"/>
  <c r="Q10" i="1"/>
  <c r="Q11" i="1"/>
  <c r="AC11" i="1" s="1"/>
  <c r="Q13" i="1"/>
  <c r="Q14" i="1"/>
  <c r="Q15" i="1"/>
  <c r="Q16" i="1"/>
  <c r="Q17" i="1"/>
  <c r="Q18" i="1"/>
  <c r="Q19" i="1"/>
  <c r="AC19" i="1" s="1"/>
  <c r="Q21" i="1"/>
  <c r="Q22" i="1"/>
  <c r="AC22" i="1" s="1"/>
  <c r="Q23" i="1"/>
  <c r="Q24" i="1"/>
  <c r="AC24" i="1" s="1"/>
  <c r="Q26" i="1"/>
  <c r="Q3" i="1"/>
  <c r="AA7" i="1" l="1"/>
  <c r="AA3" i="1"/>
  <c r="L22" i="15"/>
  <c r="N22" i="15" s="1"/>
  <c r="AA22" i="1" s="1"/>
  <c r="L28" i="15" l="1"/>
  <c r="N28" i="15" s="1"/>
  <c r="AA28" i="1" s="1"/>
  <c r="L13" i="15"/>
  <c r="N13" i="15" s="1"/>
  <c r="AA13" i="1" s="1"/>
  <c r="L21" i="15"/>
  <c r="N21" i="15" s="1"/>
  <c r="AA21" i="1" s="1"/>
  <c r="L8" i="15"/>
  <c r="N8" i="15" s="1"/>
  <c r="AA8" i="1" s="1"/>
  <c r="L9" i="15"/>
  <c r="N9" i="15" s="1"/>
  <c r="AA9" i="1" s="1"/>
  <c r="L10" i="15"/>
  <c r="N10" i="15" s="1"/>
  <c r="AA10" i="1" s="1"/>
  <c r="L11" i="15"/>
  <c r="N11" i="15" s="1"/>
  <c r="AA11" i="1" s="1"/>
  <c r="L12" i="15"/>
  <c r="N12" i="15" s="1"/>
  <c r="AA12" i="1" s="1"/>
  <c r="L14" i="15"/>
  <c r="L15" i="15"/>
  <c r="N15" i="15" s="1"/>
  <c r="AA15" i="1" s="1"/>
  <c r="L16" i="15"/>
  <c r="N16" i="15" s="1"/>
  <c r="AA16" i="1" s="1"/>
  <c r="L17" i="15"/>
  <c r="N17" i="15" s="1"/>
  <c r="AA17" i="1" s="1"/>
  <c r="L18" i="15"/>
  <c r="N18" i="15" s="1"/>
  <c r="AA18" i="1" s="1"/>
  <c r="L19" i="15"/>
  <c r="N19" i="15" s="1"/>
  <c r="AA19" i="1" s="1"/>
  <c r="L20" i="15"/>
  <c r="N20" i="15" s="1"/>
  <c r="AA20" i="1" s="1"/>
  <c r="L23" i="15"/>
  <c r="N23" i="15" s="1"/>
  <c r="AA23" i="1" s="1"/>
  <c r="L24" i="15"/>
  <c r="N24" i="15" s="1"/>
  <c r="AA24" i="1" s="1"/>
  <c r="L25" i="15"/>
  <c r="N25" i="15" s="1"/>
  <c r="AA25" i="1" s="1"/>
  <c r="L26" i="15"/>
  <c r="N26" i="15" s="1"/>
  <c r="AA26" i="1" s="1"/>
  <c r="L27" i="15"/>
  <c r="N27" i="15" s="1"/>
  <c r="AA27" i="1" s="1"/>
  <c r="N3" i="15"/>
  <c r="L4" i="15"/>
  <c r="N4" i="15" s="1"/>
  <c r="AA4" i="1" s="1"/>
  <c r="L5" i="15"/>
  <c r="N5" i="15" s="1"/>
  <c r="AA5" i="1" s="1"/>
  <c r="L6" i="15"/>
  <c r="L7" i="15"/>
  <c r="N14" i="15"/>
  <c r="AA14" i="1" s="1"/>
  <c r="Y7" i="1"/>
  <c r="AB7" i="1" s="1"/>
  <c r="V7" i="1"/>
  <c r="L6" i="7"/>
  <c r="N7" i="15" l="1"/>
  <c r="N6" i="15"/>
  <c r="AA6" i="1" s="1"/>
  <c r="Y16" i="1" l="1"/>
  <c r="AB16" i="1" s="1"/>
  <c r="Y3" i="1"/>
  <c r="AB3" i="1" s="1"/>
  <c r="Y4" i="1"/>
  <c r="AB4" i="1" s="1"/>
  <c r="Y5" i="1"/>
  <c r="AB5" i="1" s="1"/>
  <c r="Y17" i="1"/>
  <c r="AB17" i="1" s="1"/>
  <c r="Y6" i="1"/>
  <c r="AB6" i="1" s="1"/>
  <c r="Y8" i="1"/>
  <c r="AB8" i="1" s="1"/>
  <c r="Y18" i="1"/>
  <c r="AB18" i="1" s="1"/>
  <c r="Y9" i="1"/>
  <c r="AB9" i="1" s="1"/>
  <c r="Y19" i="1"/>
  <c r="AB19" i="1" s="1"/>
  <c r="Y21" i="1"/>
  <c r="AB21" i="1" s="1"/>
  <c r="Y10" i="1"/>
  <c r="AB10" i="1" s="1"/>
  <c r="Y22" i="1"/>
  <c r="AB22" i="1" s="1"/>
  <c r="Y23" i="1"/>
  <c r="AB23" i="1" s="1"/>
  <c r="Y24" i="1"/>
  <c r="AB24" i="1" s="1"/>
  <c r="Y11" i="1"/>
  <c r="AB11" i="1" s="1"/>
  <c r="Y25" i="1"/>
  <c r="AB25" i="1" s="1"/>
  <c r="Y26" i="1"/>
  <c r="AB26" i="1" s="1"/>
  <c r="Y27" i="1"/>
  <c r="AB27" i="1" s="1"/>
  <c r="Y12" i="1"/>
  <c r="AB12" i="1" s="1"/>
  <c r="Y28" i="1"/>
  <c r="AB28" i="1" s="1"/>
  <c r="Y13" i="1"/>
  <c r="AB13" i="1" s="1"/>
  <c r="Y14" i="1"/>
  <c r="AB14" i="1" s="1"/>
  <c r="Y15" i="1"/>
  <c r="AB15" i="1" s="1"/>
  <c r="N6" i="11" l="1"/>
  <c r="O6" i="11" s="1"/>
  <c r="N7" i="11"/>
  <c r="O7" i="11" s="1"/>
  <c r="N9" i="11"/>
  <c r="N10" i="11"/>
  <c r="N11" i="11"/>
  <c r="O11" i="11" s="1"/>
  <c r="N13" i="11"/>
  <c r="N17" i="11"/>
  <c r="O17" i="11" s="1"/>
  <c r="N21" i="11"/>
  <c r="O21" i="11" s="1"/>
  <c r="N25" i="11"/>
  <c r="O25" i="11" s="1"/>
  <c r="Q25" i="11" s="1"/>
  <c r="N27" i="11"/>
  <c r="O27" i="11" s="1"/>
  <c r="N28" i="11"/>
  <c r="O28" i="11" s="1"/>
  <c r="N3" i="11"/>
  <c r="O3" i="11" s="1"/>
  <c r="N4" i="11"/>
  <c r="N8" i="11"/>
  <c r="N12" i="11"/>
  <c r="N14" i="11"/>
  <c r="O14" i="11" s="1"/>
  <c r="N15" i="11"/>
  <c r="O15" i="11" s="1"/>
  <c r="N16" i="11"/>
  <c r="O16" i="11" s="1"/>
  <c r="N18" i="11"/>
  <c r="N19" i="11"/>
  <c r="O19" i="11" s="1"/>
  <c r="N20" i="11"/>
  <c r="N22" i="11"/>
  <c r="N23" i="11"/>
  <c r="N24" i="11"/>
  <c r="N26" i="11"/>
  <c r="O26" i="11" s="1"/>
  <c r="O9" i="11"/>
  <c r="O13" i="11"/>
  <c r="O4" i="11"/>
  <c r="O8" i="11"/>
  <c r="O12" i="11"/>
  <c r="O18" i="11"/>
  <c r="O20" i="11"/>
  <c r="O22" i="11"/>
  <c r="O23" i="11"/>
  <c r="O24" i="11"/>
  <c r="N5" i="11"/>
  <c r="O5" i="11" s="1"/>
  <c r="H6" i="11"/>
  <c r="H7" i="11"/>
  <c r="I7" i="11" s="1"/>
  <c r="H9" i="11"/>
  <c r="I9" i="11" s="1"/>
  <c r="H10" i="11"/>
  <c r="I10" i="11" s="1"/>
  <c r="H11" i="11"/>
  <c r="I11" i="11" s="1"/>
  <c r="H13" i="11"/>
  <c r="I13" i="11" s="1"/>
  <c r="H17" i="11"/>
  <c r="I17" i="11" s="1"/>
  <c r="H21" i="11"/>
  <c r="I21" i="11" s="1"/>
  <c r="H25" i="11"/>
  <c r="H27" i="11"/>
  <c r="H28" i="11"/>
  <c r="I28" i="11" s="1"/>
  <c r="Q28" i="11" s="1"/>
  <c r="H3" i="11"/>
  <c r="I3" i="11" s="1"/>
  <c r="Q3" i="11" s="1"/>
  <c r="H4" i="11"/>
  <c r="I4" i="11" s="1"/>
  <c r="Q4" i="11" s="1"/>
  <c r="H8" i="11"/>
  <c r="H12" i="11"/>
  <c r="I12" i="11" s="1"/>
  <c r="Q12" i="11" s="1"/>
  <c r="H14" i="11"/>
  <c r="I14" i="11" s="1"/>
  <c r="Q14" i="11" s="1"/>
  <c r="H15" i="11"/>
  <c r="I15" i="11" s="1"/>
  <c r="H16" i="11"/>
  <c r="H18" i="11"/>
  <c r="I18" i="11" s="1"/>
  <c r="Q18" i="11" s="1"/>
  <c r="H19" i="11"/>
  <c r="I19" i="11" s="1"/>
  <c r="Q19" i="11" s="1"/>
  <c r="H20" i="11"/>
  <c r="I20" i="11" s="1"/>
  <c r="Q20" i="11" s="1"/>
  <c r="H22" i="11"/>
  <c r="I22" i="11" s="1"/>
  <c r="Q22" i="11" s="1"/>
  <c r="H23" i="11"/>
  <c r="I23" i="11" s="1"/>
  <c r="Q23" i="11" s="1"/>
  <c r="H24" i="11"/>
  <c r="I24" i="11" s="1"/>
  <c r="Q24" i="11" s="1"/>
  <c r="H26" i="11"/>
  <c r="H5" i="11"/>
  <c r="I5" i="11" s="1"/>
  <c r="Q5" i="11" s="1"/>
  <c r="Q15" i="11" l="1"/>
  <c r="Y20" i="1" s="1"/>
  <c r="AB20" i="1" s="1"/>
  <c r="Q17" i="11"/>
  <c r="Q13" i="11"/>
  <c r="Q10" i="11"/>
  <c r="Q9" i="11"/>
  <c r="Q7" i="11"/>
  <c r="Q21" i="11"/>
  <c r="Q11" i="11"/>
  <c r="I8" i="11"/>
  <c r="Q8" i="11" s="1"/>
  <c r="I16" i="11"/>
  <c r="Q16" i="11" s="1"/>
  <c r="I27" i="11"/>
  <c r="Q27" i="11" s="1"/>
  <c r="I26" i="11"/>
  <c r="Q26" i="11" s="1"/>
  <c r="I6" i="11"/>
  <c r="Q6" i="11" s="1"/>
  <c r="N15" i="1" l="1"/>
  <c r="O15" i="1" s="1"/>
  <c r="N13" i="1"/>
  <c r="O13" i="1" s="1"/>
  <c r="N10" i="1"/>
  <c r="O10" i="1" s="1"/>
  <c r="V12" i="1"/>
  <c r="O5" i="9" l="1"/>
  <c r="V4" i="1" s="1"/>
  <c r="O6" i="9"/>
  <c r="V5" i="1" s="1"/>
  <c r="O7" i="9"/>
  <c r="V6" i="1" s="1"/>
  <c r="O8" i="9"/>
  <c r="O9" i="9"/>
  <c r="V8" i="1" s="1"/>
  <c r="O10" i="9"/>
  <c r="V9" i="1" s="1"/>
  <c r="O11" i="9"/>
  <c r="V10" i="1" s="1"/>
  <c r="O12" i="9"/>
  <c r="V11" i="1" s="1"/>
  <c r="O14" i="9"/>
  <c r="V13" i="1" s="1"/>
  <c r="O15" i="9"/>
  <c r="V14" i="1" s="1"/>
  <c r="O16" i="9"/>
  <c r="V15" i="1" s="1"/>
  <c r="O17" i="9"/>
  <c r="V16" i="1" s="1"/>
  <c r="O18" i="9"/>
  <c r="V17" i="1" s="1"/>
  <c r="O19" i="9"/>
  <c r="V18" i="1" s="1"/>
  <c r="O20" i="9"/>
  <c r="V19" i="1" s="1"/>
  <c r="O21" i="9"/>
  <c r="V20" i="1" s="1"/>
  <c r="O22" i="9"/>
  <c r="V21" i="1" s="1"/>
  <c r="O23" i="9"/>
  <c r="V22" i="1" s="1"/>
  <c r="O24" i="9"/>
  <c r="V23" i="1" s="1"/>
  <c r="O25" i="9"/>
  <c r="V24" i="1" s="1"/>
  <c r="O26" i="9"/>
  <c r="V25" i="1" s="1"/>
  <c r="O27" i="9"/>
  <c r="V26" i="1" s="1"/>
  <c r="O28" i="9"/>
  <c r="V27" i="1" s="1"/>
  <c r="O29" i="9"/>
  <c r="V28" i="1" s="1"/>
  <c r="O4" i="9"/>
  <c r="V3" i="1" s="1"/>
  <c r="AD8" i="1" l="1"/>
  <c r="AD23" i="1"/>
  <c r="AD9" i="1"/>
  <c r="AD5" i="1"/>
  <c r="AD26" i="1"/>
  <c r="AD4" i="1"/>
  <c r="AD25" i="1"/>
  <c r="AD24" i="1"/>
  <c r="U5" i="8"/>
  <c r="V5" i="8" s="1"/>
  <c r="Y5" i="8" s="1"/>
  <c r="T5" i="1" s="1"/>
  <c r="X5" i="1" s="1"/>
  <c r="U6" i="8"/>
  <c r="V6" i="8" s="1"/>
  <c r="U7" i="8"/>
  <c r="V7" i="8" s="1"/>
  <c r="Y7" i="8" s="1"/>
  <c r="T7" i="1" s="1"/>
  <c r="U8" i="8"/>
  <c r="V8" i="8" s="1"/>
  <c r="Y8" i="8" s="1"/>
  <c r="T8" i="1" s="1"/>
  <c r="X8" i="1" s="1"/>
  <c r="U9" i="8"/>
  <c r="V9" i="8" s="1"/>
  <c r="Y9" i="8" s="1"/>
  <c r="T9" i="1" s="1"/>
  <c r="X9" i="1" s="1"/>
  <c r="U10" i="8"/>
  <c r="V10" i="8" s="1"/>
  <c r="Y10" i="8" s="1"/>
  <c r="T10" i="1" s="1"/>
  <c r="X10" i="1" s="1"/>
  <c r="U11" i="8"/>
  <c r="Y11" i="8" s="1"/>
  <c r="T11" i="1" s="1"/>
  <c r="X11" i="1" s="1"/>
  <c r="U12" i="8"/>
  <c r="V12" i="8" s="1"/>
  <c r="Y12" i="8" s="1"/>
  <c r="T12" i="1" s="1"/>
  <c r="U13" i="8"/>
  <c r="V13" i="8" s="1"/>
  <c r="Y13" i="8" s="1"/>
  <c r="T13" i="1" s="1"/>
  <c r="X13" i="1" s="1"/>
  <c r="U14" i="8"/>
  <c r="V14" i="8" s="1"/>
  <c r="Y14" i="8" s="1"/>
  <c r="T14" i="1" s="1"/>
  <c r="X14" i="1" s="1"/>
  <c r="U15" i="8"/>
  <c r="V15" i="8" s="1"/>
  <c r="U16" i="8"/>
  <c r="V16" i="8" s="1"/>
  <c r="U17" i="8"/>
  <c r="V17" i="8" s="1"/>
  <c r="Y17" i="8" s="1"/>
  <c r="T17" i="1" s="1"/>
  <c r="X17" i="1" s="1"/>
  <c r="U18" i="8"/>
  <c r="V18" i="8" s="1"/>
  <c r="Y18" i="8" s="1"/>
  <c r="T18" i="1" s="1"/>
  <c r="X18" i="1" s="1"/>
  <c r="U19" i="8"/>
  <c r="V19" i="8" s="1"/>
  <c r="Y19" i="8" s="1"/>
  <c r="T19" i="1" s="1"/>
  <c r="X19" i="1" s="1"/>
  <c r="U20" i="8"/>
  <c r="V20" i="8" s="1"/>
  <c r="Y20" i="8" s="1"/>
  <c r="T20" i="1" s="1"/>
  <c r="X20" i="1" s="1"/>
  <c r="U21" i="8"/>
  <c r="V21" i="8" s="1"/>
  <c r="Y21" i="8" s="1"/>
  <c r="T21" i="1" s="1"/>
  <c r="X21" i="1" s="1"/>
  <c r="U22" i="8"/>
  <c r="V22" i="8" s="1"/>
  <c r="Y22" i="8" s="1"/>
  <c r="T22" i="1" s="1"/>
  <c r="X22" i="1" s="1"/>
  <c r="U23" i="8"/>
  <c r="V23" i="8" s="1"/>
  <c r="U24" i="8"/>
  <c r="V24" i="8" s="1"/>
  <c r="Y24" i="8" s="1"/>
  <c r="T24" i="1" s="1"/>
  <c r="X24" i="1" s="1"/>
  <c r="U25" i="8"/>
  <c r="V25" i="8" s="1"/>
  <c r="Y25" i="8" s="1"/>
  <c r="T25" i="1" s="1"/>
  <c r="X25" i="1" s="1"/>
  <c r="U26" i="8"/>
  <c r="V26" i="8" s="1"/>
  <c r="Y26" i="8" s="1"/>
  <c r="T26" i="1" s="1"/>
  <c r="X26" i="1" s="1"/>
  <c r="U27" i="8"/>
  <c r="V27" i="8" s="1"/>
  <c r="Y27" i="8" s="1"/>
  <c r="T27" i="1" s="1"/>
  <c r="X27" i="1" s="1"/>
  <c r="U28" i="8"/>
  <c r="V28" i="8" s="1"/>
  <c r="Y28" i="8" s="1"/>
  <c r="T28" i="1" s="1"/>
  <c r="X28" i="1" s="1"/>
  <c r="U4" i="8"/>
  <c r="V4" i="8" s="1"/>
  <c r="Y4" i="8" s="1"/>
  <c r="T4" i="1" s="1"/>
  <c r="X4" i="1" s="1"/>
  <c r="U3" i="8"/>
  <c r="V3" i="8" s="1"/>
  <c r="Y16" i="8"/>
  <c r="T16" i="1" s="1"/>
  <c r="X16" i="1" s="1"/>
  <c r="Y23" i="8"/>
  <c r="T23" i="1" s="1"/>
  <c r="X23" i="1" s="1"/>
  <c r="Y6" i="8"/>
  <c r="T6" i="1" s="1"/>
  <c r="X6" i="1" s="1"/>
  <c r="X12" i="1" l="1"/>
  <c r="AD12" i="1"/>
  <c r="AD11" i="1"/>
  <c r="AD27" i="1"/>
  <c r="AD22" i="1"/>
  <c r="AD20" i="1"/>
  <c r="AD13" i="1"/>
  <c r="AD16" i="1"/>
  <c r="AD6" i="1"/>
  <c r="AD28" i="1"/>
  <c r="AD21" i="1"/>
  <c r="AD10" i="1"/>
  <c r="AD17" i="1"/>
  <c r="X7" i="1"/>
  <c r="AD7" i="1"/>
  <c r="AD14" i="1"/>
  <c r="AD19" i="1"/>
  <c r="L16" i="7"/>
  <c r="N11" i="1"/>
  <c r="O11" i="1" s="1"/>
  <c r="L2" i="7"/>
  <c r="N2" i="7" s="1"/>
  <c r="R3" i="1" s="1"/>
  <c r="S3" i="1" s="1"/>
  <c r="AC3" i="1" s="1"/>
  <c r="N16" i="7"/>
  <c r="R17" i="1" s="1"/>
  <c r="S17" i="1" s="1"/>
  <c r="AC17" i="1" s="1"/>
  <c r="L22" i="7"/>
  <c r="N22" i="7" s="1"/>
  <c r="R23" i="1" s="1"/>
  <c r="S23" i="1" s="1"/>
  <c r="AC23" i="1" s="1"/>
  <c r="L25" i="7" l="1"/>
  <c r="N25" i="7" s="1"/>
  <c r="R26" i="1" s="1"/>
  <c r="S26" i="1" s="1"/>
  <c r="AC26" i="1" s="1"/>
  <c r="L13" i="7"/>
  <c r="N13" i="7" s="1"/>
  <c r="R14" i="1" s="1"/>
  <c r="S14" i="1" s="1"/>
  <c r="AC14" i="1" s="1"/>
  <c r="L12" i="7" l="1"/>
  <c r="N12" i="7" s="1"/>
  <c r="R13" i="1" s="1"/>
  <c r="L21" i="7"/>
  <c r="N21" i="7" s="1"/>
  <c r="L8" i="7"/>
  <c r="N8" i="7" s="1"/>
  <c r="R9" i="1" s="1"/>
  <c r="S9" i="1" s="1"/>
  <c r="AC9" i="1" s="1"/>
  <c r="L20" i="7"/>
  <c r="N20" i="7" s="1"/>
  <c r="R21" i="1" s="1"/>
  <c r="S21" i="1" s="1"/>
  <c r="AC21" i="1" s="1"/>
  <c r="L15" i="7"/>
  <c r="N15" i="7" s="1"/>
  <c r="R16" i="1" s="1"/>
  <c r="S16" i="1" s="1"/>
  <c r="AC16" i="1" s="1"/>
  <c r="S13" i="1" l="1"/>
  <c r="AC13" i="1" s="1"/>
  <c r="N6" i="7"/>
  <c r="R7" i="1" s="1"/>
  <c r="S7" i="1" s="1"/>
  <c r="AC7" i="1" s="1"/>
  <c r="L9" i="7"/>
  <c r="N9" i="7" s="1"/>
  <c r="R10" i="1" s="1"/>
  <c r="L26" i="7"/>
  <c r="N26" i="7" s="1"/>
  <c r="R27" i="1" s="1"/>
  <c r="S27" i="1" s="1"/>
  <c r="AC27" i="1" s="1"/>
  <c r="L11" i="7"/>
  <c r="N11" i="7" s="1"/>
  <c r="L4" i="7"/>
  <c r="N4" i="7" s="1"/>
  <c r="R5" i="1" s="1"/>
  <c r="S5" i="1" s="1"/>
  <c r="AC5" i="1" s="1"/>
  <c r="L18" i="7"/>
  <c r="N18" i="7" s="1"/>
  <c r="L14" i="7"/>
  <c r="N14" i="7" s="1"/>
  <c r="R15" i="1" s="1"/>
  <c r="S15" i="1" s="1"/>
  <c r="AC15" i="1" s="1"/>
  <c r="L3" i="7"/>
  <c r="N3" i="7" s="1"/>
  <c r="L17" i="7"/>
  <c r="N17" i="7" s="1"/>
  <c r="R18" i="1" s="1"/>
  <c r="S18" i="1" s="1"/>
  <c r="AC18" i="1" s="1"/>
  <c r="L5" i="7"/>
  <c r="N5" i="7" s="1"/>
  <c r="R6" i="1" s="1"/>
  <c r="S6" i="1" s="1"/>
  <c r="AC6" i="1" s="1"/>
  <c r="S10" i="1" l="1"/>
  <c r="AC10" i="1" s="1"/>
  <c r="L10" i="7"/>
  <c r="N10" i="7" s="1"/>
  <c r="L27" i="7"/>
  <c r="N27" i="7" s="1"/>
  <c r="R28" i="1" s="1"/>
  <c r="S28" i="1" s="1"/>
  <c r="AC28" i="1" s="1"/>
  <c r="L24" i="7"/>
  <c r="N24" i="7" s="1"/>
  <c r="R25" i="1" s="1"/>
  <c r="S25" i="1" s="1"/>
  <c r="AC25" i="1" s="1"/>
  <c r="L23" i="7"/>
  <c r="N23" i="7" s="1"/>
  <c r="L7" i="7"/>
  <c r="N7" i="7" s="1"/>
  <c r="R8" i="1" s="1"/>
  <c r="S8" i="1" s="1"/>
  <c r="AC8" i="1" s="1"/>
  <c r="L19" i="7"/>
  <c r="N19" i="7" s="1"/>
  <c r="R20" i="1" s="1"/>
  <c r="S20" i="1" s="1"/>
  <c r="AC20" i="1" s="1"/>
  <c r="J17" i="1" l="1"/>
  <c r="N17" i="1" s="1"/>
  <c r="J18" i="1"/>
  <c r="N18" i="1" s="1"/>
  <c r="AD18" i="1" s="1"/>
  <c r="J19" i="1"/>
  <c r="N19" i="1" s="1"/>
  <c r="J20" i="1"/>
  <c r="N20" i="1" s="1"/>
  <c r="J21" i="1"/>
  <c r="N21" i="1" s="1"/>
  <c r="J22" i="1"/>
  <c r="N22" i="1" s="1"/>
  <c r="J23" i="1"/>
  <c r="N23" i="1" s="1"/>
  <c r="J24" i="1"/>
  <c r="N24" i="1" s="1"/>
  <c r="J25" i="1"/>
  <c r="N25" i="1" s="1"/>
  <c r="J26" i="1"/>
  <c r="N26" i="1" s="1"/>
  <c r="J27" i="1"/>
  <c r="N27" i="1" s="1"/>
  <c r="J28" i="1"/>
  <c r="N28" i="1" s="1"/>
  <c r="J16" i="1"/>
  <c r="N16" i="1" s="1"/>
  <c r="J15" i="1"/>
  <c r="J13" i="1"/>
  <c r="J10" i="1"/>
  <c r="J4" i="1"/>
  <c r="J5" i="1"/>
  <c r="N5" i="1" s="1"/>
  <c r="J6" i="1"/>
  <c r="N6" i="1" s="1"/>
  <c r="J7" i="1"/>
  <c r="N7" i="1" s="1"/>
  <c r="J8" i="1"/>
  <c r="N8" i="1" s="1"/>
  <c r="J9" i="1"/>
  <c r="N9" i="1" s="1"/>
  <c r="J12" i="1"/>
  <c r="J14" i="1"/>
  <c r="N14" i="1" s="1"/>
  <c r="J3" i="1"/>
  <c r="N3" i="1" s="1"/>
  <c r="O3" i="1" s="1"/>
  <c r="Y15" i="8"/>
  <c r="T15" i="1" s="1"/>
  <c r="AD15" i="1" s="1"/>
  <c r="O7" i="1" l="1"/>
  <c r="O23" i="1"/>
  <c r="O14" i="1"/>
  <c r="O22" i="1"/>
  <c r="O28" i="1"/>
  <c r="O24" i="1"/>
  <c r="O9" i="1"/>
  <c r="O8" i="1"/>
  <c r="O16" i="1"/>
  <c r="O21" i="1"/>
  <c r="O27" i="1"/>
  <c r="O19" i="1"/>
  <c r="O6" i="1"/>
  <c r="O18" i="1"/>
  <c r="O20" i="1"/>
  <c r="O5" i="1"/>
  <c r="O26" i="1"/>
  <c r="O25" i="1"/>
  <c r="O17" i="1"/>
  <c r="X15" i="1"/>
  <c r="Y3" i="8"/>
  <c r="T3" i="1" s="1"/>
  <c r="X3" i="1" l="1"/>
  <c r="AD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tc={BD2DC296-FB50-4148-8678-A27303E24670}</author>
    <author>tc={F31D7A02-B8BD-4CD5-A229-2D7C79135483}</author>
    <author>tc={C621272E-BEC4-4EA4-A07D-27B3548D37F0}</author>
    <author>tc={4CA35001-8BA1-4454-9170-BB3BF0455CF9}</author>
    <author>tc={F77B7A5D-3E1B-4042-8ABB-E914F546151B}</author>
    <author>tc={93DC6CAA-8396-4E08-AB84-C78B8D364094}</author>
    <author>tc={0671753A-F7CA-41F5-AFB8-F7925002BD97}</author>
    <author>tc={005D1C04-1EEC-4EDF-BBC5-4A4659ADC82B}</author>
    <author>tc={529B6B81-1FBA-4420-9299-973408865394}</author>
    <author>tc={F69A4406-B14B-49B0-96B1-BB89C8AB8143}</author>
    <author>tc={E231D4A7-517C-4B89-BF30-A67E3412D44C}</author>
    <author>tc={4383B9F7-01D8-455D-9B23-7C7B4ADE5CA4}</author>
    <author>tc={97CAD09B-87BC-4E96-A7F5-3F8519D46060}</author>
    <author>tc={C36423DE-C06F-4025-8399-898F718C9266}</author>
    <author>tc={AB12C586-B3FD-4559-9B4A-00DE7D547BD5}</author>
    <author>tc={5C8711B5-1A82-48C1-ACFD-EB970F8E65AA}</author>
    <author>tc={1EEAF427-1374-46A2-B3A7-614ECF12CEA7}</author>
    <author>tc={7A1673D0-887E-4AD4-8C8E-100D9062EAA1}</author>
    <author>tc={A71D45D9-0992-45EC-BBEF-19B05CF0BDD1}</author>
    <author>tc={5E01A267-0922-421A-BBF7-8AB2658BD7F5}</author>
    <author>tc={91EC64DA-9E2F-497C-B75E-E3137E1EBA20}</author>
    <author>tc={A5B4D69A-533C-41BF-8843-BB3A8D005B09}</author>
    <author>tc={8736981C-FAFF-400A-B982-E5C78BC72DF6}</author>
    <author>tc={DC55A180-5023-4CE7-A03F-0F95CF827864}</author>
    <author>tc={C4A3FE9B-D793-4FE4-9DA3-F5D9DB8EE748}</author>
    <author>tc={F38DE47B-6B13-487F-9FA9-87DE721699A1}</author>
    <author>tc={7E4D0466-F92F-4CCD-B63F-90AD562602F5}</author>
    <author>tc={8DD33216-F96B-4BCF-B99D-BF2F9943AFC9}</author>
    <author>tc={A26E60D3-4B1C-4421-B516-1FDEA55A85C6}</author>
    <author>tc={2D75EA1F-1C83-4BAE-B2B6-04EB30B94BAD}</author>
    <author>tc={866C8338-5056-4633-A9F3-32D5EF8A9DA7}</author>
    <author>tc={280E8D01-364D-4C1F-8A86-BCCCEC7CC950}</author>
    <author>tc={84BDA575-26D0-49B1-900C-9B0D2D3D33EF}</author>
    <author>tc={C8DC3229-2619-4B07-802A-77A01E9F07A6}</author>
    <author>tc={B5FE43EA-5588-4A97-BCE5-11596D5D64E2}</author>
    <author>tc={FEB8FE69-1536-460C-8B83-C7849B8B6266}</author>
    <author>tc={8F723ED5-3CBE-43DA-B74D-F7395E1B2F91}</author>
    <author>tc={F69E100B-457A-42E4-88AC-6ABD98C37E68}</author>
  </authors>
  <commentList>
    <comment ref="E3" authorId="0" shapeId="0" xr:uid="{BD2DC296-FB50-4148-8678-A27303E24670}">
      <text>
        <t>[Threaded comment]
Your version of Excel allows you to read this threaded comment; however, any edits to it will get removed if the file is opened in a newer version of Excel. Learn more: https://go.microsoft.com/fwlink/?linkid=870924
Comment:
    Faltan los datos no ordenados</t>
      </text>
    </comment>
    <comment ref="G3" authorId="1" shapeId="0" xr:uid="{F31D7A02-B8BD-4CD5-A229-2D7C79135483}">
      <text>
        <t>[Threaded comment]
Your version of Excel allows you to read this threaded comment; however, any edits to it will get removed if the file is opened in a newer version of Excel. Learn more: https://go.microsoft.com/fwlink/?linkid=870924
Comment:
    Faltan los reportes de resultados</t>
      </text>
    </comment>
    <comment ref="J3" authorId="2" shapeId="0" xr:uid="{C621272E-BEC4-4EA4-A07D-27B3548D37F0}">
      <text>
        <t>[Threaded comment]
Your version of Excel allows you to read this threaded comment; however, any edits to it will get removed if the file is opened in a newer version of Excel. Learn more: https://go.microsoft.com/fwlink/?linkid=870924
Comment:
    Bonitos colores pero mucho texto para ser una infografía</t>
      </text>
    </comment>
    <comment ref="P3" authorId="3" shapeId="0" xr:uid="{4CA35001-8BA1-4454-9170-BB3BF0455CF9}">
      <text>
        <t>[Threaded comment]
Your version of Excel allows you to read this threaded comment; however, any edits to it will get removed if the file is opened in a newer version of Excel. Learn more: https://go.microsoft.com/fwlink/?linkid=870924
Comment:
    ojo con la ortografía y la presentación de las cosas</t>
      </text>
    </comment>
    <comment ref="J4" authorId="4" shapeId="0" xr:uid="{F77B7A5D-3E1B-4042-8ABB-E914F546151B}">
      <text>
        <t>[Threaded comment]
Your version of Excel allows you to read this threaded comment; however, any edits to it will get removed if the file is opened in a newer version of Excel. Learn more: https://go.microsoft.com/fwlink/?linkid=870924
Comment:
    No tiene imágenes, solo texto. Desafortunadamente en general así funcionan tus trabajos. Lo mínimo posible para cumplir :(</t>
      </text>
    </comment>
    <comment ref="P4" authorId="5" shapeId="0" xr:uid="{93DC6CAA-8396-4E08-AB84-C78B8D364094}">
      <text>
        <t>[Threaded comment]
Your version of Excel allows you to read this threaded comment; however, any edits to it will get removed if the file is opened in a newer version of Excel. Learn more: https://go.microsoft.com/fwlink/?linkid=870924
Comment:
    Ojo con las tildes y el formato de presentación de los trabajos</t>
      </text>
    </comment>
    <comment ref="J6" authorId="6" shapeId="0" xr:uid="{0671753A-F7CA-41F5-AFB8-F7925002BD97}">
      <text>
        <t>[Threaded comment]
Your version of Excel allows you to read this threaded comment; however, any edits to it will get removed if the file is opened in a newer version of Excel. Learn more: https://go.microsoft.com/fwlink/?linkid=870924
Comment:
    Me parece que estan muy bien comparados los datos y que aporta información útil. Sube la infografía sin nombre</t>
      </text>
    </comment>
    <comment ref="J7" authorId="7" shapeId="0" xr:uid="{005D1C04-1EEC-4EDF-BBC5-4A4659ADC82B}">
      <text>
        <t>[Threaded comment]
Your version of Excel allows you to read this threaded comment; however, any edits to it will get removed if the file is opened in a newer version of Excel. Learn more: https://go.microsoft.com/fwlink/?linkid=870924
Comment:
    Me gustan las comparaciones de la infografía</t>
      </text>
    </comment>
    <comment ref="J9" authorId="8" shapeId="0" xr:uid="{529B6B81-1FBA-4420-9299-973408865394}">
      <text>
        <t>[Threaded comment]
Your version of Excel allows you to read this threaded comment; however, any edits to it will get removed if the file is opened in a newer version of Excel. Learn more: https://go.microsoft.com/fwlink/?linkid=870924
Comment:
    Bonitos colores, el diseño tiene poco texto, se podría mejorar la distribución de la información y aumentar la cantidad de gráficos</t>
      </text>
    </comment>
    <comment ref="I11" authorId="9" shapeId="0" xr:uid="{F69A4406-B14B-49B0-96B1-BB89C8AB8143}">
      <text>
        <t>[Threaded comment]
Your version of Excel allows you to read this threaded comment; however, any edits to it will get removed if the file is opened in a newer version of Excel. Learn more: https://go.microsoft.com/fwlink/?linkid=870924
Comment:
    Faltó un algoritmo iterativo mejorado</t>
      </text>
    </comment>
    <comment ref="J11" authorId="10" shapeId="0" xr:uid="{E231D4A7-517C-4B89-BF30-A67E3412D44C}">
      <text>
        <t>[Threaded comment]
Your version of Excel allows you to read this threaded comment; however, any edits to it will get removed if the file is opened in a newer version of Excel. Learn more: https://go.microsoft.com/fwlink/?linkid=870924
Comment:
    Esta linda, pero tiene mucho texto para ser una infografía. Me gusta el podium del final</t>
      </text>
    </comment>
    <comment ref="J12" authorId="11" shapeId="0" xr:uid="{4383B9F7-01D8-455D-9B23-7C7B4ADE5CA4}">
      <text>
        <t>[Threaded comment]
Your version of Excel allows you to read this threaded comment; however, any edits to it will get removed if the file is opened in a newer version of Excel. Learn more: https://go.microsoft.com/fwlink/?linkid=870924
Comment:
    Tiene algunos errores de ortografía</t>
      </text>
    </comment>
    <comment ref="P12" authorId="12" shapeId="0" xr:uid="{97CAD09B-87BC-4E96-A7F5-3F8519D46060}">
      <text>
        <t>[Threaded comment]
Your version of Excel allows you to read this threaded comment; however, any edits to it will get removed if the file is opened in a newer version of Excel. Learn more: https://go.microsoft.com/fwlink/?linkid=870924
Comment:
    Algunos errores de ortografía</t>
      </text>
    </comment>
    <comment ref="G13" authorId="13" shapeId="0" xr:uid="{C36423DE-C06F-4025-8399-898F718C9266}">
      <text>
        <t>[Threaded comment]
Your version of Excel allows you to read this threaded comment; however, any edits to it will get removed if the file is opened in a newer version of Excel. Learn more: https://go.microsoft.com/fwlink/?linkid=870924
Comment:
    Faltan archivos que mustran los resultados</t>
      </text>
    </comment>
    <comment ref="J13" authorId="14" shapeId="0" xr:uid="{AB12C586-B3FD-4559-9B4A-00DE7D547BD5}">
      <text>
        <t>[Threaded comment]
Your version of Excel allows you to read this threaded comment; however, any edits to it will get removed if the file is opened in a newer version of Excel. Learn more: https://go.microsoft.com/fwlink/?linkid=870924
Comment:
    Esta linda pero se ve borrosa</t>
      </text>
    </comment>
    <comment ref="M13" authorId="15" shapeId="0" xr:uid="{5C8711B5-1A82-48C1-ACFD-EB970F8E65AA}">
      <text>
        <t>[Threaded comment]
Your version of Excel allows you to read this threaded comment; however, any edits to it will get removed if the file is opened in a newer version of Excel. Learn more: https://go.microsoft.com/fwlink/?linkid=870924
Comment:
    informe de un parrafo, MUY POBRE</t>
      </text>
    </comment>
    <comment ref="J14" authorId="16" shapeId="0" xr:uid="{1EEAF427-1374-46A2-B3A7-614ECF12CEA7}">
      <text>
        <t>[Threaded comment]
Your version of Excel allows you to read this threaded comment; however, any edits to it will get removed if the file is opened in a newer version of Excel. Learn more: https://go.microsoft.com/fwlink/?linkid=870924
Comment:
    Muy bonita. Usaste muy bn las gráficas</t>
      </text>
    </comment>
    <comment ref="P14" authorId="17" shapeId="0" xr:uid="{7A1673D0-887E-4AD4-8C8E-100D9062EAA1}">
      <text>
        <t>[Threaded comment]
Your version of Excel allows you to read this threaded comment; however, any edits to it will get removed if the file is opened in a newer version of Excel. Learn more: https://go.microsoft.com/fwlink/?linkid=870924
Comment:
    Ojo con la ortografia</t>
      </text>
    </comment>
    <comment ref="J15" authorId="18" shapeId="0" xr:uid="{A71D45D9-0992-45EC-BBEF-19B05CF0BDD1}">
      <text>
        <t>[Threaded comment]
Your version of Excel allows you to read this threaded comment; however, any edits to it will get removed if the file is opened in a newer version of Excel. Learn more: https://go.microsoft.com/fwlink/?linkid=870924
Comment:
    Estan bonitos los colores y los gráficos.  Abrías podido incluir información que ayudara mejor a quien toma decisiones a sacar conclusiones</t>
      </text>
    </comment>
    <comment ref="P15" authorId="19" shapeId="0" xr:uid="{5E01A267-0922-421A-BBF7-8AB2658BD7F5}">
      <text>
        <t>[Threaded comment]
Your version of Excel allows you to read this threaded comment; however, any edits to it will get removed if the file is opened in a newer version of Excel. Learn more: https://go.microsoft.com/fwlink/?linkid=870924
Comment:
    Si no hay informe solo puedo evaluar redaccó, ortografía y presentación sobre la mitad del trabajo</t>
      </text>
    </comment>
    <comment ref="J16" authorId="20" shapeId="0" xr:uid="{91EC64DA-9E2F-497C-B75E-E3137E1EBA20}">
      <text>
        <t>[Threaded comment]
Your version of Excel allows you to read this threaded comment; however, any edits to it will get removed if the file is opened in a newer version of Excel. Learn more: https://go.microsoft.com/fwlink/?linkid=870924
Comment:
    Esta linda la infografía. Ojo con las tildes</t>
      </text>
    </comment>
    <comment ref="L16" authorId="21" shapeId="0" xr:uid="{A5B4D69A-533C-41BF-8843-BB3A8D005B09}">
      <text>
        <t>[Threaded comment]
Your version of Excel allows you to read this threaded comment; however, any edits to it will get removed if the file is opened in a newer version of Excel. Learn more: https://go.microsoft.com/fwlink/?linkid=870924
Comment:
    Un informe muy pobre, 4 renglones donde refiere que le gustó.</t>
      </text>
    </comment>
    <comment ref="P16" authorId="22" shapeId="0" xr:uid="{8736981C-FAFF-400A-B982-E5C78BC72DF6}">
      <text>
        <t>[Threaded comment]
Your version of Excel allows you to read this threaded comment; however, any edits to it will get removed if the file is opened in a newer version of Excel. Learn more: https://go.microsoft.com/fwlink/?linkid=870924
Comment:
    Algunos errores tildes en la infografía. Informe muy pobre</t>
      </text>
    </comment>
    <comment ref="J18" authorId="23" shapeId="0" xr:uid="{DC55A180-5023-4CE7-A03F-0F95CF827864}">
      <text>
        <t>[Threaded comment]
Your version of Excel allows you to read this threaded comment; however, any edits to it will get removed if the file is opened in a newer version of Excel. Learn more: https://go.microsoft.com/fwlink/?linkid=870924
Comment:
    Esta chévere la infografía. Ojo con las tildes</t>
      </text>
    </comment>
    <comment ref="J20" authorId="24" shapeId="0" xr:uid="{C4A3FE9B-D793-4FE4-9DA3-F5D9DB8EE748}">
      <text>
        <t>[Threaded comment]
Your version of Excel allows you to read this threaded comment; however, any edits to it will get removed if the file is opened in a newer version of Excel. Learn more: https://go.microsoft.com/fwlink/?linkid=870924
Comment:
    Esta linda pero tiene mucho texto para ser una infografía</t>
      </text>
    </comment>
    <comment ref="P20" authorId="25" shapeId="0" xr:uid="{F38DE47B-6B13-487F-9FA9-87DE721699A1}">
      <text>
        <t>[Threaded comment]
Your version of Excel allows you to read this threaded comment; however, any edits to it will get removed if the file is opened in a newer version of Excel. Learn more: https://go.microsoft.com/fwlink/?linkid=870924
Comment:
    Muy buen informe. Te felicito por la presentación. Inclusive incluiste cosas que no solicité</t>
      </text>
    </comment>
    <comment ref="G21" authorId="26" shapeId="0" xr:uid="{7E4D0466-F92F-4CCD-B63F-90AD562602F5}">
      <text>
        <t>[Threaded comment]
Your version of Excel allows you to read this threaded comment; however, any edits to it will get removed if the file is opened in a newer version of Excel. Learn more: https://go.microsoft.com/fwlink/?linkid=870924
Comment:
    Muy chéveres tus reportes</t>
      </text>
    </comment>
    <comment ref="J21" authorId="27" shapeId="0" xr:uid="{8DD33216-F96B-4BCF-B99D-BF2F9943AFC9}">
      <text>
        <t>[Threaded comment]
Your version of Excel allows you to read this threaded comment; however, any edits to it will get removed if the file is opened in a newer version of Excel. Learn more: https://go.microsoft.com/fwlink/?linkid=870924
Comment:
    Presenta muy bien la información</t>
      </text>
    </comment>
    <comment ref="J22" authorId="28" shapeId="0" xr:uid="{A26E60D3-4B1C-4421-B516-1FDEA55A85C6}">
      <text>
        <t>[Threaded comment]
Your version of Excel allows you to read this threaded comment; however, any edits to it will get removed if the file is opened in a newer version of Excel. Learn more: https://go.microsoft.com/fwlink/?linkid=870924
Comment:
    Esta muy lindala infografía, me gustan los nombres que le diste a cada archivo. Chévere que le hubieras adicionado las gráficas</t>
      </text>
    </comment>
    <comment ref="P22" authorId="29" shapeId="0" xr:uid="{2D75EA1F-1C83-4BAE-B2B6-04EB30B94BAD}">
      <text>
        <t>[Threaded comment]
Your version of Excel allows you to read this threaded comment; however, any edits to it will get removed if the file is opened in a newer version of Excel. Learn more: https://go.microsoft.com/fwlink/?linkid=870924
Comment:
    A mejorar la presentación del informe y faltas menores de ortografía. Bonita la infografía</t>
      </text>
    </comment>
    <comment ref="J23" authorId="30" shapeId="0" xr:uid="{866C8338-5056-4633-A9F3-32D5EF8A9DA7}">
      <text>
        <t>[Threaded comment]
Your version of Excel allows you to read this threaded comment; however, any edits to it will get removed if the file is opened in a newer version of Excel. Learn more: https://go.microsoft.com/fwlink/?linkid=870924
Comment:
    No tiene infografía</t>
      </text>
    </comment>
    <comment ref="M23" authorId="31" shapeId="0" xr:uid="{280E8D01-364D-4C1F-8A86-BCCCEC7CC950}">
      <text>
        <t>[Threaded comment]
Your version of Excel allows you to read this threaded comment; however, any edits to it will get removed if the file is opened in a newer version of Excel. Learn more: https://go.microsoft.com/fwlink/?linkid=870924
Comment:
    No informe con lo solicitado</t>
      </text>
    </comment>
    <comment ref="J24" authorId="32" shapeId="0" xr:uid="{84BDA575-26D0-49B1-900C-9B0D2D3D33EF}">
      <text>
        <t>[Threaded comment]
Your version of Excel allows you to read this threaded comment; however, any edits to it will get removed if the file is opened in a newer version of Excel. Learn more: https://go.microsoft.com/fwlink/?linkid=870924
Comment:
    Esta linda y tienes varios icónos pero tienes mucho texto para ser una infografía</t>
      </text>
    </comment>
    <comment ref="P24" authorId="33" shapeId="0" xr:uid="{C8DC3229-2619-4B07-802A-77A01E9F07A6}">
      <text>
        <t>[Threaded comment]
Your version of Excel allows you to read this threaded comment; however, any edits to it will get removed if the file is opened in a newer version of Excel. Learn more: https://go.microsoft.com/fwlink/?linkid=870924
Comment:
    Muy buen informe felicitaciones</t>
      </text>
    </comment>
    <comment ref="J25" authorId="34" shapeId="0" xr:uid="{B5FE43EA-5588-4A97-BCE5-11596D5D64E2}">
      <text>
        <t>[Threaded comment]
Your version of Excel allows you to read this threaded comment; however, any edits to it will get removed if the file is opened in a newer version of Excel. Learn more: https://go.microsoft.com/fwlink/?linkid=870924
Comment:
    Esta linda, tiene algunos errores de ortografía</t>
      </text>
    </comment>
    <comment ref="E26" authorId="35" shapeId="0" xr:uid="{FEB8FE69-1536-460C-8B83-C7849B8B6266}">
      <text>
        <t>[Threaded comment]
Your version of Excel allows you to read this threaded comment; however, any edits to it will get removed if the file is opened in a newer version of Excel. Learn more: https://go.microsoft.com/fwlink/?linkid=870924
Comment:
    Faltan los datos de prueba</t>
      </text>
    </comment>
    <comment ref="J26" authorId="36" shapeId="0" xr:uid="{8F723ED5-3CBE-43DA-B74D-F7395E1B2F91}">
      <text>
        <t>[Threaded comment]
Your version of Excel allows you to read this threaded comment; however, any edits to it will get removed if the file is opened in a newer version of Excel. Learn more: https://go.microsoft.com/fwlink/?linkid=870924
Comment:
    Le hacen falta imagenes, mucho texto para ser un infografía</t>
      </text>
    </comment>
    <comment ref="J27" authorId="37" shapeId="0" xr:uid="{F69E100B-457A-42E4-88AC-6ABD98C37E68}">
      <text>
        <t>[Threaded comment]
Your version of Excel allows you to read this threaded comment; however, any edits to it will get removed if the file is opened in a newer version of Excel. Learn more: https://go.microsoft.com/fwlink/?linkid=870924
Comment:
    Se ve borrosa.  El diseño esta bonito pero tiene mucho texto para ser una infografía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2" authorId="0" shapeId="0" xr:uid="{00000000-0006-0000-0300-000001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 actualizó</t>
        </r>
      </text>
    </comment>
  </commentList>
</comments>
</file>

<file path=xl/sharedStrings.xml><?xml version="1.0" encoding="utf-8"?>
<sst xmlns="http://schemas.openxmlformats.org/spreadsheetml/2006/main" count="1546" uniqueCount="487">
  <si>
    <t>Técnicas y Prácticas de Progr.</t>
  </si>
  <si>
    <t>Quiz parametros x valor y referencia</t>
  </si>
  <si>
    <t>Quiz apuntadores 11 feb 2020</t>
  </si>
  <si>
    <t>Estudiante</t>
  </si>
  <si>
    <t>Nota</t>
  </si>
  <si>
    <t>Bonus</t>
  </si>
  <si>
    <t>Lista1</t>
  </si>
  <si>
    <t>Bonilla Sanchez,Johan Sebastian</t>
  </si>
  <si>
    <t>Buitrago Chavez,Jhoan Manuel</t>
  </si>
  <si>
    <t>Caicedo Jaramillo,Daniel</t>
  </si>
  <si>
    <t>Cañas Lozano,Juan Pablo</t>
  </si>
  <si>
    <t>Fernandez Aristizabal,Juan Jose</t>
  </si>
  <si>
    <t>Frappier Lores,Lucas</t>
  </si>
  <si>
    <t>Gonzalez Pedraza,Jean Paul</t>
  </si>
  <si>
    <t>Marin Ramon,Steban</t>
  </si>
  <si>
    <t>Excusa</t>
  </si>
  <si>
    <t>Plata Quintero,Juan Fernando</t>
  </si>
  <si>
    <t>Soto Rosales,Miguel Felipe</t>
  </si>
  <si>
    <t>Torres Murcia,Brenda Dayanna</t>
  </si>
  <si>
    <t xml:space="preserve"> </t>
  </si>
  <si>
    <t>Vargas Martinez,Danny Alejandro</t>
  </si>
  <si>
    <t>Lista2</t>
  </si>
  <si>
    <t>Amaya Ramírez,Juan Esteban</t>
  </si>
  <si>
    <t>Angel Calderon,Carlos Andres</t>
  </si>
  <si>
    <t>Campo Jiménez,Juliana</t>
  </si>
  <si>
    <t>Gamboa Ortega,Santiago</t>
  </si>
  <si>
    <t>Hernandez Ochoa,Isabella</t>
  </si>
  <si>
    <t>Iguarán Muñoz,Jose Alejandro</t>
  </si>
  <si>
    <t>Marin Ochoa,Juan Jose</t>
  </si>
  <si>
    <t>Molineros Sanchez,Nicole</t>
  </si>
  <si>
    <t>Ortiz Estrada,William Andres</t>
  </si>
  <si>
    <t>Penagos Angrino,Juan Felipe</t>
  </si>
  <si>
    <t>Rengifo Meneses,Juan Fernando</t>
  </si>
  <si>
    <t>Ruano Perez,Johann Emilson</t>
  </si>
  <si>
    <t>Serna Zapata,Santiago</t>
  </si>
  <si>
    <t>Suarez Peña,Maria Jose</t>
  </si>
  <si>
    <t>Prueba</t>
  </si>
  <si>
    <t>Media matricula</t>
  </si>
  <si>
    <t>Revisar</t>
  </si>
  <si>
    <t>Promedioquices</t>
  </si>
  <si>
    <t>G1</t>
  </si>
  <si>
    <t>G2</t>
  </si>
  <si>
    <t>G3</t>
  </si>
  <si>
    <t>G6</t>
  </si>
  <si>
    <t>G7</t>
  </si>
  <si>
    <t>Trabajo individual</t>
  </si>
  <si>
    <t>Trabajo grupal</t>
  </si>
  <si>
    <t>G4</t>
  </si>
  <si>
    <t>G5</t>
  </si>
  <si>
    <t>Quick sort</t>
  </si>
  <si>
    <t>Recursivo</t>
  </si>
  <si>
    <t>Iterativo</t>
  </si>
  <si>
    <t>Merge sort</t>
  </si>
  <si>
    <t>Burbuja</t>
  </si>
  <si>
    <t>Inserción</t>
  </si>
  <si>
    <t>Selección</t>
  </si>
  <si>
    <t>Repo</t>
  </si>
  <si>
    <t>https://github.com/MiguelFSoto/Tecnicas2020-1MFSR.git</t>
  </si>
  <si>
    <t>Tecnicas2020-1SSZ.git</t>
  </si>
  <si>
    <t>https://github.com/rengi0612/Tecnicas2020-1JFRM</t>
  </si>
  <si>
    <t>https://github.com/mariasuarezp/Tecnicas2020-1MJS.git</t>
  </si>
  <si>
    <t>tarde</t>
  </si>
  <si>
    <t>UJ2020-01-Tecnicas</t>
  </si>
  <si>
    <t>https://github.com/joseiguaran/Tecnicas2020-1JAIM</t>
  </si>
  <si>
    <t>https://github.com/JuanfePA12/Tecnicas2020-1JFPA</t>
  </si>
  <si>
    <t>https://github.com/santigamboa/Tecnicas2020-1SGO.git</t>
  </si>
  <si>
    <t>https://github.com/juli2410/Tecnicas2020-1JCJ</t>
  </si>
  <si>
    <t>Tecnicas2020-1JEA</t>
  </si>
  <si>
    <t>Tecnicas2020-1IHO</t>
  </si>
  <si>
    <t>https://github.com/juanpablocanas/Tecnicas2020-1JPC</t>
  </si>
  <si>
    <t>Tecnicas2020-1CAAC</t>
  </si>
  <si>
    <t>https://github.com/nicolemolineros/Tecnicas2020-1NMS</t>
  </si>
  <si>
    <t>https://github.com/juanjo145/Tecnicas-2020---2-JJM</t>
  </si>
  <si>
    <t>Tecnicas2020-1JMBC</t>
  </si>
  <si>
    <t>Crea el repo</t>
  </si>
  <si>
    <t>no asistió</t>
  </si>
  <si>
    <t>https://github.com/JohannR513/Tecnicas2020-1JERP.git</t>
  </si>
  <si>
    <t>Tecnicas2020-1JFPQ</t>
  </si>
  <si>
    <t>Asistencia 30 marzo</t>
  </si>
  <si>
    <t>Asistencia 31</t>
  </si>
  <si>
    <t>x</t>
  </si>
  <si>
    <t>NO</t>
  </si>
  <si>
    <t>No</t>
  </si>
  <si>
    <t>Excusa- se nivela</t>
  </si>
  <si>
    <t>problema internet</t>
  </si>
  <si>
    <t>problemas internt</t>
  </si>
  <si>
    <t>No asistió</t>
  </si>
  <si>
    <t>https://github.com/jeanpaulgp4/Tecnicas2020-1JPGP</t>
  </si>
  <si>
    <t>Nombre</t>
  </si>
  <si>
    <t>Fecha</t>
  </si>
  <si>
    <t>Hora</t>
  </si>
  <si>
    <t>Nueva hora</t>
  </si>
  <si>
    <t>Estilo de codificación</t>
  </si>
  <si>
    <t>Mejores prácticas</t>
  </si>
  <si>
    <t>Sustentación</t>
  </si>
  <si>
    <t>Funcionalidad</t>
  </si>
  <si>
    <t>https://github.com/lucasfrappier2/Tecnicas2020-1LFL</t>
  </si>
  <si>
    <t>Funcionalidad  solicitada completa
Estado del local con año de creación.
Matriz creada con memoria dinámica
Enum para local de tipo de local - oficina - almacen</t>
  </si>
  <si>
    <t>Hay  aspectos de validación defensiva que no se incluyeron en las funciones por lo que el usuario puede ingresar valores incorrectos</t>
  </si>
  <si>
    <t>Los nombres del enum deberían ser en mauscula sostenida y el tipo debería decir que es un enum
Bien identado 
En general buenos nombres</t>
  </si>
  <si>
    <t>Tiene una matriz de enteros de números para poder saber los ids entonces si hay un 0 es porque está disponible.
Quedo muy chévere el documento asociado.
Tiene una funcionalidad muy chévere para recomendar los locales</t>
  </si>
  <si>
    <t>Faltan algunas validaciones de programación defensiva para asegurar que los valores ingresados x el usuario esten bn</t>
  </si>
  <si>
    <t>Decimas x sorprendeme</t>
  </si>
  <si>
    <t>Bien nombrada las funciones y ordenado el código
Por mejorar: que las variables del enum se llamen con mayúscula sostenida
Usar siempre llaves aunque las instrucciones tengan una sola línea
Código muy bn organizado e identantado</t>
  </si>
  <si>
    <t>Mayuscula sostenida para los valores del enum</t>
  </si>
  <si>
    <t>El modificar local permite modificar mas de un local a la vez y permite mejorar muchas cosas del local según las opciones que escoja el usuario. Permite también reubicar el local en la posición que uno quiera. 
La función de modificar esta muy completa. 
Función extra: mayor precio. 
 Recursión: fibonacci como el id.</t>
  </si>
  <si>
    <t>Tener la función imprimir le ayuda  a reusar el código
Sería mejor tener una función que limpie el local
Faltan validaciones para asegurarse que los valores cumplan con lo que se espera. Por ejemplo que el numero de pisos y locales este bn</t>
  </si>
  <si>
    <t>Las variables estan bien llamadas en general
Problemas de identación y de organización de llaves
AGREGAR Mayusculas sostenidas para enums</t>
  </si>
  <si>
    <t>Faltan algunas validaciones de datos . Ejm las ubicaciones de los locales</t>
  </si>
  <si>
    <t>Falta un poco de documentación 
Codigo bien identado y organizado
El enum debe ir e n el .h</t>
  </si>
  <si>
    <t>Comentarios extra</t>
  </si>
  <si>
    <t>registrarPagoRentaLocal. Usa inclusive archivos
generarRegistroDePagos</t>
  </si>
  <si>
    <t>Esta muy buena la funcionalidad de modificar el local. El  programa es capaz de intercambiar las ubicaciones de dos locales :)
Esta muy completo el readme. 
Tiene varias funcionalidades extras. 
Usa recursión para hacer el identificador del local
Muy interesante las funcionalidades extra</t>
  </si>
  <si>
    <t>Faltan validaciones
Números mágicos</t>
  </si>
  <si>
    <t>Mejorar la identación.
Bien las variables
Los enums si estan en mayuscula sostenida
Tiene documentación interna
Algunos errores de identación</t>
  </si>
  <si>
    <t>Tiene funcionaliades para quitar por ejemplo los espacios extra de la cadena</t>
  </si>
  <si>
    <t>Muy  bueno</t>
  </si>
  <si>
    <t>Funcionalidad completa. Recursión cuenta cuantos locales hay disponibles dado un piso</t>
  </si>
  <si>
    <t>En general bn pero faltan validaciones</t>
  </si>
  <si>
    <t>Buen estilo de codificación
Falta algo documentación interna</t>
  </si>
  <si>
    <t>Tiene mensajes personalizados  para indicar cada tipo de error :)
Libero bn la memoria de la matriz cuando ya la termina
Contar los empleados de un piso lo hizo recursivo.
Chevere que usa markdown</t>
  </si>
  <si>
    <t>Liberar la memoria del centro comercial</t>
  </si>
  <si>
    <t>Buen reuso de la lógica de sumar empleado o despedir el empleado</t>
  </si>
  <si>
    <t>Falta verificar que el espacio del local no este ocupado. La parte de la recursión uso convertir a binario</t>
  </si>
  <si>
    <t>En general esta bn, algunos espacios y problemas de identación. Tiene documentación interna</t>
  </si>
  <si>
    <t>En general bn pero faltan validaciones y mensajes de error</t>
  </si>
  <si>
    <t xml:space="preserve">Funcionalidad completa
Tiene una funcion para "crecer" el centro comercial adicional que esta chévere. La función se llama construir pisos. 
Tiene buen manejo de los enums. </t>
  </si>
  <si>
    <t>Dos funciones. Calcular las ventas y "crecer" el centro comercial</t>
  </si>
  <si>
    <t>Muy buena calidad. Solo usar mayúsculas sostenidas para enums</t>
  </si>
  <si>
    <t>Muy bien hecho el código. Solo incluir también mensajes cuando hay errores de validación</t>
  </si>
  <si>
    <t>Tienen perfiles adminstrador y visitante. Permite calificar la experiencia</t>
  </si>
  <si>
    <t>Muy buen estilo. De codificación</t>
  </si>
  <si>
    <t>Tiene validaciones para asegurarse que los rangos esten bien  en la mayoría de funciones del pograma. 
Muestra muy bien mensajes  para informarle al usuario como le fue</t>
  </si>
  <si>
    <t>Desde que se crea la matriz se asignan los ids</t>
  </si>
  <si>
    <t>Tiene validaciones para asegurarse que los rangos estuviera bn y usa whiles para hacerlas</t>
  </si>
  <si>
    <t>La funcionalidad extra fue de buscar temática del local 
Las funcioanalidades estan completas, aunque el concepto de recursión no estuvo muy bn usado</t>
  </si>
  <si>
    <t>Organizado, buen nombramiento, bien documento.  Recomendaciones menores</t>
  </si>
  <si>
    <t>Los enums deberían ser definidos en el .h
Faltan validaciones para asegurar que los datos sean validos</t>
  </si>
  <si>
    <t>Usa recursión para contar la cantidad de locales de la matriz. El id de los locales usa numAleatorios con la semilla. Tiene estructuras adicioales para controlar el tema de ocupados y disponibles.
NO memoria dinámica ni apuntadores</t>
  </si>
  <si>
    <t>Cambia el nombre del local, verifica que exista el nombre  y si lo reemplaza
Imprime un mapa del centro comercial.. Recursivo, chevere
No pide la cantidad de filas y columnas
Paso de parametros x referencia no se uso.
NO memoria dinámica ni apuntadores</t>
  </si>
  <si>
    <t>Números mágicos, 10, 11
Hay validación de algunos datos de entrada  en algunas funciones para que le ponga valores que si sean validos.</t>
  </si>
  <si>
    <t xml:space="preserve">Funcioalidad completa. Tiene la parte tanto de calificar el local cuando es visitante y ver las calificaciones y cuando es adminstrador.
La modificación la hacer por id de local. 
Los enums lo usó eso en switch case de la calificación </t>
  </si>
  <si>
    <t>Con la función mostrarLocal puede reusar código
Incluye validaciones :)
Código muy bn hecho</t>
  </si>
  <si>
    <t>Mejorar variables en topVentas. Igual que el nombramiento de la operación.
Evitar else sin llaves
Codigo ordenado</t>
  </si>
  <si>
    <t>Tiene algunas validaciones para algunos campos.   A mejorar no usar while(1) y break sino usar variables bandera. Faltan validaciones para la cantidad de locales y de piso por local por ejemplo en piso y local</t>
  </si>
  <si>
    <t>Bien documentado, nombres de variables claros 
Código organizado</t>
  </si>
  <si>
    <t>Falto usar enums
No esta bien hecho el makefile
Faltó usar la recursión
Falto liberar la memoria</t>
  </si>
  <si>
    <t>Uso archivos :). Reporta los datos que tengan los locales y los pone en el txt y si el local no esta alquilado dice que no esta disoible</t>
  </si>
  <si>
    <t>Usa validaciones para evitar datos erroneos y muestra los mensajes de error apropiados.  A mejorar no usar while(1) y break sino usar variables bandera. 
Shadow variables línea 133. Cambiarlo para que no haga uso de apuntadores sino de pso de parametros x valor. 
Las validaciones del piso se podrían abstraer en otra función</t>
  </si>
  <si>
    <t>Si sabe usar la funcionalidad del random
Detecta un ciclo infinito que tenía su programa</t>
  </si>
  <si>
    <t>Uso archivos :)
Falta incorporar recursión
Falta incorporar enums</t>
  </si>
  <si>
    <t>Usa recursión para el imprimir. Ojo esto se puede mejorar
No incorporó enums
Tiene una funcionalidad para poner un piso en mantenimiento.
Falta que siga preguntado en caso de el local no este disponible</t>
  </si>
  <si>
    <t>Comentarios</t>
  </si>
  <si>
    <t>No tiene  claro como funciona la generación de los números aleatorios</t>
  </si>
  <si>
    <t>(https://github.com/byzokky/tecnicas2020-1SMR.git)</t>
  </si>
  <si>
    <t>https://github.com/sebastianBoinilla23/2020tecnicasSB.git</t>
  </si>
  <si>
    <t xml:space="preserve">No tiene claro como funciona la parte de la validación del while(1) que tiene escrita ni como funciona la asignación de datos al struct. </t>
  </si>
  <si>
    <t>La funcionalidad de ingresar local tiene un ciclo infinito
Tiene variable que no existen. 
No incorporó enums
El make file no funciona. No sabe usarlo
No tiene recursión
No asigna los valores al struct correctamente</t>
  </si>
  <si>
    <t>Tiene problemas de compilación
&amp; que están mal usados o que faltan</t>
  </si>
  <si>
    <t>Ruano Perez,Johann Emilson (que le quede en tres)</t>
  </si>
  <si>
    <t>A mejorar poner mensajes de error cuando algo sale mal. Ingresar local por ejemplo tiene la validación pero no muestra el mensaje.
Los enums estan bn nombrados con mayuscula sostenida</t>
  </si>
  <si>
    <t>Bn organizado</t>
  </si>
  <si>
    <t>La recursión la usa en la opción de cambiar local
Usa el rand pero no inicializa el semilla entonces por eso el aleatorio no funciona también. 
Quedaron bn usados los enums
Falta liberar memoria
Falto makefile</t>
  </si>
  <si>
    <t>No hay necesidad de incluir el .c en el main.c 
No incluye que el id sea unico, sino que se lo pide alusuario
No pide información de los locales hasta que encontrara un espacio vacío
Los enums estan usados mas o menos. 
El eliminar recursivo tiene algunos problemas</t>
  </si>
  <si>
    <t>Hay errores pequeños de identación</t>
  </si>
  <si>
    <t>Se podrían reusar algunas partes del código ( el actualizar se parece al crear por ejemplo) 
Tiene validaciones de algunos datos  pero faltan otras en especial para el número de pisos y numLocales</t>
  </si>
  <si>
    <t>Algunos errores pequeños de identación pero en general esta bn</t>
  </si>
  <si>
    <t>Se podría por ejemplo en eliminarLocal se podría interrumpir el ciclo
El programa no compila</t>
  </si>
  <si>
    <t>Buen uso de los enums
El códgo no compila
El id genera numeros aleatorios que no siempre son diferentes
La función recursiva no funciona</t>
  </si>
  <si>
    <t>ttps://github.com/conlGotita-01/TecnicasPracticas.git</t>
  </si>
  <si>
    <t>Enum deben ser                 efin</t>
  </si>
  <si>
    <t>Las validaciones quedarían mejor con el do while y abstraidas en función</t>
  </si>
  <si>
    <t>La matriz no tiene que ser cuadrada necesariamente, eso es una bueno pq
Incluye las validaciones y las hace con while
Incluye la función recursiva
Los ids los suma, para hacer que el id sea unica
Uds los enums
Falto liberar  la memoria
Un docuemento muy bien hecho</t>
  </si>
  <si>
    <t xml:space="preserve">Función recursiva para imprimir locales de un piso
El id equivale a la posición del local en el centro comercial
</t>
  </si>
  <si>
    <t>Podría hacer una función para imprimir la info de los locales para no repetir
Se podría mejorar la función modificarLocal</t>
  </si>
  <si>
    <t>Parcial 1 consolidado</t>
  </si>
  <si>
    <t>Parcial 2 
Consolidado</t>
  </si>
  <si>
    <t xml:space="preserve">No presentó </t>
  </si>
  <si>
    <t>Nota parcial</t>
  </si>
  <si>
    <t>Tutorial de Git y Github (Marzo 2020)</t>
  </si>
  <si>
    <t>Tiene aglunas validaciones de datos, pero con condicionales anidados lo que limita el alcance</t>
  </si>
  <si>
    <t>Falta makefile
No compila
Funciones incompletas. 
Falta enums y recursión
No Id unico, No que pregunte hasta que el espacio sta vacío</t>
  </si>
  <si>
    <t>https://github.com/idkmname/Tectincas2020-1DAVM</t>
  </si>
  <si>
    <t>Ejercicio structs, enums, recursión</t>
  </si>
  <si>
    <t>Marzo 24 del 2020</t>
  </si>
  <si>
    <t>Cuento</t>
  </si>
  <si>
    <t>Ordenamientos Videos (18 de abril)</t>
  </si>
  <si>
    <t>Ordenamientos (comparativo)</t>
  </si>
  <si>
    <t>Proyecto</t>
  </si>
  <si>
    <t>ok</t>
  </si>
  <si>
    <t>https://github.com/juanj4oseferna/Tecnicas2020-1JJFA.git</t>
  </si>
  <si>
    <t>Ejercicio git y github (grupal) - funcionalidades de structs</t>
  </si>
  <si>
    <r>
      <t xml:space="preserve">
Falta la recursión y faltan los enums.
Falta el makefile.
Preguntar la diferencia entre continue y break. 
Hacer que quite el continue/break del codigo
Que hace la línea 110 y cambiarla por otra condición que sirva para lo mismo que se quiere lograr.
Pq se permite editar el id del local?.. </t>
    </r>
    <r>
      <rPr>
        <b/>
        <sz val="11"/>
        <color theme="1"/>
        <rFont val="Calibri"/>
        <family val="2"/>
        <scheme val="minor"/>
      </rPr>
      <t>Hacer una función para asegurar que en caso de edición el id sea único.
Agregar la funcionalidad para liberar la memoria
No verifica en llenar local que no este ocupado el espacio
Diferencias entre llenar matriz, llenar nuevo usuario y guardar nuevo usuario+</t>
    </r>
  </si>
  <si>
    <t>Podría haber reusado entre mostrar info total y mostrar info especial
Faltan validaciones</t>
  </si>
  <si>
    <t>No tiene claro como funciona la parte de la recursión</t>
  </si>
  <si>
    <t>8953689</t>
  </si>
  <si>
    <t>8953846</t>
  </si>
  <si>
    <t>8955633</t>
  </si>
  <si>
    <t>8952898</t>
  </si>
  <si>
    <t>8953371</t>
  </si>
  <si>
    <t>8953172</t>
  </si>
  <si>
    <t>8954011</t>
  </si>
  <si>
    <t>8954007</t>
  </si>
  <si>
    <t>8953490</t>
  </si>
  <si>
    <t>8953601</t>
  </si>
  <si>
    <t>8952608</t>
  </si>
  <si>
    <t>8954105</t>
  </si>
  <si>
    <t>8949439</t>
  </si>
  <si>
    <t>8942772</t>
  </si>
  <si>
    <t>8948280</t>
  </si>
  <si>
    <t>8935592</t>
  </si>
  <si>
    <t>8953666</t>
  </si>
  <si>
    <t>7555820</t>
  </si>
  <si>
    <t>8947785</t>
  </si>
  <si>
    <t>8946616</t>
  </si>
  <si>
    <t>8947754</t>
  </si>
  <si>
    <t>8945827</t>
  </si>
  <si>
    <t>8919769</t>
  </si>
  <si>
    <t>8953288</t>
  </si>
  <si>
    <t>8935765</t>
  </si>
  <si>
    <t>8949753</t>
  </si>
  <si>
    <t>Nombre del cuento</t>
  </si>
  <si>
    <t>Tema del cuento</t>
  </si>
  <si>
    <t>Conceptos</t>
  </si>
  <si>
    <t>Condicionales</t>
  </si>
  <si>
    <t>Ciclos sencillos</t>
  </si>
  <si>
    <t>Ciclos anidados</t>
  </si>
  <si>
    <t>Apuntadores</t>
  </si>
  <si>
    <t>Paso de parámetro por referencia</t>
  </si>
  <si>
    <t>Paso de parámetro por valor</t>
  </si>
  <si>
    <t>Reserva de memoria</t>
  </si>
  <si>
    <t>Structs</t>
  </si>
  <si>
    <t>Arreglos</t>
  </si>
  <si>
    <t>Funciones</t>
  </si>
  <si>
    <t>Procedimientos</t>
  </si>
  <si>
    <t>Archivos</t>
  </si>
  <si>
    <t>Matrices</t>
  </si>
  <si>
    <t>Incorporación conceptos</t>
  </si>
  <si>
    <t>N/A</t>
  </si>
  <si>
    <t>Viaje en pandemia</t>
  </si>
  <si>
    <t>La esperada pezca</t>
  </si>
  <si>
    <t>Pezcadores .. Esperanza</t>
  </si>
  <si>
    <t>El último contrato</t>
  </si>
  <si>
    <t>Asesino en serie</t>
  </si>
  <si>
    <t>Libertad</t>
  </si>
  <si>
    <t>Joven valiente que se escapa de la cárcel</t>
  </si>
  <si>
    <t>Histora de día a día con "ganas de perrear"</t>
  </si>
  <si>
    <t>Duración  y ortografía</t>
  </si>
  <si>
    <t>Planetas  y galaxias, criminal asesino a sueldo</t>
  </si>
  <si>
    <t>Rey oscar</t>
  </si>
  <si>
    <t>Cant conceptos</t>
  </si>
  <si>
    <t>Noticia sobre el sistema enegmático. El imperdio "Duwail"</t>
  </si>
  <si>
    <t>Arnulfo y su abuelo y su aventura para conseguir leña</t>
  </si>
  <si>
    <t>**</t>
  </si>
  <si>
    <t>El oso y la lagartija</t>
  </si>
  <si>
    <t>Ganado</t>
  </si>
  <si>
    <t>Humanos que sirven como "ganado"</t>
  </si>
  <si>
    <t>Me gusta mucho como incorporó los conceptos</t>
  </si>
  <si>
    <t>Luis y sus amigos y su carro dañado</t>
  </si>
  <si>
    <t>El caballero aventurero</t>
  </si>
  <si>
    <t>Las aventuras de Eskipi en el bosque</t>
  </si>
  <si>
    <t>Videos de máximo 5 minutos y máximo tres videos por algoritmo</t>
  </si>
  <si>
    <t>Ejemplo fuera de programación</t>
  </si>
  <si>
    <t>Explicación de manera simple</t>
  </si>
  <si>
    <t>Ejemplo programación+</t>
  </si>
  <si>
    <t>Beneficios algoritmo</t>
  </si>
  <si>
    <t>Ejemplo programación</t>
  </si>
  <si>
    <t>URLs</t>
  </si>
  <si>
    <t>No entregado</t>
  </si>
  <si>
    <t>https://www.youtube.com/watch?v=ELzHrjYoG6A&amp;t=3s
https://www.youtube.com/watch?v=LfOHgTPo3vc&amp;t=6s</t>
  </si>
  <si>
    <t>https://youtu.be/0yqsgJKu7_g</t>
  </si>
  <si>
    <t>Un día normal en un barrio bajo</t>
  </si>
  <si>
    <t xml:space="preserve">
Selección en C - Concepto -&gt; https://youtu.be/tZiusxuo-FI
Selección en C - Código -&gt; https://youtu.be/IVQGhgm2b00
QuickSort en C - Concepto -&gt; https://youtu.be/fYqSuJ_syhA
QuickSort en C - Código -&gt; https://youtu.be/-OCQiGq_Vjo</t>
  </si>
  <si>
    <t>https://www.youtube.com/watch?v=plTkXaNFgls
https://www.youtube.com/watch?v=0CRxXYxVEbs</t>
  </si>
  <si>
    <t>No presentado</t>
  </si>
  <si>
    <t>Rey de todos</t>
  </si>
  <si>
    <t>Leyenda para ser rey</t>
  </si>
  <si>
    <t>Camila que ser quería volar el día de los avengers</t>
  </si>
  <si>
    <t>Calidad historia ( redacción, historia, nudo desenlace, trama, historia, interés)</t>
  </si>
  <si>
    <t>Merge sort links:
https://www.youtube.com/watch?v=Q-2TpFLmCeI
https://www.youtube.com/watch?v=z64KqbZYw30&amp;t=3s
Ordenamiento por seleccion 
https://www.youtube.com/watch?v=mW3VKG6xUQc&amp;t=5s</t>
  </si>
  <si>
    <t>https://github.com/william452525/Tecnicas2020-1WAOE.git</t>
  </si>
  <si>
    <t>INTRODUCCIÓN:https://youtu.be/-X6zu6VoVTE
EJEMPLO DE BUBBLESORT: https://youtu.be/oK4K6hSgz6E
EJEMPLO REAL Y CÓDIGO: https://youtu.be/OzsXnR-8K1M
INTRODUCCIÓN A QUICKSORT: https://youtu.be/wQDlMw8Se0M
EJEMPLO DE QUICKSORT:https://youtu.be/QOodYp0Q6d8
EJEMPLO REALISTA Y CÓDIGO:PENDIENTE</t>
  </si>
  <si>
    <t>COPIA TEXTUAL FRAGMENTO DE ASSASSINGS CREED</t>
  </si>
  <si>
    <t>quicksort parte1: https://youtu.be/ywjX9EL4SF8
quicksort parte2: https://youtu.be/y3wiHBfdqZg
insercion: https://youtu.be/mc4PMHXOoc0</t>
  </si>
  <si>
    <t>Método de Inserción: https://youtu.be/41ZW5A57FHU
Ordenamiento quick sort: https://youtu.be/brA_OVxYumY</t>
  </si>
  <si>
    <t>Introducción. Algoritmos de Ordenamiento.
	https://www.youtube.com/watch?v=VMxkJ98pFrY
Algoritmos de Ordenamiento. Función Factorial.
	https://www.youtube.com/watch?v=zJgV3nLYtcU
Quick Sort. Explicación.
	https://www.youtube.com/watch?v=gncsNClM6m8
Implementación del Algoritmo Quick Sort en Lenguaje C. Parte I.
	https://www.youtube.com/watch?v=bTSOuazAkXw
Implementación del Algoritmo Quick Sort en Lenguaje C. Parte II.
	https://www.youtube.com/watch?v=n-tsNM8rvYg
Insersción. Explicación.
	https://www.youtube.com/watch?v=HJsW1nh9Z1o
Implementación del Algoritmo Inserción en Lenguaje C. Parte I.
	https://www.youtube.com/watch?v=3TVfKHA8KaQ
Implementación del Algoritmo Quick Sort en Lenguaje C. Parte II.
	https://www.youtube.com/watch?v=bzQ1Gk_YUm0</t>
  </si>
  <si>
    <t>Manzanas o sirenas</t>
  </si>
  <si>
    <t>Charlie que recogía manzanas</t>
  </si>
  <si>
    <t xml:space="preserve">** </t>
  </si>
  <si>
    <t>TIEMPOS DE REINAS EN EL MUNDO PANTALONES DE POPO</t>
  </si>
  <si>
    <t>Peleas entre reinos que terminan con el nacimiento del primogénito</t>
  </si>
  <si>
    <t>Ordenamiento Inserción:  https://youtu.be/SEOdmPQZ0Ek
Ordenamiento Quick Sort:  https://youtu.be/vnbuGK73Nis
Bloopers:  https://youtu.be/FVtY8nPcHl0</t>
  </si>
  <si>
    <t>Introducción al selection sort
https://youtu.be/Czfz-BGiZD8
Ejemplo de selection sort
https://youtu.be/0awvIw-FtN4
Implementación en C de selection sort
https://youtu.be/nIOgo9kYULU
Introducción a quick sort
https://youtu.be/cIsZnkaj7FA
Ejemplo de quick sort
https://youtu.be/p9kTDYmo1KQ
Implementación en C de quick sort
https://youtu.be/KFJPFQ6YJ0U</t>
  </si>
  <si>
    <t xml:space="preserve">Links MergeSort: 
	Vídeo 1 : https://www.youtube.com/watch?v=45cmYTsoktE
	Vídeo 2 : https://www.youtube.com/watch?v=DGzHv_Szi8Y
Links Inserción: 
	Vídeo 1 : https://www.youtube.com/watch?v=X6OybcPbyNc
	Vídeo 2 : https://www.youtube.com/watch?v=VSsKkG_vMbE
	Vídeo 3 : https://www.youtube.com/watch?v=MidHk0ttApc
	 </t>
  </si>
  <si>
    <t>La nueva y más increible carrera</t>
  </si>
  <si>
    <t>Lagartija a la que le querían quitar la casa</t>
  </si>
  <si>
    <t>Ordenamiento Burbuja:
•	Video #1: https://www.youtube.com/watch?v=1JWB9CBBd_8&amp;feature=youtu.be
•	Video #2: https://www.youtube.com/watch?v=KNGeplJTAEU&amp;feature=youtu.be
•	Video #3: https://www.youtube.com/watch?v=gW8rW47dXHw&amp;feature=youtu.be
Quick Sort:
•	Video #1: https://www.youtube.com/watch?v=v_xz0bZfr-U&amp;feature=youtu.be
•	Video #2: https://www.youtube.com/watch?v=KB5-6dWv0_A&amp;feature=youtu.be
•	Video #3: https://studio.youtube.com/video/vuVN-5rvZdo/edit</t>
  </si>
  <si>
    <t>Merge Sort 1: https://youtu.be/aGDjq2F2NzE
Merge Sort 2: https://youtu.be/a5K2wQcKp3k
Selection Sort 1:  https://youtu.be/_f5b3G_M2Mc
Selection Sort 2:  https://youtu.be/6uY9ZUmLQp0</t>
  </si>
  <si>
    <t>No tengo el link</t>
  </si>
  <si>
    <t>Merge sort
https://youtu.be/-klCO6FDcqs
Selection sort
https://youtu.be/7JOMwS0q2Us</t>
  </si>
  <si>
    <t>Iterativo  ( inserción, selección, burbuja)</t>
  </si>
  <si>
    <t>Recursivo ( quick sort, merge sort)</t>
  </si>
  <si>
    <t>Golf, tenis…</t>
  </si>
  <si>
    <t>Ninguno</t>
  </si>
  <si>
    <t>Organizar cubiertos</t>
  </si>
  <si>
    <t>Organizar estatura de estudiantes</t>
  </si>
  <si>
    <t>Fila de estudiantes</t>
  </si>
  <si>
    <t>Lista de tareas</t>
  </si>
  <si>
    <t>Estatura de personas</t>
  </si>
  <si>
    <t>Libros</t>
  </si>
  <si>
    <t>Números de menor a mayor</t>
  </si>
  <si>
    <t>LISTA DE REPRODUCCION ALGORITMO DE RECURSIÓN MERGE SORT
https://www.youtube.com/playlist?list=PLBHZM_o-621QeVZstT7WvWJvPKZ792IKm
PARTE 1 | ALGORITMO DE RECURSIÓN: MERGE SORT 
https://youtu.be/ntpk0mKnc_8
PARTE 2 | ALGORITMO DE RECURSIÓN: MERGE SORT 
https://youtu.be/j-iOWiTK9-I
PARTE 3 | ALGORITMO DE RECURSIÓN: MERGE SORT 
https://youtu.be/D2jKXpN7E0g
		/* ALGORITMO DE SELECCIÓN */
LISTA DE REPRODUCCION ALGORTIMO ITERATIVO DE SELECCIÓN
https://www.youtube.com/playlist?list=PLBHZM_o-621RzUCCZFweGaryu12XBWN48
PARTE 1 | ALGORITMO ITERATIVO DE SELECCIÓN
https://youtu.be/l2b47jE706U
PARTE 2 | ALGORITMO ITERATIVO DE SELECCIÓN
https://youtu.be/9yyvtfeKFBU
PARTE 3 | ALGORITMO ITERATIVO DE SELECCIÓN
https://youtu.be/rT3VWORhrG0</t>
  </si>
  <si>
    <t>no  entregadon</t>
  </si>
  <si>
    <t>juego dominó</t>
  </si>
  <si>
    <t>Juego dominó</t>
  </si>
  <si>
    <t>Cartas naipes</t>
  </si>
  <si>
    <t>Altura animales</t>
  </si>
  <si>
    <t>productos de gaseosa</t>
  </si>
  <si>
    <t>Salario trabajadores</t>
  </si>
  <si>
    <t xml:space="preserve">Deudas </t>
  </si>
  <si>
    <t>Altura de estudiantes</t>
  </si>
  <si>
    <t>Organización política</t>
  </si>
  <si>
    <t>Saleros de cocina</t>
  </si>
  <si>
    <t>Sistema de atencion: autoservicio</t>
  </si>
  <si>
    <t>Lista de mercado</t>
  </si>
  <si>
    <t>Reto de ordenar números</t>
  </si>
  <si>
    <t>EJEMPLO REALISTA Y CÓDIGO:PENDIENTE</t>
  </si>
  <si>
    <t>Multiplicación de términos consecutivos - función factorial</t>
  </si>
  <si>
    <t>Detalles ejemplo</t>
  </si>
  <si>
    <t>Casos covid 19 respecto a los departamentos de menor a mayor. Excelente ejemplo</t>
  </si>
  <si>
    <t>Organizó estudiantes de un jardín. Excelente ejemplo</t>
  </si>
  <si>
    <t>Décimas bonificación</t>
  </si>
  <si>
    <t>Hay ejemplo de la diferencia entre recursión e iteración pero no de un ejemplo de la vida real del algoritmo recursivo</t>
  </si>
  <si>
    <t>Lista 1</t>
  </si>
  <si>
    <t>Niño en orfanato</t>
  </si>
  <si>
    <t>Maestro y estudiantes</t>
  </si>
  <si>
    <t>Bonus x cuento</t>
  </si>
  <si>
    <t>Me gusta mucho como incorporó los conceptos, lástima por la ortografía</t>
  </si>
  <si>
    <t>Me gusta mucho como incorporó los conceptos, sólo algúnos problemas de ortografía</t>
  </si>
  <si>
    <t>Me gusta mucho como incorporó los conceptos y la historia</t>
  </si>
  <si>
    <t>Décimas para parcial x videos</t>
  </si>
  <si>
    <t>Asistencia 28 de abril</t>
  </si>
  <si>
    <t>Excusa --problema internet</t>
  </si>
  <si>
    <t>no</t>
  </si>
  <si>
    <t>Operación matemática - divide y vencerás</t>
  </si>
  <si>
    <t>Construcción de máquina que tortura programadores que  no hacen el código legible</t>
  </si>
  <si>
    <t>COPIA TEXTUAL FRAGMENTO DE LEAGE OF LEGENDS</t>
  </si>
  <si>
    <t>Consolidado 10%</t>
  </si>
  <si>
    <t>Entrega infografía 3 mayo</t>
  </si>
  <si>
    <t>Datos de prueba</t>
  </si>
  <si>
    <t>Código fuente</t>
  </si>
  <si>
    <t>Resultados</t>
  </si>
  <si>
    <t>Informe - problemas</t>
  </si>
  <si>
    <t>Informe - cosas que le gustaron</t>
  </si>
  <si>
    <t>Informe - cosas que aprendió</t>
  </si>
  <si>
    <t>Décima para proyecto final</t>
  </si>
  <si>
    <t>Si</t>
  </si>
  <si>
    <t>Observaciones</t>
  </si>
  <si>
    <t>Hasta quinientos mil
Archivos binarios</t>
  </si>
  <si>
    <t xml:space="preserve">Infografía compara y analiza los resultados entre los algoritmos </t>
  </si>
  <si>
    <t>Redacción, ortografía, presentación</t>
  </si>
  <si>
    <t>SI</t>
  </si>
  <si>
    <t>javascript</t>
  </si>
  <si>
    <t>php</t>
  </si>
  <si>
    <t>C#</t>
  </si>
  <si>
    <t>JAVA</t>
  </si>
  <si>
    <t>java</t>
  </si>
  <si>
    <t>Java</t>
  </si>
  <si>
    <t>Python</t>
  </si>
  <si>
    <t>lenguaje</t>
  </si>
  <si>
    <t>si</t>
  </si>
  <si>
    <t>Mayo 12- sesión de preparación</t>
  </si>
  <si>
    <t>Canceló</t>
  </si>
  <si>
    <t xml:space="preserve">detalles del informe </t>
  </si>
  <si>
    <t xml:space="preserve">el estudiante consediera que fue divertido insertar los datos y ver su variacion, especifica que no se puede perder tiempo con algoritmos que no sirven. </t>
  </si>
  <si>
    <t>Le había parecido importante el ejercicio de comparar diferentes métodos para llegar a los resultados</t>
  </si>
  <si>
    <t xml:space="preserve">el estudiante refiere que fue muy duro realizar la actividad en un inicio, pero que después de mucho buscar encontró y entendió lo que estaba buscando, "APRENDIÓ" </t>
  </si>
  <si>
    <t>Le falta un algoritmo</t>
  </si>
  <si>
    <t xml:space="preserve">Sincero al decir que cuando inició la actividad fue en el portatil, pero salía un error y le dio pereza organizarlo, después lo hizo en el de mesa y fue interesante la tarea. </t>
  </si>
  <si>
    <t xml:space="preserve">En un párrafo puso lo básico de lo que hizo, poco detallado. </t>
  </si>
  <si>
    <t xml:space="preserve">Aprendio trucos para el manejo de archivos, le gusto mucho porque aprendió a programar </t>
  </si>
  <si>
    <t>Realizó el informe en un formato de block de notas, pero cumplio con todos los requisitos. "quedo feliz con los resultados"</t>
  </si>
  <si>
    <t xml:space="preserve">Refiere que se debe ser muy cauteloso al elegir algoritmos, que realizó comparativos con los cuales aprendió mucho. </t>
  </si>
  <si>
    <r>
      <t xml:space="preserve">Se le realizarón correciones de ortografía, y en cuanto al informe refiere que las pruebas con 10.000.000 de datos los programas ya no querían modificar o crear más archivos de texto, </t>
    </r>
    <r>
      <rPr>
        <sz val="11"/>
        <color rgb="FFFF0000"/>
        <rFont val="Calibri"/>
        <family val="2"/>
        <scheme val="minor"/>
      </rPr>
      <t>la razón de esto la desconozco</t>
    </r>
  </si>
  <si>
    <t xml:space="preserve">Refiere que realizó procesamiento de 4 diferentes algoritmos de ordenamiento y ya. </t>
  </si>
  <si>
    <t>es más grande el aprendizaje que el sacrificio…mentira, de veras sudé un montón.</t>
  </si>
  <si>
    <t xml:space="preserve">En informe lo realizó tipo artículo </t>
  </si>
  <si>
    <t xml:space="preserve">Un informe muy pobre, 4 renglones donde refiere que le gustó. </t>
  </si>
  <si>
    <t xml:space="preserve">Refiere que hace 4 años hizo un ejercicio similar, pero con este que realizó verdaderamente aprendío.  </t>
  </si>
  <si>
    <t xml:space="preserve">Dice que aprendió, y que lo más importante es no dejarse llevar por aquel que parece más fácil. </t>
  </si>
  <si>
    <t>NO ENTREGO</t>
  </si>
  <si>
    <t>Pendiente x calificar</t>
  </si>
  <si>
    <t>¿Qué pasó con el informe? ¿pq entregaste algo de tan baja calidad?. La infografía esta linda pero se ve borrosa</t>
  </si>
  <si>
    <t xml:space="preserve">"Merge" fue el algoritmo que más me costó. </t>
  </si>
  <si>
    <t>Hasta 10 mil datos, Esta chévere la info.
Falta un algoritmo, el iterativo mejorado
Muy buena la presentación del informe</t>
  </si>
  <si>
    <t>Muy bueno tu informe felicitaciones! Por tu buen trabajo. Me deja muy contenta que le  hubieras puesto tanto empeño a este curso</t>
  </si>
  <si>
    <t>La verdad pensé que ibas a entregar tanto una infografía como un informe de mejor calidad. Tengo la sensación de que hiciste lo mínimo necesario para sacar el trabajo adelante y no era lo que esperaba 
Falta un algoritmo
Faltan los datos de prueba ordenados y no ordenaados</t>
  </si>
  <si>
    <t>Informe pobre
Faltan datos de prueba
Muy bonita la infografía</t>
  </si>
  <si>
    <t>No hay informe, ni infografía ni resultatados de tiempo.  Falta un algoritmo</t>
  </si>
  <si>
    <t>Hasta 1 milllon de datos
Archivos de texto
Muy buena infografía y reporte de la información</t>
  </si>
  <si>
    <t>Falta con el máximo número que se tarde 1 hora los datos de prueba. Como bien pusiste con 100.000 solo se te demoró 9 minutos
La infografía se ve borrosa</t>
  </si>
  <si>
    <t>Faltó incluir el algoritmo iterativo mejorado. 
Correciones de ortografía</t>
  </si>
  <si>
    <t>Nota entregables código</t>
  </si>
  <si>
    <t>Total elementos entregados código/resultados</t>
  </si>
  <si>
    <t>Total elementos entregados (informe)</t>
  </si>
  <si>
    <t>Nota entregables informe</t>
  </si>
  <si>
    <t>Faltó un algoritmo, faltó el informe</t>
  </si>
  <si>
    <t>Entregables (Codigo - archivos) 35%</t>
  </si>
  <si>
    <t>Informe (20%)</t>
  </si>
  <si>
    <t>NO ENTREGO. Sinceramente me decepciona un poco que sigas sin entregar trabajos después de que ya lo hemos conversado varias veces</t>
  </si>
  <si>
    <t>Asistencia 19 mayo</t>
  </si>
  <si>
    <t>cancelo</t>
  </si>
  <si>
    <t>Martes 26 de noviembre</t>
  </si>
  <si>
    <t>buen estandar de codificación,nombramiento</t>
  </si>
  <si>
    <t>Tiene validciones chevres considerando el tema del coronavirus</t>
  </si>
  <si>
    <t>Faltó el manejo de excepciones. 
Muy chevere el cargar archivos.
Funciones de ordenamientos ( 3/4) - faltó quick sort
Tiene califiación del local x rating y promedio</t>
  </si>
  <si>
    <t>El nombramiento de variabbbles se podría mejorr un poquito  ej. f, fs</t>
  </si>
  <si>
    <t>Falto el manejo de ecepciones completo. 
Archivos de texto 
Ordenamiento: lo vuelve un arreglo y luego lo ordena</t>
  </si>
  <si>
    <t>Incluye el manejo de colas</t>
  </si>
  <si>
    <t>Buenas prácticas</t>
  </si>
  <si>
    <t>Falta la función recursivo
Mueve la matriz a un arreglo para hacer los ordenamientos
Implementó todos los algortmos de ordenamientos
Incorporación leve de excepciones</t>
  </si>
  <si>
    <t>Se podrían mejar algunas partecitas como el imprimir la info en la parte de los algoritmos
no compila</t>
  </si>
  <si>
    <t>Codigo organizado
Se deben ajustar variables para seguir el estándar de nombramiento</t>
  </si>
  <si>
    <t>Faltó el informe
Faltó la incorporación de excepcions
Pide productos, cantidad de empleados  y hace manejo de inventarios y precios de venta</t>
  </si>
  <si>
    <t>Código muy organizado. Se podría mejorar un poco la documetación del código</t>
  </si>
  <si>
    <t>Muy  buenas prácticas</t>
  </si>
  <si>
    <t>Creó directorios
Proceso asíncronos para hacer modificaciones
Limpia pantalla cuando se camgia el menu
Tiene validaciones  de la cantidad posible a vender según el inventario
Muy chevere la parte del cálculo de los indicadores financieros</t>
  </si>
  <si>
    <t>Funciona las excepciones
Maneja archivos de texto. 
Las marices las vuelven un arreglo y  luego se ordenaba
Algoritmos de ordenamientos
Intentó poner los enums</t>
  </si>
  <si>
    <t>Buenas funciones</t>
  </si>
  <si>
    <t>Faltó incluir las excepciones, uso fue programación defensiva
Manejo de archivos binarios y de texto 
Ordenamiento con archivos lo paso a arreglos
Mejoro la prte del structus</t>
  </si>
  <si>
    <t>Mejorar el estándar de codificación en algunas variables</t>
  </si>
  <si>
    <t>Buena reutilización de código  y manejo de errores</t>
  </si>
  <si>
    <t>Incluye algo del manejo de excepiones de forma básica
Funcionlidad completa</t>
  </si>
  <si>
    <t>Faltan algunas validaciones de programaión defensiva como por ejemplo que el piso dado por el usuario no fuera negativo</t>
  </si>
  <si>
    <t>Cumple muy bn el estándar</t>
  </si>
  <si>
    <t>Ordenamientos 3/4 No funciona el quick sort.  Iterativos de un piso
Faltó manejo de excepciones
La carga del centro comercial de los archivos tiene la limitaciones pq no tiene
Ajustó los errores de código pasado</t>
  </si>
  <si>
    <t>Exonerado</t>
  </si>
  <si>
    <t>Me gustá mucho como quedó la parte de las validaciones</t>
  </si>
  <si>
    <t>Tiene un  muy buen manejo de excepciones
Pasa la matriz a un arreglo para los ordenamientos
Uso archivos para otra funcionalidad diferenes</t>
  </si>
  <si>
    <t>Buen estilo</t>
  </si>
  <si>
    <t>No lo pudo presentar</t>
  </si>
  <si>
    <t>Jueves 28 de noviembre</t>
  </si>
  <si>
    <t>Organizó los probemas del parcial 2 pero faltaron las funcionalidades del proyecto en si mismo
Problemas en el manejo de excepciones
NO funciona el makefile
Hace algo para guardar pero no carga los archivos</t>
  </si>
  <si>
    <t>Tiene validaciones para números no validos en el tamaño del centro comercial</t>
  </si>
  <si>
    <t xml:space="preserve">Faltan mensajes para indicar cuando hay errores por ejemplo si el numero del locales y locales por piso está vacío. 
</t>
  </si>
  <si>
    <t>En general bien, mejorar la parte del camel case . Cosas como Lista_ordenada, Disponible</t>
  </si>
  <si>
    <t>Muy buen trabajo felicitaciones :)</t>
  </si>
  <si>
    <t>Muy chevere la manera como incorporó las excepciones. 
Muy buen trabajo, felicitaciones</t>
  </si>
  <si>
    <t>Incluyó validaciones y prácticas de programación defensiva</t>
  </si>
  <si>
    <t xml:space="preserve">Código ordenado
En general bn,necesita mejoras para seguir el estándar para arregloPiso, selección, </t>
  </si>
  <si>
    <t>Dudas contestando cosas sobre la función arregloPiso
Problemas haciendo el ajuste para que solo ordene los locales que estan ocupados</t>
  </si>
  <si>
    <t>Falta el informe que detalla cambios
El manejo de las excepcioens se podría corregir
Guarda en archivos, falta que cargue de archivos
Ordena todo por piso, no ordena la matriz completa con los algoritmos iterativos
Falta la función recursiva</t>
  </si>
  <si>
    <t>Agrego funcionalidades para validar los datoss</t>
  </si>
  <si>
    <t>No pudo explicar como funcionan los ordenamientos
Explicar para que sirve el guardar el tamaño del centro comercial en otro archivo. 
Modiifcar los archivos para agregar el nombre del centro comercial.
No pudo hacer que el centro comercial pueda tener máximo cinco locales x piso</t>
  </si>
  <si>
    <t>---</t>
  </si>
  <si>
    <t>Lo enums se usaron pero no correctamente
Falta la mejora de la recursión
tres de cuatro algoritmos de ordenamient faltó el quicksort. Los algoritmos iterativos no ordenan toda la matriz solo un piso
El makefile no esta bn, funciona pq incluye el .c en el main.c 
Los archivos funcionan, pero no gurda las dimensiones, eso limita el asunto de la carga
No uso git en el proceso del proyecto
No codigo documentado
Tiene punticos para simular el guardado :)</t>
  </si>
  <si>
    <t>En general bien usado, aspectos a mejorar en el nombramiento de algunas variables</t>
  </si>
  <si>
    <t>Dudas respondiendo preguntas durante la sustentación</t>
  </si>
  <si>
    <t>Falta el manejo de excepciones. 
Muy bn manejado la parte de archivos  y ordenamientos</t>
  </si>
  <si>
    <t>Tiene un buen estilo de programación, código bien documentado</t>
  </si>
  <si>
    <t>No cumple el estándar de nombramiento para la variable V</t>
  </si>
  <si>
    <t>Incorporó enums, faltó la parte de la recursión. 
Incorporó los algoritmos de ordenamiento
Falta el manejo de excepciones
Solo guarda el archivo pero no la carga</t>
  </si>
  <si>
    <t>Bien seguido el estándar de nombramiento</t>
  </si>
  <si>
    <t>Faltan validaciones de pisos y numero de local</t>
  </si>
  <si>
    <t>Falta el informe final
Ordenamientos  (3/4)
Falta incorporar las excepciones
Funciona la escritura pero no la carta de los archivos
Recursión  -&gt; calcularVentas
Incorporó los enums</t>
  </si>
  <si>
    <t>no sabe para que sirve los do while de las  validaciones
No sabe como se llama el arreglo a la función de ordenaminto. 
NO funciona el ordenamiento pq aunque lo pasa a otro arreglo no aumenta el indicie
No sabe donde se hace el llamado en el ordenamiento</t>
  </si>
  <si>
    <t>No funciona la parte de los archivos
Incorporó enums
No funciona el ordenamiento al menos de un piso
Los ordenamientos iterativos solo intentan ordenar un piso</t>
  </si>
  <si>
    <t>Nota proyecto</t>
  </si>
  <si>
    <t>Decimas pendientes x asignar</t>
  </si>
  <si>
    <t>Nota 30%</t>
  </si>
  <si>
    <t>Decimas sobrantes quices</t>
  </si>
  <si>
    <t>Decimas sobrantes parcial 1</t>
  </si>
  <si>
    <t>Decimas sobrantes parcial 2</t>
  </si>
  <si>
    <t>Décimas infografía</t>
  </si>
  <si>
    <t>Nota final [Sin décimas extra]</t>
  </si>
  <si>
    <t>Donde fueron asignadas las décimas</t>
  </si>
  <si>
    <t>Exposición y Tallereres</t>
  </si>
  <si>
    <t>Corte del 30% -EF</t>
  </si>
  <si>
    <t>En Parcial 1</t>
  </si>
  <si>
    <t>En consolidado 10% y en Parcial 1</t>
  </si>
  <si>
    <t>En parcial 2 y trabajos y talleres</t>
  </si>
  <si>
    <t>En consolidado 10% y corte 30% final</t>
  </si>
  <si>
    <t>En 30% final</t>
  </si>
  <si>
    <t>En parcial 3,  en parcial 2 y consolidado 10%</t>
  </si>
  <si>
    <t>Consolidado 10% y 30% final</t>
  </si>
  <si>
    <t>Nota final [con décimas extra]</t>
  </si>
  <si>
    <t>canceló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</si>
</sst>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1"/>
      <color theme="1"/>
      <name val="Calibri"/>
      <family val="2"/>
      <scheme val="minor"/>
    </font>
    <font>
      <b/>
      <sz val="9"/>
      <color rgb="FF000000"/>
      <name val="Arial"/>
      <family val="2"/>
    </font>
    <font>
      <b/>
      <sz val="7"/>
      <color rgb="FF000000"/>
      <name val="Arial"/>
      <family val="2"/>
    </font>
    <font>
      <sz val="7"/>
      <color rgb="FF000000"/>
      <name val="Arial"/>
      <family val="2"/>
    </font>
    <font>
      <sz val="8"/>
      <color theme="1"/>
      <name val="Calibri"/>
      <family val="2"/>
      <scheme val="minor"/>
    </font>
    <font>
      <b/>
      <sz val="8"/>
      <color theme="1"/>
      <name val="Calibri"/>
      <family val="2"/>
      <scheme val="minor"/>
    </font>
    <font>
      <b/>
      <sz val="8"/>
      <color rgb="FF000000"/>
      <name val="Arial"/>
      <family val="2"/>
    </font>
    <font>
      <b/>
      <sz val="11"/>
      <color theme="1"/>
      <name val="Calibri"/>
      <family val="2"/>
      <scheme val="minor"/>
    </font>
    <font>
      <b/>
      <i/>
      <sz val="9"/>
      <color theme="1"/>
      <name val="Calibri"/>
      <family val="2"/>
      <scheme val="minor"/>
    </font>
    <font>
      <u/>
      <sz val="11"/>
      <color theme="10"/>
      <name val="Calibri"/>
      <family val="2"/>
      <scheme val="minor"/>
    </font>
    <font>
      <b/>
      <sz val="10"/>
      <color rgb="FF000000"/>
      <name val="Arial"/>
      <family val="2"/>
    </font>
    <font>
      <sz val="10"/>
      <color theme="1"/>
      <name val="Calibri"/>
      <family val="2"/>
      <scheme val="minor"/>
    </font>
    <font>
      <sz val="10"/>
      <color rgb="FF000000"/>
      <name val="Arial"/>
      <family val="2"/>
    </font>
    <font>
      <sz val="9"/>
      <color theme="1"/>
      <name val="Calibri"/>
      <family val="2"/>
      <scheme val="minor"/>
    </font>
    <font>
      <sz val="11"/>
      <color theme="1"/>
      <name val="Calibri"/>
      <family val="2"/>
      <scheme val="minor"/>
    </font>
    <font>
      <sz val="8"/>
      <color rgb="FFFF0000"/>
      <name val="Calibri"/>
      <family val="2"/>
      <scheme val="minor"/>
    </font>
    <font>
      <sz val="10"/>
      <color rgb="FFFF0000"/>
      <name val="Calibri"/>
      <family val="2"/>
      <scheme val="minor"/>
    </font>
    <font>
      <u/>
      <sz val="8"/>
      <color theme="10"/>
      <name val="Calibri"/>
      <family val="2"/>
      <scheme val="minor"/>
    </font>
    <font>
      <sz val="9"/>
      <color theme="0"/>
      <name val="Calibri"/>
      <family val="2"/>
      <scheme val="minor"/>
    </font>
    <font>
      <sz val="9"/>
      <color rgb="FF000000"/>
      <name val="SansSerif"/>
      <family val="2"/>
    </font>
    <font>
      <sz val="9"/>
      <name val="Calibri"/>
      <family val="2"/>
      <scheme val="minor"/>
    </font>
    <font>
      <sz val="9"/>
      <color rgb="FF000000"/>
      <name val="Arial"/>
      <family val="2"/>
    </font>
    <font>
      <b/>
      <sz val="9"/>
      <name val="Calibri"/>
      <family val="2"/>
      <scheme val="minor"/>
    </font>
    <font>
      <sz val="9"/>
      <color rgb="FFFF0000"/>
      <name val="Calibri"/>
      <family val="2"/>
      <scheme val="minor"/>
    </font>
    <font>
      <b/>
      <sz val="9"/>
      <color theme="1"/>
      <name val="Calibri"/>
      <family val="2"/>
      <scheme val="minor"/>
    </font>
    <font>
      <sz val="11"/>
      <color rgb="FFFF0000"/>
      <name val="Calibri"/>
      <family val="2"/>
      <scheme val="minor"/>
    </font>
    <font>
      <sz val="12"/>
      <color theme="1"/>
      <name val="Calibri"/>
      <family val="2"/>
      <scheme val="minor"/>
    </font>
    <font>
      <sz val="8"/>
      <name val="Calibri"/>
      <family val="2"/>
      <scheme val="minor"/>
    </font>
    <font>
      <sz val="11"/>
      <color theme="4" tint="-0.249977111117893"/>
      <name val="Calibri"/>
      <family val="2"/>
      <scheme val="minor"/>
    </font>
    <font>
      <sz val="9"/>
      <color theme="9" tint="0.39997558519241921"/>
      <name val="Calibri"/>
      <family val="2"/>
      <scheme val="minor"/>
    </font>
    <font>
      <b/>
      <sz val="11"/>
      <color theme="0"/>
      <name val="Calibri"/>
      <family val="2"/>
      <scheme val="minor"/>
    </font>
    <font>
      <b/>
      <sz val="10"/>
      <color theme="0"/>
      <name val="Arial"/>
      <family val="2"/>
    </font>
    <font>
      <b/>
      <sz val="10"/>
      <color theme="0"/>
      <name val="Calibri"/>
      <family val="2"/>
      <scheme val="minor"/>
    </font>
  </fonts>
  <fills count="20">
    <fill>
      <patternFill patternType="none"/>
    </fill>
    <fill>
      <patternFill patternType="gray125"/>
    </fill>
    <fill>
      <patternFill patternType="solid">
        <fgColor rgb="FFCCCCCC"/>
      </patternFill>
    </fill>
    <fill>
      <patternFill patternType="none"/>
    </fill>
    <fill>
      <patternFill patternType="solid">
        <fgColor theme="0" tint="-4.9989318521683403E-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1"/>
        <bgColor indexed="64"/>
      </patternFill>
    </fill>
    <fill>
      <patternFill patternType="solid">
        <fgColor theme="2" tint="-9.9978637043366805E-2"/>
        <bgColor indexed="64"/>
      </patternFill>
    </fill>
    <fill>
      <patternFill patternType="solid">
        <fgColor theme="0"/>
        <bgColor indexed="64"/>
      </patternFill>
    </fill>
    <fill>
      <patternFill patternType="solid">
        <fgColor theme="2"/>
        <bgColor indexed="64"/>
      </patternFill>
    </fill>
    <fill>
      <patternFill patternType="solid">
        <fgColor theme="0" tint="-0.249977111117893"/>
        <bgColor indexed="64"/>
      </patternFill>
    </fill>
  </fills>
  <borders count="6">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
    <xf numFmtId="0" fontId="0" fillId="0" borderId="0"/>
    <xf numFmtId="0" fontId="9" fillId="0" borderId="0" applyNumberFormat="0" applyFill="0" applyBorder="0" applyAlignment="0" applyProtection="0"/>
    <xf numFmtId="0" fontId="14" fillId="3" borderId="1"/>
    <xf numFmtId="0" fontId="14" fillId="3" borderId="1"/>
  </cellStyleXfs>
  <cellXfs count="247">
    <xf numFmtId="0" fontId="0" fillId="0" borderId="0" xfId="0"/>
    <xf numFmtId="0" fontId="0" fillId="0" borderId="2" xfId="0" applyBorder="1"/>
    <xf numFmtId="0" fontId="5" fillId="0" borderId="0" xfId="0" applyFont="1" applyAlignment="1">
      <alignment horizontal="center" vertical="center" wrapText="1"/>
    </xf>
    <xf numFmtId="0" fontId="4" fillId="0" borderId="0" xfId="0" applyFont="1" applyAlignment="1">
      <alignment horizontal="center"/>
    </xf>
    <xf numFmtId="0" fontId="5" fillId="0" borderId="2" xfId="0" applyFont="1" applyBorder="1" applyAlignment="1">
      <alignment horizontal="center" vertical="center" wrapText="1"/>
    </xf>
    <xf numFmtId="0" fontId="4" fillId="0" borderId="2" xfId="0" applyFont="1" applyBorder="1" applyAlignment="1">
      <alignment horizontal="center"/>
    </xf>
    <xf numFmtId="0" fontId="4" fillId="3" borderId="2" xfId="0" applyNumberFormat="1" applyFont="1" applyFill="1" applyBorder="1" applyAlignment="1" applyProtection="1">
      <alignment horizontal="center" wrapText="1"/>
      <protection locked="0"/>
    </xf>
    <xf numFmtId="0" fontId="4" fillId="3" borderId="2" xfId="0" quotePrefix="1" applyNumberFormat="1" applyFont="1" applyFill="1" applyBorder="1" applyAlignment="1" applyProtection="1">
      <alignment horizontal="center" wrapText="1"/>
      <protection locked="0"/>
    </xf>
    <xf numFmtId="0" fontId="5" fillId="4" borderId="2" xfId="0" applyFont="1" applyFill="1" applyBorder="1" applyAlignment="1">
      <alignment horizontal="center" vertical="center" wrapText="1"/>
    </xf>
    <xf numFmtId="0" fontId="0" fillId="3" borderId="2" xfId="0" applyFill="1" applyBorder="1"/>
    <xf numFmtId="0" fontId="3" fillId="3" borderId="2" xfId="0" applyNumberFormat="1" applyFont="1" applyFill="1" applyBorder="1" applyAlignment="1" applyProtection="1">
      <alignment horizontal="left" vertical="center" wrapText="1"/>
    </xf>
    <xf numFmtId="0" fontId="3" fillId="3" borderId="2" xfId="0" applyFont="1" applyFill="1" applyBorder="1" applyAlignment="1">
      <alignment horizontal="left" vertical="center" wrapText="1"/>
    </xf>
    <xf numFmtId="0" fontId="4" fillId="0" borderId="0" xfId="0" applyFont="1" applyAlignment="1">
      <alignment wrapText="1"/>
    </xf>
    <xf numFmtId="0" fontId="6" fillId="3" borderId="1" xfId="0" applyNumberFormat="1" applyFont="1" applyFill="1" applyBorder="1" applyAlignment="1" applyProtection="1">
      <alignment vertical="center" wrapText="1"/>
      <protection locked="0"/>
    </xf>
    <xf numFmtId="0" fontId="6" fillId="2" borderId="2" xfId="0" applyNumberFormat="1" applyFont="1" applyFill="1" applyBorder="1" applyAlignment="1" applyProtection="1">
      <alignment horizontal="center" vertical="center" wrapText="1"/>
      <protection locked="0"/>
    </xf>
    <xf numFmtId="0" fontId="4" fillId="3" borderId="2" xfId="0" applyNumberFormat="1" applyFont="1" applyFill="1" applyBorder="1" applyAlignment="1" applyProtection="1">
      <alignment wrapText="1"/>
      <protection locked="0"/>
    </xf>
    <xf numFmtId="0" fontId="4" fillId="3" borderId="2" xfId="0" applyFont="1" applyFill="1" applyBorder="1" applyAlignment="1" applyProtection="1">
      <alignment wrapText="1"/>
      <protection locked="0"/>
    </xf>
    <xf numFmtId="0" fontId="4" fillId="0" borderId="0" xfId="0" applyFont="1"/>
    <xf numFmtId="17" fontId="7" fillId="0" borderId="0" xfId="0" applyNumberFormat="1" applyFont="1"/>
    <xf numFmtId="0" fontId="3" fillId="0" borderId="2" xfId="0" applyNumberFormat="1" applyFont="1" applyFill="1" applyBorder="1" applyAlignment="1" applyProtection="1">
      <alignment horizontal="left" vertical="center" wrapText="1"/>
    </xf>
    <xf numFmtId="0" fontId="7" fillId="0" borderId="0" xfId="0" applyFont="1"/>
    <xf numFmtId="0" fontId="0" fillId="6" borderId="2" xfId="0" applyFill="1" applyBorder="1" applyAlignment="1">
      <alignment horizontal="center"/>
    </xf>
    <xf numFmtId="0" fontId="3" fillId="6" borderId="2" xfId="0" applyNumberFormat="1" applyFont="1" applyFill="1" applyBorder="1" applyAlignment="1" applyProtection="1">
      <alignment horizontal="left" vertical="center" wrapText="1"/>
    </xf>
    <xf numFmtId="0" fontId="3" fillId="6" borderId="2" xfId="0" applyFont="1" applyFill="1" applyBorder="1" applyAlignment="1">
      <alignment horizontal="left" vertical="center" wrapText="1"/>
    </xf>
    <xf numFmtId="0" fontId="0" fillId="7" borderId="2" xfId="0" applyFill="1" applyBorder="1" applyAlignment="1">
      <alignment horizontal="center"/>
    </xf>
    <xf numFmtId="0" fontId="3" fillId="7" borderId="2" xfId="0" applyNumberFormat="1" applyFont="1" applyFill="1" applyBorder="1" applyAlignment="1" applyProtection="1">
      <alignment horizontal="left" vertical="center" wrapText="1"/>
    </xf>
    <xf numFmtId="0" fontId="3" fillId="7" borderId="2" xfId="0" applyFont="1" applyFill="1" applyBorder="1" applyAlignment="1">
      <alignment horizontal="left" vertical="center" wrapText="1"/>
    </xf>
    <xf numFmtId="0" fontId="0" fillId="8" borderId="2" xfId="0" applyFill="1" applyBorder="1" applyAlignment="1">
      <alignment horizontal="center"/>
    </xf>
    <xf numFmtId="0" fontId="3" fillId="8" borderId="2" xfId="0" applyFont="1" applyFill="1" applyBorder="1" applyAlignment="1">
      <alignment horizontal="left" vertical="center" wrapText="1"/>
    </xf>
    <xf numFmtId="0" fontId="3" fillId="8" borderId="2" xfId="0" applyNumberFormat="1" applyFont="1" applyFill="1" applyBorder="1" applyAlignment="1" applyProtection="1">
      <alignment horizontal="left" vertical="center" wrapText="1"/>
    </xf>
    <xf numFmtId="0" fontId="0" fillId="9" borderId="2" xfId="0" applyFill="1" applyBorder="1" applyAlignment="1">
      <alignment horizontal="center"/>
    </xf>
    <xf numFmtId="0" fontId="3" fillId="9" borderId="2" xfId="0" applyFont="1" applyFill="1" applyBorder="1" applyAlignment="1">
      <alignment horizontal="left" vertical="center" wrapText="1"/>
    </xf>
    <xf numFmtId="0" fontId="3" fillId="9" borderId="2" xfId="0" applyNumberFormat="1" applyFont="1" applyFill="1" applyBorder="1" applyAlignment="1" applyProtection="1">
      <alignment horizontal="left" vertical="center" wrapText="1"/>
    </xf>
    <xf numFmtId="0" fontId="0" fillId="10" borderId="2" xfId="0" applyFill="1" applyBorder="1" applyAlignment="1">
      <alignment horizontal="center"/>
    </xf>
    <xf numFmtId="0" fontId="3" fillId="10" borderId="2" xfId="0" applyNumberFormat="1" applyFont="1" applyFill="1" applyBorder="1" applyAlignment="1" applyProtection="1">
      <alignment horizontal="left" vertical="center" wrapText="1"/>
    </xf>
    <xf numFmtId="0" fontId="3" fillId="10" borderId="2" xfId="0" applyFont="1" applyFill="1" applyBorder="1" applyAlignment="1">
      <alignment horizontal="left" vertical="center" wrapText="1"/>
    </xf>
    <xf numFmtId="0" fontId="0" fillId="11" borderId="2" xfId="0" applyFill="1" applyBorder="1" applyAlignment="1">
      <alignment horizontal="center"/>
    </xf>
    <xf numFmtId="0" fontId="3" fillId="11" borderId="2" xfId="0" applyNumberFormat="1" applyFont="1" applyFill="1" applyBorder="1" applyAlignment="1" applyProtection="1">
      <alignment horizontal="left" vertical="center" wrapText="1"/>
    </xf>
    <xf numFmtId="0" fontId="3" fillId="11" borderId="2" xfId="0" applyFont="1" applyFill="1" applyBorder="1" applyAlignment="1">
      <alignment horizontal="left" vertical="center" wrapText="1"/>
    </xf>
    <xf numFmtId="0" fontId="0" fillId="0" borderId="0" xfId="0" applyAlignment="1">
      <alignment horizontal="center" vertical="center"/>
    </xf>
    <xf numFmtId="0" fontId="0" fillId="0" borderId="0" xfId="0" applyAlignment="1">
      <alignment vertical="center"/>
    </xf>
    <xf numFmtId="0" fontId="0" fillId="0" borderId="2" xfId="0" applyFill="1" applyBorder="1" applyAlignment="1">
      <alignment horizontal="center" vertical="center"/>
    </xf>
    <xf numFmtId="0" fontId="3" fillId="0" borderId="2" xfId="0" applyFont="1" applyFill="1" applyBorder="1" applyAlignment="1">
      <alignment horizontal="left" vertical="center" wrapText="1"/>
    </xf>
    <xf numFmtId="0" fontId="0" fillId="0" borderId="0" xfId="0" applyAlignment="1">
      <alignment wrapText="1"/>
    </xf>
    <xf numFmtId="0" fontId="0" fillId="3" borderId="1" xfId="0" applyFill="1" applyBorder="1" applyAlignment="1">
      <alignment horizontal="center" vertical="center"/>
    </xf>
    <xf numFmtId="0" fontId="0" fillId="0" borderId="0" xfId="0" applyAlignment="1">
      <alignment horizontal="center"/>
    </xf>
    <xf numFmtId="0" fontId="0" fillId="0" borderId="2" xfId="0" applyBorder="1" applyAlignment="1">
      <alignment horizontal="center" vertical="center"/>
    </xf>
    <xf numFmtId="0" fontId="8" fillId="0" borderId="0" xfId="0" applyFont="1"/>
    <xf numFmtId="0" fontId="1" fillId="0" borderId="1" xfId="0" applyNumberFormat="1" applyFont="1" applyFill="1" applyBorder="1" applyAlignment="1" applyProtection="1">
      <alignment vertical="center" wrapText="1"/>
    </xf>
    <xf numFmtId="0" fontId="2" fillId="0" borderId="2" xfId="0" applyNumberFormat="1" applyFont="1" applyFill="1" applyBorder="1" applyAlignment="1" applyProtection="1">
      <alignment horizontal="center" vertical="center" wrapText="1"/>
    </xf>
    <xf numFmtId="0" fontId="0" fillId="0" borderId="0" xfId="0" applyFill="1"/>
    <xf numFmtId="0" fontId="3" fillId="0" borderId="1" xfId="0" applyNumberFormat="1" applyFont="1" applyFill="1" applyBorder="1" applyAlignment="1" applyProtection="1">
      <alignment horizontal="left" vertical="center" wrapText="1"/>
    </xf>
    <xf numFmtId="0" fontId="3" fillId="0"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6" borderId="1" xfId="0" applyFont="1" applyFill="1" applyBorder="1" applyAlignment="1">
      <alignment horizontal="left" vertical="center" wrapText="1"/>
    </xf>
    <xf numFmtId="0" fontId="0" fillId="6" borderId="0" xfId="0" applyFill="1" applyAlignment="1">
      <alignment horizontal="center" vertical="center"/>
    </xf>
    <xf numFmtId="0" fontId="0" fillId="6" borderId="0" xfId="0" applyFill="1"/>
    <xf numFmtId="0" fontId="4" fillId="0" borderId="0" xfId="0" applyFont="1" applyAlignment="1">
      <alignment horizontal="center" vertical="center" wrapText="1"/>
    </xf>
    <xf numFmtId="0" fontId="7" fillId="0" borderId="0" xfId="0" applyFont="1" applyAlignment="1">
      <alignment horizontal="center"/>
    </xf>
    <xf numFmtId="14" fontId="3" fillId="0" borderId="2" xfId="0" applyNumberFormat="1" applyFont="1" applyFill="1" applyBorder="1" applyAlignment="1" applyProtection="1">
      <alignment horizontal="left" vertical="center" wrapText="1"/>
    </xf>
    <xf numFmtId="0" fontId="7" fillId="0" borderId="0" xfId="0" applyFont="1" applyAlignment="1">
      <alignment horizontal="center" vertical="center"/>
    </xf>
    <xf numFmtId="18" fontId="3" fillId="0" borderId="2" xfId="0" applyNumberFormat="1" applyFont="1" applyFill="1" applyBorder="1" applyAlignment="1" applyProtection="1">
      <alignment horizontal="left" vertical="center" wrapText="1"/>
    </xf>
    <xf numFmtId="0" fontId="7" fillId="0" borderId="0" xfId="0" applyFont="1" applyAlignment="1">
      <alignment horizontal="left"/>
    </xf>
    <xf numFmtId="0" fontId="7" fillId="0" borderId="0" xfId="0" applyFont="1" applyAlignment="1">
      <alignment horizontal="left" vertical="center"/>
    </xf>
    <xf numFmtId="18" fontId="0" fillId="0" borderId="0" xfId="0" applyNumberFormat="1"/>
    <xf numFmtId="0" fontId="10" fillId="0" borderId="2" xfId="0" applyNumberFormat="1" applyFont="1" applyFill="1" applyBorder="1" applyAlignment="1" applyProtection="1">
      <alignment horizontal="center" vertical="center" wrapText="1"/>
    </xf>
    <xf numFmtId="0" fontId="0" fillId="3" borderId="2" xfId="0" applyFill="1" applyBorder="1" applyAlignment="1">
      <alignment horizontal="center" vertical="center"/>
    </xf>
    <xf numFmtId="0" fontId="0" fillId="0" borderId="0" xfId="0" applyAlignment="1">
      <alignment horizontal="center" vertical="center" wrapText="1"/>
    </xf>
    <xf numFmtId="0" fontId="0" fillId="0" borderId="0" xfId="0" applyFill="1" applyAlignment="1">
      <alignment horizontal="center" vertical="center"/>
    </xf>
    <xf numFmtId="0" fontId="3" fillId="12" borderId="2" xfId="0" applyNumberFormat="1" applyFont="1" applyFill="1" applyBorder="1" applyAlignment="1" applyProtection="1">
      <alignment horizontal="left" vertical="center" wrapText="1"/>
    </xf>
    <xf numFmtId="14" fontId="3" fillId="12" borderId="2" xfId="0" applyNumberFormat="1" applyFont="1" applyFill="1" applyBorder="1" applyAlignment="1" applyProtection="1">
      <alignment horizontal="left" vertical="center" wrapText="1"/>
    </xf>
    <xf numFmtId="18" fontId="3" fillId="12" borderId="2" xfId="0" applyNumberFormat="1" applyFont="1" applyFill="1" applyBorder="1" applyAlignment="1" applyProtection="1">
      <alignment horizontal="left" vertical="center" wrapText="1"/>
    </xf>
    <xf numFmtId="0" fontId="11" fillId="0" borderId="0" xfId="0" applyFont="1" applyAlignment="1">
      <alignment horizontal="center" vertical="center"/>
    </xf>
    <xf numFmtId="0" fontId="12" fillId="0" borderId="2" xfId="0" applyNumberFormat="1" applyFont="1" applyFill="1" applyBorder="1" applyAlignment="1" applyProtection="1">
      <alignment horizontal="center" vertical="center" wrapText="1"/>
    </xf>
    <xf numFmtId="0" fontId="12" fillId="0" borderId="2" xfId="0" applyFont="1" applyFill="1" applyBorder="1" applyAlignment="1">
      <alignment horizontal="center" vertical="center" wrapText="1"/>
    </xf>
    <xf numFmtId="0" fontId="13" fillId="0" borderId="0" xfId="0" applyFont="1"/>
    <xf numFmtId="0" fontId="4" fillId="5" borderId="2" xfId="0" applyFont="1" applyFill="1" applyBorder="1" applyAlignment="1">
      <alignment horizontal="center" vertical="center"/>
    </xf>
    <xf numFmtId="0" fontId="10" fillId="3" borderId="2" xfId="0" applyNumberFormat="1" applyFont="1" applyFill="1" applyBorder="1" applyAlignment="1" applyProtection="1">
      <alignment horizontal="center" vertical="center" wrapText="1"/>
    </xf>
    <xf numFmtId="0" fontId="7" fillId="0" borderId="2" xfId="0" applyFont="1" applyBorder="1" applyAlignment="1">
      <alignment horizontal="center" vertical="center"/>
    </xf>
    <xf numFmtId="0" fontId="0" fillId="0" borderId="2" xfId="0" applyFill="1" applyBorder="1" applyAlignment="1">
      <alignment horizontal="center" vertical="center" wrapText="1"/>
    </xf>
    <xf numFmtId="164" fontId="0" fillId="0" borderId="2" xfId="0" applyNumberFormat="1" applyFill="1" applyBorder="1"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wrapText="1"/>
    </xf>
    <xf numFmtId="0" fontId="0" fillId="0" borderId="2" xfId="0" applyFont="1" applyFill="1" applyBorder="1" applyAlignment="1">
      <alignment horizontal="center" vertical="center" wrapText="1"/>
    </xf>
    <xf numFmtId="0" fontId="0" fillId="0" borderId="2" xfId="0" applyFill="1" applyBorder="1" applyAlignment="1">
      <alignment horizontal="center"/>
    </xf>
    <xf numFmtId="0" fontId="0" fillId="0" borderId="2" xfId="0" applyFill="1" applyBorder="1" applyAlignment="1">
      <alignment horizontal="center" wrapText="1"/>
    </xf>
    <xf numFmtId="0" fontId="10" fillId="13" borderId="2" xfId="0" applyNumberFormat="1" applyFont="1" applyFill="1" applyBorder="1" applyAlignment="1" applyProtection="1">
      <alignment horizontal="center" vertical="center" wrapText="1"/>
    </xf>
    <xf numFmtId="164" fontId="0" fillId="13" borderId="2" xfId="0" applyNumberFormat="1" applyFill="1" applyBorder="1" applyAlignment="1">
      <alignment horizontal="center" vertical="center"/>
    </xf>
    <xf numFmtId="2" fontId="4" fillId="0" borderId="0" xfId="0" applyNumberFormat="1" applyFont="1" applyFill="1" applyAlignment="1">
      <alignment horizontal="center" vertical="center"/>
    </xf>
    <xf numFmtId="2" fontId="4" fillId="0" borderId="1" xfId="0" applyNumberFormat="1" applyFont="1" applyFill="1" applyBorder="1" applyAlignment="1">
      <alignment horizontal="center" vertical="center"/>
    </xf>
    <xf numFmtId="0" fontId="0" fillId="0" borderId="1" xfId="0" applyFill="1" applyBorder="1" applyAlignment="1">
      <alignment horizontal="center" vertical="center"/>
    </xf>
    <xf numFmtId="0" fontId="17" fillId="0" borderId="2" xfId="1" applyNumberFormat="1" applyFont="1" applyFill="1" applyBorder="1" applyAlignment="1" applyProtection="1">
      <alignment horizontal="center" wrapText="1"/>
      <protection locked="0"/>
    </xf>
    <xf numFmtId="0" fontId="4" fillId="0" borderId="2" xfId="0" applyNumberFormat="1" applyFont="1" applyFill="1" applyBorder="1" applyAlignment="1" applyProtection="1">
      <alignment horizontal="center" wrapText="1"/>
      <protection locked="0"/>
    </xf>
    <xf numFmtId="0" fontId="4" fillId="0" borderId="2" xfId="0" applyFont="1" applyFill="1" applyBorder="1" applyAlignment="1" applyProtection="1">
      <alignment horizontal="center" wrapText="1"/>
      <protection locked="0"/>
    </xf>
    <xf numFmtId="0" fontId="17" fillId="0" borderId="2" xfId="1" applyFont="1" applyFill="1" applyBorder="1" applyAlignment="1" applyProtection="1">
      <alignment horizontal="center" wrapText="1"/>
      <protection locked="0"/>
    </xf>
    <xf numFmtId="0" fontId="6" fillId="3" borderId="1" xfId="0" applyNumberFormat="1" applyFont="1" applyFill="1" applyBorder="1" applyAlignment="1" applyProtection="1">
      <alignment horizontal="center" wrapText="1"/>
      <protection locked="0"/>
    </xf>
    <xf numFmtId="0" fontId="6" fillId="2" borderId="2" xfId="0" applyNumberFormat="1" applyFont="1" applyFill="1" applyBorder="1" applyAlignment="1" applyProtection="1">
      <alignment horizontal="center" wrapText="1"/>
      <protection locked="0"/>
    </xf>
    <xf numFmtId="2" fontId="4" fillId="4" borderId="2" xfId="0" applyNumberFormat="1" applyFont="1" applyFill="1" applyBorder="1" applyAlignment="1">
      <alignment horizontal="center" vertical="center"/>
    </xf>
    <xf numFmtId="0" fontId="13" fillId="0" borderId="2" xfId="0" applyFont="1" applyBorder="1"/>
    <xf numFmtId="0" fontId="19" fillId="3" borderId="4" xfId="2" applyNumberFormat="1" applyFont="1" applyFill="1" applyBorder="1" applyAlignment="1" applyProtection="1">
      <alignment horizontal="center" vertical="center" wrapText="1"/>
    </xf>
    <xf numFmtId="0" fontId="19" fillId="3" borderId="4" xfId="3" applyNumberFormat="1" applyFont="1" applyFill="1" applyBorder="1" applyAlignment="1" applyProtection="1">
      <alignment horizontal="center" vertical="center" wrapText="1"/>
    </xf>
    <xf numFmtId="0" fontId="18" fillId="15" borderId="0" xfId="0" applyFont="1" applyFill="1" applyAlignment="1">
      <alignment horizontal="center" vertical="center" wrapText="1"/>
    </xf>
    <xf numFmtId="0" fontId="20" fillId="8" borderId="0" xfId="0" applyFont="1" applyFill="1" applyAlignment="1">
      <alignment horizontal="center" vertical="center" wrapText="1"/>
    </xf>
    <xf numFmtId="9" fontId="13" fillId="0" borderId="0" xfId="0" applyNumberFormat="1" applyFont="1" applyAlignment="1">
      <alignment horizontal="center" vertical="center"/>
    </xf>
    <xf numFmtId="0" fontId="13" fillId="0" borderId="0" xfId="0" applyFont="1" applyAlignment="1">
      <alignment horizontal="center" vertical="center" wrapText="1"/>
    </xf>
    <xf numFmtId="0" fontId="13" fillId="0" borderId="0" xfId="0" applyFont="1" applyAlignment="1">
      <alignment horizontal="center" vertical="center"/>
    </xf>
    <xf numFmtId="0" fontId="13" fillId="3" borderId="2" xfId="0" applyFont="1" applyFill="1" applyBorder="1" applyAlignment="1">
      <alignment horizontal="center" vertical="center"/>
    </xf>
    <xf numFmtId="0" fontId="22" fillId="8" borderId="0" xfId="0" applyFont="1" applyFill="1" applyAlignment="1">
      <alignment horizontal="center" vertical="center" wrapText="1"/>
    </xf>
    <xf numFmtId="0" fontId="13" fillId="0" borderId="2" xfId="0" applyFont="1" applyFill="1" applyBorder="1" applyAlignment="1">
      <alignment horizontal="center" vertical="center"/>
    </xf>
    <xf numFmtId="0" fontId="13" fillId="0" borderId="0" xfId="0" applyFont="1" applyFill="1" applyAlignment="1">
      <alignment horizontal="center" vertical="center"/>
    </xf>
    <xf numFmtId="0" fontId="13" fillId="16" borderId="2" xfId="0" applyFont="1" applyFill="1" applyBorder="1" applyAlignment="1">
      <alignment horizontal="center" vertical="center"/>
    </xf>
    <xf numFmtId="0" fontId="19" fillId="16" borderId="4" xfId="3" applyNumberFormat="1" applyFont="1" applyFill="1" applyBorder="1" applyAlignment="1" applyProtection="1">
      <alignment horizontal="center" vertical="center" wrapText="1"/>
    </xf>
    <xf numFmtId="0" fontId="13" fillId="16" borderId="0" xfId="0" applyFont="1" applyFill="1" applyAlignment="1">
      <alignment horizontal="center" vertical="center"/>
    </xf>
    <xf numFmtId="0" fontId="19" fillId="16" borderId="4" xfId="2" applyNumberFormat="1" applyFont="1" applyFill="1" applyBorder="1" applyAlignment="1" applyProtection="1">
      <alignment horizontal="center" vertical="center" wrapText="1"/>
    </xf>
    <xf numFmtId="1" fontId="13" fillId="0" borderId="0" xfId="0" applyNumberFormat="1" applyFont="1" applyAlignment="1">
      <alignment horizontal="center" vertical="center"/>
    </xf>
    <xf numFmtId="1" fontId="18" fillId="15" borderId="0" xfId="0" applyNumberFormat="1" applyFont="1" applyFill="1" applyAlignment="1">
      <alignment horizontal="center" vertical="center" wrapText="1"/>
    </xf>
    <xf numFmtId="0" fontId="21" fillId="7" borderId="2" xfId="0" applyFont="1" applyFill="1" applyBorder="1" applyAlignment="1">
      <alignment horizontal="center" vertical="center" wrapText="1"/>
    </xf>
    <xf numFmtId="0" fontId="13" fillId="7" borderId="0" xfId="0" applyFont="1" applyFill="1" applyAlignment="1">
      <alignment horizontal="center" vertical="center" wrapText="1"/>
    </xf>
    <xf numFmtId="0" fontId="13" fillId="7" borderId="0" xfId="0" applyFont="1" applyFill="1" applyAlignment="1">
      <alignment horizontal="center" vertical="center"/>
    </xf>
    <xf numFmtId="1" fontId="13" fillId="7" borderId="0" xfId="0" applyNumberFormat="1" applyFont="1" applyFill="1" applyAlignment="1">
      <alignment horizontal="center" vertical="center"/>
    </xf>
    <xf numFmtId="0" fontId="21" fillId="7" borderId="2" xfId="0" applyNumberFormat="1" applyFont="1" applyFill="1" applyBorder="1" applyAlignment="1" applyProtection="1">
      <alignment horizontal="center" vertical="center" wrapText="1"/>
    </xf>
    <xf numFmtId="0" fontId="20" fillId="7" borderId="0" xfId="0" applyFont="1" applyFill="1" applyAlignment="1">
      <alignment horizontal="center" vertical="center" wrapText="1"/>
    </xf>
    <xf numFmtId="0" fontId="19" fillId="7" borderId="4" xfId="3" applyNumberFormat="1" applyFont="1" applyFill="1" applyBorder="1" applyAlignment="1" applyProtection="1">
      <alignment horizontal="center" vertical="center" wrapText="1"/>
    </xf>
    <xf numFmtId="0" fontId="9" fillId="0" borderId="2" xfId="1" applyFill="1" applyBorder="1" applyAlignment="1" applyProtection="1">
      <alignment horizontal="center" wrapText="1"/>
      <protection locked="0"/>
    </xf>
    <xf numFmtId="0" fontId="20" fillId="0" borderId="0" xfId="0" applyFont="1" applyAlignment="1">
      <alignment horizontal="center" vertical="center"/>
    </xf>
    <xf numFmtId="0" fontId="20" fillId="7" borderId="0" xfId="0" applyFont="1" applyFill="1" applyAlignment="1">
      <alignment horizontal="center" vertical="center"/>
    </xf>
    <xf numFmtId="0" fontId="19" fillId="7" borderId="4" xfId="2" applyNumberFormat="1" applyFont="1" applyFill="1" applyBorder="1" applyAlignment="1" applyProtection="1">
      <alignment horizontal="center" vertical="center" wrapText="1"/>
    </xf>
    <xf numFmtId="0" fontId="13" fillId="7" borderId="0" xfId="0" quotePrefix="1" applyFont="1" applyFill="1" applyAlignment="1">
      <alignment horizontal="center" vertical="center"/>
    </xf>
    <xf numFmtId="0" fontId="4" fillId="4" borderId="2" xfId="0" applyFont="1" applyFill="1" applyBorder="1" applyAlignment="1">
      <alignment horizontal="center" vertical="center"/>
    </xf>
    <xf numFmtId="0" fontId="4" fillId="4" borderId="2" xfId="0" quotePrefix="1" applyNumberFormat="1" applyFont="1" applyFill="1" applyBorder="1" applyAlignment="1" applyProtection="1">
      <alignment horizontal="center" vertical="center" wrapText="1"/>
      <protection locked="0"/>
    </xf>
    <xf numFmtId="0" fontId="16" fillId="4" borderId="2" xfId="0" applyFont="1" applyFill="1" applyBorder="1" applyAlignment="1">
      <alignment horizontal="center" vertical="center"/>
    </xf>
    <xf numFmtId="0" fontId="4" fillId="0" borderId="0" xfId="0" applyFont="1" applyAlignment="1">
      <alignment horizontal="center" vertical="center"/>
    </xf>
    <xf numFmtId="0" fontId="0" fillId="0" borderId="0" xfId="0" applyFill="1" applyAlignment="1">
      <alignment horizontal="center"/>
    </xf>
    <xf numFmtId="0" fontId="1" fillId="0" borderId="1" xfId="0" applyNumberFormat="1" applyFont="1" applyFill="1" applyBorder="1" applyAlignment="1" applyProtection="1">
      <alignment horizontal="center" wrapText="1"/>
    </xf>
    <xf numFmtId="0" fontId="0" fillId="0" borderId="0" xfId="0" applyFill="1" applyAlignment="1">
      <alignment horizontal="center" wrapText="1"/>
    </xf>
    <xf numFmtId="0" fontId="1" fillId="0" borderId="1" xfId="0" applyNumberFormat="1" applyFont="1" applyFill="1" applyBorder="1" applyAlignment="1" applyProtection="1">
      <alignment horizontal="center" vertical="center"/>
    </xf>
    <xf numFmtId="0" fontId="11" fillId="0" borderId="0" xfId="0" applyFont="1" applyFill="1" applyAlignment="1">
      <alignment horizontal="center" wrapText="1"/>
    </xf>
    <xf numFmtId="0" fontId="11" fillId="0" borderId="0" xfId="0" applyFont="1" applyFill="1" applyAlignment="1">
      <alignment horizontal="center" vertical="center" wrapText="1"/>
    </xf>
    <xf numFmtId="0" fontId="0" fillId="7" borderId="0" xfId="0" applyFill="1" applyAlignment="1">
      <alignment horizontal="center" vertical="center"/>
    </xf>
    <xf numFmtId="0" fontId="2" fillId="0" borderId="1" xfId="0"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horizontal="center" vertical="center"/>
    </xf>
    <xf numFmtId="0" fontId="4" fillId="14"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0" fillId="7" borderId="1" xfId="0" applyFill="1" applyBorder="1" applyAlignment="1">
      <alignment horizontal="center" vertical="center"/>
    </xf>
    <xf numFmtId="0" fontId="3" fillId="0" borderId="1" xfId="0" applyFont="1" applyFill="1" applyBorder="1" applyAlignment="1">
      <alignment horizontal="center" vertical="center"/>
    </xf>
    <xf numFmtId="0" fontId="0" fillId="14" borderId="1" xfId="0" applyFill="1" applyBorder="1" applyAlignment="1">
      <alignment horizontal="center" vertical="center"/>
    </xf>
    <xf numFmtId="0" fontId="11" fillId="14" borderId="1" xfId="0" applyFont="1" applyFill="1" applyBorder="1" applyAlignment="1">
      <alignment horizontal="center" vertical="center" wrapText="1"/>
    </xf>
    <xf numFmtId="0" fontId="0" fillId="8" borderId="1" xfId="0" applyFill="1" applyBorder="1" applyAlignment="1">
      <alignment horizontal="center" vertical="center"/>
    </xf>
    <xf numFmtId="0" fontId="11" fillId="8" borderId="1" xfId="0" applyFont="1" applyFill="1" applyBorder="1" applyAlignment="1">
      <alignment horizontal="center" vertical="center" wrapText="1"/>
    </xf>
    <xf numFmtId="0" fontId="3" fillId="0" borderId="1" xfId="0" applyNumberFormat="1" applyFont="1" applyFill="1" applyBorder="1" applyAlignment="1" applyProtection="1">
      <alignment horizontal="center" vertical="center"/>
    </xf>
    <xf numFmtId="0" fontId="3" fillId="17"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xf>
    <xf numFmtId="0" fontId="0" fillId="0" borderId="1" xfId="0" applyBorder="1" applyAlignment="1">
      <alignment horizontal="center" vertical="center"/>
    </xf>
    <xf numFmtId="0" fontId="3" fillId="0" borderId="1" xfId="0" applyNumberFormat="1" applyFont="1" applyFill="1" applyBorder="1" applyAlignment="1" applyProtection="1">
      <alignment horizontal="center" vertical="center" wrapText="1"/>
    </xf>
    <xf numFmtId="0" fontId="3"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0" fillId="7" borderId="1" xfId="0" applyFill="1" applyBorder="1" applyAlignment="1">
      <alignment horizontal="center" vertical="center" wrapText="1"/>
    </xf>
    <xf numFmtId="0" fontId="0" fillId="7" borderId="0" xfId="0" applyFill="1" applyAlignment="1">
      <alignment horizontal="center"/>
    </xf>
    <xf numFmtId="0" fontId="13" fillId="0" borderId="0" xfId="0" applyFont="1" applyFill="1" applyAlignment="1">
      <alignment horizontal="center" vertical="center" wrapText="1"/>
    </xf>
    <xf numFmtId="0" fontId="19" fillId="3" borderId="1" xfId="3" applyNumberFormat="1" applyFont="1" applyFill="1" applyBorder="1" applyAlignment="1" applyProtection="1">
      <alignment horizontal="center" vertical="center" wrapText="1"/>
    </xf>
    <xf numFmtId="0" fontId="0" fillId="0" borderId="1" xfId="0" applyBorder="1"/>
    <xf numFmtId="0" fontId="13" fillId="0" borderId="1" xfId="0" applyFont="1" applyBorder="1"/>
    <xf numFmtId="0" fontId="5" fillId="0" borderId="1" xfId="0" applyFont="1" applyBorder="1" applyAlignment="1">
      <alignment horizontal="center" vertical="center" wrapText="1"/>
    </xf>
    <xf numFmtId="17" fontId="5" fillId="4" borderId="1" xfId="0" applyNumberFormat="1" applyFont="1" applyFill="1" applyBorder="1" applyAlignment="1">
      <alignment horizontal="center" vertical="center" wrapText="1"/>
    </xf>
    <xf numFmtId="9" fontId="0" fillId="5" borderId="1" xfId="0" applyNumberFormat="1" applyFill="1" applyBorder="1" applyAlignment="1">
      <alignment horizontal="center" vertical="center"/>
    </xf>
    <xf numFmtId="9" fontId="0" fillId="13" borderId="1" xfId="0" applyNumberFormat="1" applyFill="1" applyBorder="1" applyAlignment="1">
      <alignment horizontal="center" vertical="center"/>
    </xf>
    <xf numFmtId="9" fontId="0" fillId="14" borderId="1" xfId="0" applyNumberFormat="1" applyFill="1" applyBorder="1" applyAlignment="1">
      <alignment horizontal="center" vertical="center"/>
    </xf>
    <xf numFmtId="2" fontId="5" fillId="4" borderId="2" xfId="0" applyNumberFormat="1"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5" fillId="14" borderId="2"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19" fillId="3" borderId="2" xfId="2" applyNumberFormat="1" applyFont="1" applyFill="1" applyBorder="1" applyAlignment="1" applyProtection="1">
      <alignment horizontal="center" vertical="center" wrapText="1"/>
    </xf>
    <xf numFmtId="164" fontId="4" fillId="13" borderId="2" xfId="0" applyNumberFormat="1" applyFont="1" applyFill="1" applyBorder="1" applyAlignment="1">
      <alignment horizontal="center" vertical="center"/>
    </xf>
    <xf numFmtId="0" fontId="13" fillId="14" borderId="2" xfId="0" applyFont="1" applyFill="1" applyBorder="1" applyAlignment="1">
      <alignment horizontal="center" vertical="center"/>
    </xf>
    <xf numFmtId="164" fontId="13" fillId="7" borderId="2" xfId="0" applyNumberFormat="1" applyFont="1" applyFill="1" applyBorder="1" applyAlignment="1">
      <alignment horizontal="center" vertical="center"/>
    </xf>
    <xf numFmtId="164" fontId="0" fillId="7" borderId="2" xfId="0" applyNumberFormat="1" applyFill="1" applyBorder="1" applyAlignment="1">
      <alignment horizontal="center" vertical="center"/>
    </xf>
    <xf numFmtId="164" fontId="18" fillId="15" borderId="2" xfId="0" applyNumberFormat="1" applyFont="1" applyFill="1" applyBorder="1" applyAlignment="1">
      <alignment horizontal="center" vertical="center"/>
    </xf>
    <xf numFmtId="0" fontId="19" fillId="3" borderId="2" xfId="3" applyNumberFormat="1" applyFont="1" applyFill="1" applyBorder="1" applyAlignment="1" applyProtection="1">
      <alignment horizontal="center" vertical="center" wrapText="1"/>
    </xf>
    <xf numFmtId="9" fontId="0" fillId="18" borderId="1" xfId="0" applyNumberFormat="1" applyFill="1" applyBorder="1" applyAlignment="1">
      <alignment horizontal="center" vertical="center"/>
    </xf>
    <xf numFmtId="0" fontId="15" fillId="4" borderId="2" xfId="0" applyFont="1" applyFill="1" applyBorder="1" applyAlignment="1">
      <alignment horizontal="center" vertical="center"/>
    </xf>
    <xf numFmtId="0" fontId="19" fillId="7" borderId="1" xfId="3" applyNumberFormat="1" applyFont="1" applyFill="1" applyBorder="1" applyAlignment="1" applyProtection="1">
      <alignment horizontal="center" vertical="center" wrapText="1"/>
    </xf>
    <xf numFmtId="9" fontId="0" fillId="7" borderId="1" xfId="0" applyNumberFormat="1" applyFill="1" applyBorder="1" applyAlignment="1">
      <alignment horizontal="center" vertical="center"/>
    </xf>
    <xf numFmtId="0" fontId="3" fillId="0" borderId="2" xfId="0" applyNumberFormat="1" applyFont="1" applyFill="1" applyBorder="1" applyAlignment="1" applyProtection="1">
      <alignment horizontal="center" vertical="center" wrapText="1"/>
    </xf>
    <xf numFmtId="0" fontId="3" fillId="0" borderId="2" xfId="0" applyFont="1" applyFill="1" applyBorder="1" applyAlignment="1">
      <alignment horizontal="center" vertical="center" wrapText="1"/>
    </xf>
    <xf numFmtId="0" fontId="13" fillId="0" borderId="1" xfId="0" applyFont="1" applyBorder="1" applyAlignment="1">
      <alignment horizontal="center" vertical="center"/>
    </xf>
    <xf numFmtId="0" fontId="4" fillId="0" borderId="1" xfId="0" applyFont="1" applyBorder="1" applyAlignment="1">
      <alignment horizontal="center" vertical="center" wrapText="1"/>
    </xf>
    <xf numFmtId="0" fontId="13" fillId="0" borderId="2" xfId="0" applyFont="1" applyBorder="1" applyAlignment="1">
      <alignment horizontal="center" vertical="center"/>
    </xf>
    <xf numFmtId="0" fontId="4" fillId="0" borderId="2" xfId="0" applyFont="1" applyBorder="1" applyAlignment="1">
      <alignment horizontal="center" vertical="center" wrapText="1"/>
    </xf>
    <xf numFmtId="0" fontId="4" fillId="3" borderId="2" xfId="0" applyFont="1" applyFill="1" applyBorder="1" applyAlignment="1">
      <alignment horizontal="center" vertical="center" wrapText="1"/>
    </xf>
    <xf numFmtId="0" fontId="6" fillId="0" borderId="1" xfId="0" applyNumberFormat="1" applyFont="1" applyFill="1" applyBorder="1" applyAlignment="1" applyProtection="1">
      <alignment horizontal="center" vertical="center" wrapText="1"/>
    </xf>
    <xf numFmtId="0" fontId="26" fillId="0" borderId="0" xfId="0" applyFont="1" applyAlignment="1">
      <alignment horizontal="center" wrapText="1"/>
    </xf>
    <xf numFmtId="0" fontId="0" fillId="0" borderId="0" xfId="0" applyAlignment="1">
      <alignment vertical="center" wrapText="1"/>
    </xf>
    <xf numFmtId="0" fontId="24" fillId="0" borderId="2" xfId="0" applyFont="1" applyBorder="1" applyAlignment="1">
      <alignment horizontal="center" vertical="center" wrapText="1"/>
    </xf>
    <xf numFmtId="0" fontId="24" fillId="3"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0" borderId="1" xfId="0" applyFont="1" applyBorder="1" applyAlignment="1">
      <alignment horizontal="center" vertical="center"/>
    </xf>
    <xf numFmtId="0" fontId="24" fillId="7" borderId="2" xfId="0" applyFont="1" applyFill="1" applyBorder="1" applyAlignment="1">
      <alignment horizontal="center" vertical="center" wrapText="1"/>
    </xf>
    <xf numFmtId="0" fontId="13" fillId="7" borderId="2" xfId="0" applyFont="1" applyFill="1" applyBorder="1" applyAlignment="1">
      <alignment horizontal="center" vertical="center"/>
    </xf>
    <xf numFmtId="0" fontId="0" fillId="7" borderId="2" xfId="0" applyFill="1" applyBorder="1" applyAlignment="1">
      <alignment horizontal="center" vertical="center"/>
    </xf>
    <xf numFmtId="9" fontId="27" fillId="7" borderId="0" xfId="0" applyNumberFormat="1" applyFont="1" applyFill="1" applyAlignment="1">
      <alignment horizontal="center" vertical="center"/>
    </xf>
    <xf numFmtId="9" fontId="5" fillId="7" borderId="3" xfId="0" applyNumberFormat="1" applyFont="1" applyFill="1" applyBorder="1" applyAlignment="1">
      <alignment horizontal="center" vertical="center"/>
    </xf>
    <xf numFmtId="9" fontId="5" fillId="7" borderId="0" xfId="0" applyNumberFormat="1" applyFont="1" applyFill="1" applyAlignment="1">
      <alignment horizontal="center" vertical="center"/>
    </xf>
    <xf numFmtId="164" fontId="0" fillId="0" borderId="2" xfId="0" applyNumberFormat="1" applyBorder="1" applyAlignment="1">
      <alignment horizontal="center" vertical="center"/>
    </xf>
    <xf numFmtId="0" fontId="18" fillId="15" borderId="2" xfId="0" applyFont="1" applyFill="1" applyBorder="1" applyAlignment="1">
      <alignment horizontal="center" vertical="center" wrapText="1"/>
    </xf>
    <xf numFmtId="164" fontId="7" fillId="8" borderId="2" xfId="0" applyNumberFormat="1" applyFont="1" applyFill="1" applyBorder="1" applyAlignment="1">
      <alignment horizontal="center" vertical="center"/>
    </xf>
    <xf numFmtId="164" fontId="0" fillId="8" borderId="2" xfId="0" applyNumberFormat="1" applyFill="1" applyBorder="1" applyAlignment="1">
      <alignment horizontal="center" vertical="center"/>
    </xf>
    <xf numFmtId="18" fontId="0" fillId="10" borderId="0" xfId="0" applyNumberFormat="1" applyFill="1"/>
    <xf numFmtId="0" fontId="0" fillId="0" borderId="1" xfId="0" applyFill="1" applyBorder="1" applyAlignment="1">
      <alignment horizontal="center" vertical="center"/>
    </xf>
    <xf numFmtId="18" fontId="0" fillId="10" borderId="0" xfId="0" applyNumberFormat="1" applyFill="1" applyAlignment="1">
      <alignment wrapText="1"/>
    </xf>
    <xf numFmtId="0" fontId="13" fillId="10" borderId="0" xfId="0" applyFont="1" applyFill="1" applyAlignment="1">
      <alignment wrapText="1"/>
    </xf>
    <xf numFmtId="18" fontId="0" fillId="0" borderId="0" xfId="0" applyNumberFormat="1" applyAlignment="1">
      <alignment wrapText="1"/>
    </xf>
    <xf numFmtId="0" fontId="13" fillId="0" borderId="0" xfId="0" applyFont="1" applyAlignment="1">
      <alignment wrapText="1"/>
    </xf>
    <xf numFmtId="0" fontId="0" fillId="0" borderId="2" xfId="0" quotePrefix="1" applyFill="1" applyBorder="1" applyAlignment="1">
      <alignment horizontal="center" vertical="center"/>
    </xf>
    <xf numFmtId="0" fontId="11" fillId="0" borderId="2" xfId="0" applyFont="1" applyFill="1" applyBorder="1" applyAlignment="1">
      <alignment horizontal="center" vertical="center" wrapText="1"/>
    </xf>
    <xf numFmtId="0" fontId="3" fillId="10" borderId="5" xfId="0" applyNumberFormat="1" applyFont="1" applyFill="1" applyBorder="1" applyAlignment="1" applyProtection="1">
      <alignment horizontal="left" vertical="center" wrapText="1"/>
    </xf>
    <xf numFmtId="0" fontId="11" fillId="0" borderId="0" xfId="0" applyFont="1" applyFill="1" applyAlignment="1">
      <alignment horizontal="center" vertical="center"/>
    </xf>
    <xf numFmtId="9" fontId="0" fillId="0" borderId="0" xfId="0" applyNumberFormat="1" applyFill="1" applyAlignment="1">
      <alignment horizontal="center" vertical="center"/>
    </xf>
    <xf numFmtId="0" fontId="0" fillId="0" borderId="0" xfId="0" applyFill="1" applyAlignment="1">
      <alignment horizontal="center" vertical="center" wrapText="1"/>
    </xf>
    <xf numFmtId="0" fontId="7" fillId="0" borderId="2" xfId="0" applyFont="1" applyFill="1" applyBorder="1" applyAlignment="1">
      <alignment horizontal="center" vertical="center"/>
    </xf>
    <xf numFmtId="2" fontId="28" fillId="0" borderId="2" xfId="0" applyNumberFormat="1" applyFont="1" applyBorder="1" applyAlignment="1">
      <alignment horizontal="center" vertical="center"/>
    </xf>
    <xf numFmtId="164" fontId="28" fillId="0" borderId="2" xfId="0" applyNumberFormat="1" applyFont="1" applyBorder="1" applyAlignment="1">
      <alignment horizontal="center" vertical="center"/>
    </xf>
    <xf numFmtId="9" fontId="0" fillId="8" borderId="1" xfId="0" applyNumberFormat="1" applyFill="1" applyBorder="1" applyAlignment="1">
      <alignment horizontal="center" vertical="center"/>
    </xf>
    <xf numFmtId="0" fontId="0" fillId="0" borderId="2" xfId="0" applyFill="1" applyBorder="1"/>
    <xf numFmtId="164" fontId="4" fillId="4" borderId="2" xfId="0" applyNumberFormat="1" applyFont="1" applyFill="1" applyBorder="1" applyAlignment="1">
      <alignment horizontal="center" vertical="center"/>
    </xf>
    <xf numFmtId="0" fontId="13" fillId="4" borderId="2" xfId="0" applyFont="1" applyFill="1" applyBorder="1" applyAlignment="1">
      <alignment horizontal="center" vertical="center"/>
    </xf>
    <xf numFmtId="0" fontId="23" fillId="4" borderId="2" xfId="0" applyFont="1" applyFill="1" applyBorder="1" applyAlignment="1">
      <alignment horizontal="center" vertical="center"/>
    </xf>
    <xf numFmtId="164" fontId="0" fillId="4" borderId="2" xfId="0" applyNumberFormat="1" applyFill="1" applyBorder="1" applyAlignment="1">
      <alignment horizontal="center" vertical="center"/>
    </xf>
    <xf numFmtId="164" fontId="16" fillId="4" borderId="2" xfId="0" applyNumberFormat="1" applyFont="1" applyFill="1" applyBorder="1" applyAlignment="1">
      <alignment horizontal="center" vertical="center"/>
    </xf>
    <xf numFmtId="164" fontId="28" fillId="4" borderId="2" xfId="0" applyNumberFormat="1" applyFont="1" applyFill="1" applyBorder="1" applyAlignment="1">
      <alignment horizontal="center" vertical="center"/>
    </xf>
    <xf numFmtId="164" fontId="28" fillId="5" borderId="2" xfId="0" applyNumberFormat="1" applyFont="1" applyFill="1" applyBorder="1" applyAlignment="1">
      <alignment horizontal="center" vertical="center"/>
    </xf>
    <xf numFmtId="2" fontId="0" fillId="0" borderId="2" xfId="0" applyNumberFormat="1" applyBorder="1" applyAlignment="1">
      <alignment horizontal="center" vertical="center"/>
    </xf>
    <xf numFmtId="2" fontId="0" fillId="4" borderId="2" xfId="0" applyNumberFormat="1" applyFill="1" applyBorder="1" applyAlignment="1">
      <alignment horizontal="center" vertical="center"/>
    </xf>
    <xf numFmtId="2" fontId="5" fillId="19" borderId="2" xfId="0" applyNumberFormat="1" applyFont="1" applyFill="1" applyBorder="1" applyAlignment="1">
      <alignment horizontal="center" vertical="center" wrapText="1"/>
    </xf>
    <xf numFmtId="2" fontId="27" fillId="19" borderId="2" xfId="0" applyNumberFormat="1" applyFont="1" applyFill="1" applyBorder="1" applyAlignment="1">
      <alignment horizontal="center" vertical="center"/>
    </xf>
    <xf numFmtId="0" fontId="5" fillId="4" borderId="1" xfId="0" applyFont="1" applyFill="1" applyBorder="1" applyAlignment="1">
      <alignment horizontal="center" vertical="center" wrapText="1"/>
    </xf>
    <xf numFmtId="9" fontId="0" fillId="14" borderId="3" xfId="0" applyNumberFormat="1" applyFill="1" applyBorder="1" applyAlignment="1">
      <alignment horizontal="center" vertical="center"/>
    </xf>
    <xf numFmtId="9" fontId="0" fillId="7" borderId="3" xfId="0" applyNumberFormat="1" applyFill="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0" fillId="0" borderId="1" xfId="0" applyFill="1" applyBorder="1" applyAlignment="1">
      <alignment horizontal="center" vertical="center"/>
    </xf>
    <xf numFmtId="164" fontId="29" fillId="15" borderId="2" xfId="0" applyNumberFormat="1" applyFont="1" applyFill="1" applyBorder="1" applyAlignment="1">
      <alignment horizontal="center" vertical="center"/>
    </xf>
    <xf numFmtId="164" fontId="4" fillId="5" borderId="2" xfId="0" applyNumberFormat="1" applyFont="1" applyFill="1" applyBorder="1" applyAlignment="1">
      <alignment horizontal="center" vertical="center"/>
    </xf>
    <xf numFmtId="0" fontId="31" fillId="15" borderId="2" xfId="0" applyNumberFormat="1" applyFont="1" applyFill="1" applyBorder="1" applyAlignment="1" applyProtection="1">
      <alignment horizontal="center" vertical="center" wrapText="1"/>
    </xf>
    <xf numFmtId="164" fontId="30" fillId="15" borderId="2" xfId="0" applyNumberFormat="1" applyFont="1" applyFill="1" applyBorder="1" applyAlignment="1">
      <alignment horizontal="center" vertical="center"/>
    </xf>
    <xf numFmtId="164" fontId="32" fillId="15" borderId="0" xfId="0" applyNumberFormat="1" applyFont="1" applyFill="1" applyAlignment="1">
      <alignment horizontal="center" vertical="center"/>
    </xf>
    <xf numFmtId="164" fontId="32" fillId="15" borderId="0" xfId="0" applyNumberFormat="1" applyFont="1" applyFill="1" applyAlignment="1">
      <alignment horizontal="center" vertical="center" wrapText="1"/>
    </xf>
  </cellXfs>
  <cellStyles count="4">
    <cellStyle name="Hyperlink" xfId="1" builtinId="8"/>
    <cellStyle name="Normal" xfId="0" builtinId="0"/>
    <cellStyle name="Normal 2" xfId="2" xr:uid="{00000000-0005-0000-0000-000002000000}"/>
    <cellStyle name="Normal 3"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0-05-18T17:46:16.17" personId="{00000000-0000-0000-0000-000000000000}" id="{BD2DC296-FB50-4148-8678-A27303E24670}">
    <text>Faltan los datos no ordenados</text>
  </threadedComment>
  <threadedComment ref="G3" dT="2020-05-18T17:46:46.99" personId="{00000000-0000-0000-0000-000000000000}" id="{F31D7A02-B8BD-4CD5-A229-2D7C79135483}">
    <text>Faltan los reportes de resultados</text>
  </threadedComment>
  <threadedComment ref="J3" dT="2020-05-16T01:21:28.05" personId="{00000000-0000-0000-0000-000000000000}" id="{C621272E-BEC4-4EA4-A07D-27B3548D37F0}">
    <text>Bonitos colores pero mucho texto para ser una infografía</text>
  </threadedComment>
  <threadedComment ref="P3" dT="2020-05-18T18:49:27.06" personId="{00000000-0000-0000-0000-000000000000}" id="{4CA35001-8BA1-4454-9170-BB3BF0455CF9}">
    <text>ojo con la ortografía y la presentación de las cosas</text>
  </threadedComment>
  <threadedComment ref="J4" dT="2020-05-15T22:23:29.38" personId="{00000000-0000-0000-0000-000000000000}" id="{F77B7A5D-3E1B-4042-8ABB-E914F546151B}">
    <text>No tiene imágenes, solo texto. Desafortunadamente en general así funcionan tus trabajos. Lo mínimo posible para cumplir :(</text>
  </threadedComment>
  <threadedComment ref="P4" dT="2020-05-18T18:52:22.87" personId="{00000000-0000-0000-0000-000000000000}" id="{93DC6CAA-8396-4E08-AB84-C78B8D364094}">
    <text>Ojo con las tildes y el formato de presentación de los trabajos</text>
  </threadedComment>
  <threadedComment ref="J6" dT="2020-05-18T18:23:35.96" personId="{00000000-0000-0000-0000-000000000000}" id="{0671753A-F7CA-41F5-AFB8-F7925002BD97}">
    <text>Me parece que estan muy bien comparados los datos y que aporta información útil. Sube la infografía sin nombre</text>
  </threadedComment>
  <threadedComment ref="J7" dT="2020-05-18T18:22:17.29" personId="{00000000-0000-0000-0000-000000000000}" id="{005D1C04-1EEC-4EDF-BBC5-4A4659ADC82B}">
    <text>Me gustan las comparaciones de la infografía</text>
  </threadedComment>
  <threadedComment ref="J9" dT="2020-05-18T18:19:57.97" personId="{00000000-0000-0000-0000-000000000000}" id="{529B6B81-1FBA-4420-9299-973408865394}">
    <text>Bonitos colores, el diseño tiene poco texto, se podría mejorar la distribución de la información y aumentar la cantidad de gráficos</text>
  </threadedComment>
  <threadedComment ref="I11" dT="2020-05-18T18:42:21.75" personId="{00000000-0000-0000-0000-000000000000}" id="{F69A4406-B14B-49B0-96B1-BB89C8AB8143}">
    <text>Faltó un algoritmo iterativo mejorado</text>
  </threadedComment>
  <threadedComment ref="J11" dT="2020-05-18T18:41:16.19" personId="{00000000-0000-0000-0000-000000000000}" id="{E231D4A7-517C-4B89-BF30-A67E3412D44C}">
    <text>Esta linda, pero tiene mucho texto para ser una infografía. Me gusta el podium del final</text>
  </threadedComment>
  <threadedComment ref="J12" dT="2020-05-18T18:16:10.01" personId="{00000000-0000-0000-0000-000000000000}" id="{4383B9F7-01D8-455D-9B23-7C7B4ADE5CA4}">
    <text>Tiene algunos errores de ortografía</text>
  </threadedComment>
  <threadedComment ref="P12" dT="2020-05-18T17:22:31.86" personId="{00000000-0000-0000-0000-000000000000}" id="{97CAD09B-87BC-4E96-A7F5-3F8519D46060}">
    <text>Algunos errores de ortografía</text>
  </threadedComment>
  <threadedComment ref="G13" dT="2020-05-18T17:52:29.09" personId="{00000000-0000-0000-0000-000000000000}" id="{C36423DE-C06F-4025-8399-898F718C9266}">
    <text>Faltan archivos que mustran los resultados</text>
  </threadedComment>
  <threadedComment ref="J13" dT="2020-05-18T17:10:17.74" personId="{00000000-0000-0000-0000-000000000000}" id="{AB12C586-B3FD-4559-9B4A-00DE7D547BD5}">
    <text>Esta linda pero se ve borrosa</text>
  </threadedComment>
  <threadedComment ref="M13" dT="2020-05-16T02:19:35.67" personId="{00000000-0000-0000-0000-000000000000}" id="{5C8711B5-1A82-48C1-ACFD-EB970F8E65AA}">
    <text>informe de un parrafo, MUY POBRE</text>
  </threadedComment>
  <threadedComment ref="J14" dT="2020-05-18T18:14:42.06" personId="{00000000-0000-0000-0000-000000000000}" id="{1EEAF427-1374-46A2-B3A7-614ECF12CEA7}">
    <text>Muy bonita. Usaste muy bn las gráficas</text>
  </threadedComment>
  <threadedComment ref="P14" dT="2020-05-18T18:52:48.11" personId="{00000000-0000-0000-0000-000000000000}" id="{7A1673D0-887E-4AD4-8C8E-100D9062EAA1}">
    <text>Ojo con la ortografia</text>
  </threadedComment>
  <threadedComment ref="J15" dT="2020-05-17T13:30:43.42" personId="{00000000-0000-0000-0000-000000000000}" id="{A71D45D9-0992-45EC-BBEF-19B05CF0BDD1}">
    <text>Estan bonitos los colores y los gráficos.  Abrías podido incluir información que ayudara mejor a quien toma decisiones a sacar conclusiones</text>
  </threadedComment>
  <threadedComment ref="P15" dT="2020-05-18T17:23:32.06" personId="{00000000-0000-0000-0000-000000000000}" id="{5E01A267-0922-421A-BBF7-8AB2658BD7F5}">
    <text>Si no hay informe solo puedo evaluar redaccó, ortografía y presentación sobre la mitad del trabajo</text>
  </threadedComment>
  <threadedComment ref="J16" dT="2020-05-18T18:12:36.87" personId="{00000000-0000-0000-0000-000000000000}" id="{91EC64DA-9E2F-497C-B75E-E3137E1EBA20}">
    <text>Esta linda la infografía. Ojo con las tildes</text>
  </threadedComment>
  <threadedComment ref="L16" dT="2020-05-18T17:27:09.91" personId="{00000000-0000-0000-0000-000000000000}" id="{A5B4D69A-533C-41BF-8843-BB3A8D005B09}">
    <text>Un informe muy pobre, 4 renglones donde refiere que le gustó.</text>
  </threadedComment>
  <threadedComment ref="P16" dT="2020-05-18T17:44:09.04" personId="{00000000-0000-0000-0000-000000000000}" id="{8736981C-FAFF-400A-B982-E5C78BC72DF6}">
    <text>Algunos errores tildes en la infografía. Informe muy pobre</text>
  </threadedComment>
  <threadedComment ref="J18" dT="2020-05-17T13:31:39.34" personId="{00000000-0000-0000-0000-000000000000}" id="{DC55A180-5023-4CE7-A03F-0F95CF827864}">
    <text>Esta chévere la infografía. Ojo con las tildes</text>
  </threadedComment>
  <threadedComment ref="J20" dT="2020-05-18T18:33:01.85" personId="{00000000-0000-0000-0000-000000000000}" id="{C4A3FE9B-D793-4FE4-9DA3-F5D9DB8EE748}">
    <text>Esta linda pero tiene mucho texto para ser una infografía</text>
  </threadedComment>
  <threadedComment ref="P20" dT="2020-05-18T18:35:04.34" personId="{00000000-0000-0000-0000-000000000000}" id="{F38DE47B-6B13-487F-9FA9-87DE721699A1}">
    <text>Muy buen informe. Te felicito por la presentación. Inclusive incluiste cosas que no solicité</text>
  </threadedComment>
  <threadedComment ref="G21" dT="2020-05-18T18:46:15.51" personId="{00000000-0000-0000-0000-000000000000}" id="{7E4D0466-F92F-4CCD-B63F-90AD562602F5}">
    <text>Muy chéveres tus reportes</text>
  </threadedComment>
  <threadedComment ref="J21" dT="2020-05-18T18:46:57.27" personId="{00000000-0000-0000-0000-000000000000}" id="{8DD33216-F96B-4BCF-B99D-BF2F9943AFC9}">
    <text>Presenta muy bien la información</text>
  </threadedComment>
  <threadedComment ref="J22" dT="2020-05-17T15:59:30.01" personId="{00000000-0000-0000-0000-000000000000}" id="{A26E60D3-4B1C-4421-B516-1FDEA55A85C6}">
    <text>Esta muy lindala infografía, me gustan los nombres que le diste a cada archivo. Chévere que le hubieras adicionado las gráficas</text>
  </threadedComment>
  <threadedComment ref="P22" dT="2020-05-18T17:31:19.87" personId="{00000000-0000-0000-0000-000000000000}" id="{2D75EA1F-1C83-4BAE-B2B6-04EB30B94BAD}">
    <text>A mejorar la presentación del informe y faltas menores de ortografía. Bonita la infografía</text>
  </threadedComment>
  <threadedComment ref="J23" dT="2020-05-16T01:21:55.68" personId="{00000000-0000-0000-0000-000000000000}" id="{866C8338-5056-4633-A9F3-32D5EF8A9DA7}">
    <text>No tiene infografía</text>
  </threadedComment>
  <threadedComment ref="M23" dT="2020-05-16T02:19:10.89" personId="{00000000-0000-0000-0000-000000000000}" id="{280E8D01-364D-4C1F-8A86-BCCCEC7CC950}">
    <text>No informe con lo solicitado</text>
  </threadedComment>
  <threadedComment ref="J24" dT="2020-05-18T18:14:12.91" personId="{00000000-0000-0000-0000-000000000000}" id="{84BDA575-26D0-49B1-900C-9B0D2D3D33EF}">
    <text>Esta linda y tienes varios icónos pero tienes mucho texto para ser una infografía</text>
  </threadedComment>
  <threadedComment ref="P24" dT="2020-05-18T18:53:39.96" personId="{00000000-0000-0000-0000-000000000000}" id="{C8DC3229-2619-4B07-802A-77A01E9F07A6}">
    <text>Muy buen informe felicitaciones</text>
  </threadedComment>
  <threadedComment ref="J25" dT="2020-05-18T18:24:23.44" personId="{00000000-0000-0000-0000-000000000000}" id="{B5FE43EA-5588-4A97-BCE5-11596D5D64E2}">
    <text>Esta linda, tiene algunos errores de ortografía</text>
  </threadedComment>
  <threadedComment ref="E26" dT="2020-05-18T17:54:11.17" personId="{00000000-0000-0000-0000-000000000000}" id="{FEB8FE69-1536-460C-8B83-C7849B8B6266}">
    <text>Faltan los datos de prueba</text>
  </threadedComment>
  <threadedComment ref="J26" dT="2020-05-16T12:54:11.34" personId="{00000000-0000-0000-0000-000000000000}" id="{8F723ED5-3CBE-43DA-B74D-F7395E1B2F91}">
    <text>Le hacen falta imagenes, mucho texto para ser un infografía</text>
  </threadedComment>
  <threadedComment ref="J27" dT="2020-05-17T16:06:52.07" personId="{00000000-0000-0000-0000-000000000000}" id="{F69E100B-457A-42E4-88AC-6ABD98C37E68}">
    <text>Se ve borrosa.  El diseño esta bonito pero tiene mucho texto para ser una infografía</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github.com/juanj4oseferna/Tecnicas2020-1JJFA.git" TargetMode="External"/><Relationship Id="rId3" Type="http://schemas.openxmlformats.org/officeDocument/2006/relationships/hyperlink" Target="https://github.com/JohannR513/Tecnicas2020-1JERP.git" TargetMode="External"/><Relationship Id="rId7" Type="http://schemas.openxmlformats.org/officeDocument/2006/relationships/hyperlink" Target="https://github.com/juli2410/Tecnicas2020-1JCJ" TargetMode="External"/><Relationship Id="rId12" Type="http://schemas.openxmlformats.org/officeDocument/2006/relationships/printerSettings" Target="../printerSettings/printerSettings1.bin"/><Relationship Id="rId2" Type="http://schemas.openxmlformats.org/officeDocument/2006/relationships/hyperlink" Target="https://github.com/joseiguaran/Tecnicas2020-1JAIM" TargetMode="External"/><Relationship Id="rId1" Type="http://schemas.openxmlformats.org/officeDocument/2006/relationships/hyperlink" Target="https://github.com/nicolemolineros/Tecnicas2020-1NMS" TargetMode="External"/><Relationship Id="rId6" Type="http://schemas.openxmlformats.org/officeDocument/2006/relationships/hyperlink" Target="https://github.com/juanpablocanas/Tecnicas2020-1JPC" TargetMode="External"/><Relationship Id="rId11" Type="http://schemas.openxmlformats.org/officeDocument/2006/relationships/hyperlink" Target="https://github.com/william452525/Tecnicas2020-1WAOE.git" TargetMode="External"/><Relationship Id="rId5" Type="http://schemas.openxmlformats.org/officeDocument/2006/relationships/hyperlink" Target="https://github.com/rengi0612/Tecnicas2020-1JFRM" TargetMode="External"/><Relationship Id="rId10" Type="http://schemas.openxmlformats.org/officeDocument/2006/relationships/hyperlink" Target="https://github.com/idkmname/Tectincas2020-1DAVM" TargetMode="External"/><Relationship Id="rId4" Type="http://schemas.openxmlformats.org/officeDocument/2006/relationships/hyperlink" Target="https://github.com/lucasfrappier2/Tecnicas2020-1LFL" TargetMode="External"/><Relationship Id="rId9" Type="http://schemas.openxmlformats.org/officeDocument/2006/relationships/hyperlink" Target="https://github.com/sebastianBoinilla23/2020tecnicasSB.git"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youtu.be/0yqsgJKu7_g"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F33"/>
  <sheetViews>
    <sheetView tabSelected="1" zoomScaleNormal="100" workbookViewId="0">
      <pane xSplit="4" ySplit="2" topLeftCell="U3" activePane="bottomRight" state="frozen"/>
      <selection pane="topRight" activeCell="E1" sqref="E1"/>
      <selection pane="bottomLeft" activeCell="A3" sqref="A3"/>
      <selection pane="bottomRight" activeCell="AF3" sqref="AF3:AF28"/>
    </sheetView>
  </sheetViews>
  <sheetFormatPr defaultColWidth="9.1796875" defaultRowHeight="14.5"/>
  <cols>
    <col min="1" max="1" width="7.453125" hidden="1" customWidth="1"/>
    <col min="2" max="2" width="8.81640625" style="75" customWidth="1"/>
    <col min="3" max="3" width="7.453125" style="57" hidden="1" customWidth="1"/>
    <col min="4" max="4" width="20.81640625" style="50" hidden="1" customWidth="1"/>
    <col min="5" max="5" width="19.81640625" style="3" hidden="1" customWidth="1"/>
    <col min="6" max="6" width="15.1796875" style="17" hidden="1" customWidth="1"/>
    <col min="7" max="7" width="0.90625" style="3" hidden="1" customWidth="1"/>
    <col min="8" max="8" width="6.453125" style="131" customWidth="1"/>
    <col min="9" max="9" width="8.81640625" style="131"/>
    <col min="10" max="10" width="6.81640625" style="131" customWidth="1"/>
    <col min="11" max="12" width="12" style="131" customWidth="1"/>
    <col min="13" max="13" width="11.81640625" style="131" customWidth="1"/>
    <col min="14" max="14" width="10.54296875" style="88" customWidth="1"/>
    <col min="15" max="15" width="7.36328125" style="88" customWidth="1"/>
    <col min="16" max="16" width="13.54296875" style="68" customWidth="1"/>
    <col min="17" max="17" width="9.1796875" style="68" customWidth="1"/>
    <col min="18" max="19" width="10.1796875" style="68" customWidth="1"/>
    <col min="20" max="21" width="8.81640625" style="39" customWidth="1"/>
    <col min="22" max="24" width="12.26953125" style="39" customWidth="1"/>
    <col min="25" max="26" width="13" style="39" customWidth="1"/>
    <col min="27" max="29" width="10.90625" style="39" customWidth="1"/>
    <col min="31" max="31" width="18.54296875" style="43" customWidth="1"/>
    <col min="32" max="32" width="13.6328125" customWidth="1"/>
  </cols>
  <sheetData>
    <row r="1" spans="1:32" ht="25" customHeight="1">
      <c r="A1" s="160"/>
      <c r="B1" s="161"/>
      <c r="C1" s="186"/>
      <c r="D1" s="48" t="s">
        <v>0</v>
      </c>
      <c r="E1" s="95"/>
      <c r="F1" s="13"/>
      <c r="G1" s="162" t="s">
        <v>1</v>
      </c>
      <c r="H1" s="235" t="s">
        <v>2</v>
      </c>
      <c r="I1" s="235"/>
      <c r="J1" s="235"/>
      <c r="K1" s="163">
        <v>43891</v>
      </c>
      <c r="L1" s="163" t="s">
        <v>184</v>
      </c>
      <c r="M1" s="163">
        <v>11018</v>
      </c>
      <c r="N1" s="179">
        <v>0.15</v>
      </c>
      <c r="O1" s="179"/>
      <c r="P1" s="164">
        <v>0.2</v>
      </c>
      <c r="Q1" s="164"/>
      <c r="R1" s="165">
        <v>0.25</v>
      </c>
      <c r="S1" s="165"/>
      <c r="T1" s="236">
        <v>0.05</v>
      </c>
      <c r="U1" s="236"/>
      <c r="V1" s="237">
        <v>0.05</v>
      </c>
      <c r="W1" s="237"/>
      <c r="X1" s="182">
        <v>0.1</v>
      </c>
      <c r="Y1" s="166">
        <v>0.05</v>
      </c>
      <c r="Z1" s="166"/>
      <c r="AA1" s="166">
        <v>0.25</v>
      </c>
      <c r="AB1" s="166">
        <v>0.3</v>
      </c>
      <c r="AC1" s="222"/>
      <c r="AD1" s="160"/>
    </row>
    <row r="2" spans="1:32" ht="42">
      <c r="A2" s="1"/>
      <c r="B2" s="98"/>
      <c r="C2" s="188"/>
      <c r="D2" s="49" t="s">
        <v>3</v>
      </c>
      <c r="E2" s="96" t="s">
        <v>56</v>
      </c>
      <c r="F2" s="14"/>
      <c r="G2" s="4" t="s">
        <v>4</v>
      </c>
      <c r="H2" s="8" t="s">
        <v>4</v>
      </c>
      <c r="I2" s="8" t="s">
        <v>5</v>
      </c>
      <c r="J2" s="8" t="s">
        <v>4</v>
      </c>
      <c r="K2" s="8" t="s">
        <v>179</v>
      </c>
      <c r="L2" s="8" t="s">
        <v>183</v>
      </c>
      <c r="M2" s="8" t="s">
        <v>191</v>
      </c>
      <c r="N2" s="233" t="s">
        <v>39</v>
      </c>
      <c r="O2" s="167" t="s">
        <v>470</v>
      </c>
      <c r="P2" s="168" t="s">
        <v>175</v>
      </c>
      <c r="Q2" s="8" t="s">
        <v>471</v>
      </c>
      <c r="R2" s="169" t="s">
        <v>176</v>
      </c>
      <c r="S2" s="8" t="s">
        <v>472</v>
      </c>
      <c r="T2" s="170" t="s">
        <v>185</v>
      </c>
      <c r="U2" s="8" t="s">
        <v>336</v>
      </c>
      <c r="V2" s="171" t="s">
        <v>186</v>
      </c>
      <c r="W2" s="8" t="s">
        <v>340</v>
      </c>
      <c r="X2" s="171" t="s">
        <v>347</v>
      </c>
      <c r="Y2" s="170" t="s">
        <v>187</v>
      </c>
      <c r="Z2" s="8" t="s">
        <v>473</v>
      </c>
      <c r="AA2" s="170" t="s">
        <v>188</v>
      </c>
      <c r="AB2" s="170" t="s">
        <v>469</v>
      </c>
      <c r="AC2" s="8" t="s">
        <v>468</v>
      </c>
      <c r="AD2" s="204" t="s">
        <v>474</v>
      </c>
      <c r="AE2" s="204" t="s">
        <v>475</v>
      </c>
      <c r="AF2" s="204" t="s">
        <v>485</v>
      </c>
    </row>
    <row r="3" spans="1:32" ht="42" customHeight="1">
      <c r="A3" s="9" t="s">
        <v>6</v>
      </c>
      <c r="B3" s="172" t="s">
        <v>195</v>
      </c>
      <c r="C3" s="189"/>
      <c r="D3" s="19" t="s">
        <v>7</v>
      </c>
      <c r="E3" s="91" t="s">
        <v>155</v>
      </c>
      <c r="F3" s="15"/>
      <c r="G3" s="5">
        <v>1</v>
      </c>
      <c r="H3" s="128">
        <v>4.5</v>
      </c>
      <c r="I3" s="128">
        <v>1</v>
      </c>
      <c r="J3" s="128">
        <f t="shared" ref="J3:J9" si="0">H3+I3</f>
        <v>5.5</v>
      </c>
      <c r="K3" s="128">
        <v>5</v>
      </c>
      <c r="L3" s="128">
        <v>0</v>
      </c>
      <c r="M3" s="128">
        <v>0</v>
      </c>
      <c r="N3" s="234">
        <f>(SUM(K3:M3)+G3+J3)/5</f>
        <v>2.2999999999999998</v>
      </c>
      <c r="O3" s="97">
        <f>IF(N3-5&gt;0,N3-5,0)</f>
        <v>0</v>
      </c>
      <c r="P3" s="76">
        <v>4.5</v>
      </c>
      <c r="Q3" s="128">
        <f>IF(P3-5&gt;0,P3-5,0)</f>
        <v>0</v>
      </c>
      <c r="R3" s="173">
        <f>NotasComentariosParcial2!N2</f>
        <v>2.4750000000000001</v>
      </c>
      <c r="S3" s="224">
        <f>IF(R3-5&gt;0,R3-5,0)</f>
        <v>0</v>
      </c>
      <c r="T3" s="174">
        <f>Cuento!Y3</f>
        <v>3.3999999999999995</v>
      </c>
      <c r="U3" s="225"/>
      <c r="V3" s="175">
        <f>VideosOrdenamientos!O4</f>
        <v>0</v>
      </c>
      <c r="W3" s="227"/>
      <c r="X3" s="176">
        <f t="shared" ref="X3:X28" si="1">(T3+V3)/2</f>
        <v>1.6999999999999997</v>
      </c>
      <c r="Y3" s="203">
        <f>OrdenamientoArchivos!Q5</f>
        <v>0</v>
      </c>
      <c r="Z3" s="227">
        <v>0</v>
      </c>
      <c r="AA3" s="221">
        <f>ProyectoFinal!N3</f>
        <v>1</v>
      </c>
      <c r="AB3" s="221">
        <f>Y3*16.7%+AA3*83.3%</f>
        <v>0.83299999999999996</v>
      </c>
      <c r="AC3" s="229">
        <f>Q3+S3+U3+W3+Z3</f>
        <v>0</v>
      </c>
      <c r="AD3" s="177">
        <f>N3*$N$1+P3*$P$1+R3*$R$1+T3*$T$1+V3*$V$1+AB3*$AB$1</f>
        <v>2.2836499999999997</v>
      </c>
      <c r="AF3" s="245">
        <v>2.2999999999999998</v>
      </c>
    </row>
    <row r="4" spans="1:32" ht="20.149999999999999" customHeight="1">
      <c r="A4" s="9" t="s">
        <v>6</v>
      </c>
      <c r="B4" s="172" t="s">
        <v>196</v>
      </c>
      <c r="C4" s="189"/>
      <c r="D4" s="19" t="s">
        <v>8</v>
      </c>
      <c r="E4" s="92" t="s">
        <v>73</v>
      </c>
      <c r="F4" s="15"/>
      <c r="G4" s="5">
        <v>5</v>
      </c>
      <c r="H4" s="128">
        <v>5</v>
      </c>
      <c r="I4" s="128">
        <v>1</v>
      </c>
      <c r="J4" s="128">
        <f t="shared" si="0"/>
        <v>6</v>
      </c>
      <c r="K4" s="128">
        <v>5</v>
      </c>
      <c r="L4" s="128">
        <v>5</v>
      </c>
      <c r="M4" s="128">
        <v>4.5</v>
      </c>
      <c r="N4" s="234">
        <v>5</v>
      </c>
      <c r="O4" s="97">
        <v>0.1</v>
      </c>
      <c r="P4" s="76">
        <v>5</v>
      </c>
      <c r="Q4" s="128">
        <v>1.1000000000000001</v>
      </c>
      <c r="R4" s="173">
        <v>5</v>
      </c>
      <c r="S4" s="224">
        <v>0.1</v>
      </c>
      <c r="T4" s="174">
        <f>Cuento!Y4</f>
        <v>5</v>
      </c>
      <c r="U4" s="225"/>
      <c r="V4" s="175">
        <f>VideosOrdenamientos!O5</f>
        <v>5</v>
      </c>
      <c r="W4" s="227"/>
      <c r="X4" s="176">
        <f t="shared" si="1"/>
        <v>5</v>
      </c>
      <c r="Y4" s="203">
        <f>OrdenamientoArchivos!Q6</f>
        <v>5</v>
      </c>
      <c r="Z4" s="227">
        <v>0</v>
      </c>
      <c r="AA4" s="221">
        <f>ProyectoFinal!N4</f>
        <v>5</v>
      </c>
      <c r="AB4" s="221">
        <f t="shared" ref="AB4:AB28" si="2">Y4*16.7%+AA4*83.3%</f>
        <v>5</v>
      </c>
      <c r="AC4" s="230">
        <f>Q4+S4+U4+W4+Z4</f>
        <v>1.2000000000000002</v>
      </c>
      <c r="AD4" s="177">
        <f t="shared" ref="AD4:AD28" si="3">N4*$N$1+P4*$P$1+R4*$R$1+T4*$T$1+V4*$V$1+AB4*$AB$1</f>
        <v>5</v>
      </c>
      <c r="AF4" s="245">
        <v>5</v>
      </c>
    </row>
    <row r="5" spans="1:32" ht="20.149999999999999" customHeight="1">
      <c r="A5" s="9" t="s">
        <v>6</v>
      </c>
      <c r="B5" s="172" t="s">
        <v>197</v>
      </c>
      <c r="C5" s="189"/>
      <c r="D5" s="19" t="s">
        <v>9</v>
      </c>
      <c r="E5" s="92" t="s">
        <v>62</v>
      </c>
      <c r="F5" s="15"/>
      <c r="G5" s="5">
        <v>4.9000000000000004</v>
      </c>
      <c r="H5" s="128">
        <v>5</v>
      </c>
      <c r="I5" s="128">
        <v>0</v>
      </c>
      <c r="J5" s="128">
        <f t="shared" si="0"/>
        <v>5</v>
      </c>
      <c r="K5" s="128">
        <v>5</v>
      </c>
      <c r="L5" s="128">
        <v>5</v>
      </c>
      <c r="M5" s="128">
        <v>4.5</v>
      </c>
      <c r="N5" s="234">
        <f>(SUM(K5:M5)+G5+J5)/5</f>
        <v>4.88</v>
      </c>
      <c r="O5" s="97">
        <f t="shared" ref="O5:O28" si="4">IF(N5-5&gt;0,N5-5,0)</f>
        <v>0</v>
      </c>
      <c r="P5" s="76">
        <v>5</v>
      </c>
      <c r="Q5" s="128">
        <v>0.4</v>
      </c>
      <c r="R5" s="173">
        <f>NotasComentariosParcial2!N4</f>
        <v>5</v>
      </c>
      <c r="S5" s="224">
        <f t="shared" ref="S5:S28" si="5">IF(R5-5&gt;0,R5-5,0)</f>
        <v>0</v>
      </c>
      <c r="T5" s="174">
        <f>Cuento!Y5</f>
        <v>4.4000000000000004</v>
      </c>
      <c r="U5" s="225"/>
      <c r="V5" s="175">
        <f>VideosOrdenamientos!O6</f>
        <v>1.25</v>
      </c>
      <c r="W5" s="227"/>
      <c r="X5" s="176">
        <f t="shared" si="1"/>
        <v>2.8250000000000002</v>
      </c>
      <c r="Y5" s="203">
        <f>OrdenamientoArchivos!Q7</f>
        <v>5</v>
      </c>
      <c r="Z5" s="227">
        <v>1</v>
      </c>
      <c r="AA5" s="221">
        <f>ProyectoFinal!N5</f>
        <v>5</v>
      </c>
      <c r="AB5" s="221">
        <f t="shared" si="2"/>
        <v>5</v>
      </c>
      <c r="AC5" s="230">
        <f t="shared" ref="AC5:AC28" si="6">Q5+S5+U5+W5+Z5</f>
        <v>1.4</v>
      </c>
      <c r="AD5" s="177">
        <f t="shared" si="3"/>
        <v>4.7645</v>
      </c>
      <c r="AE5" s="212" t="s">
        <v>476</v>
      </c>
      <c r="AF5" s="246">
        <v>5</v>
      </c>
    </row>
    <row r="6" spans="1:32" ht="20.149999999999999" customHeight="1">
      <c r="A6" s="9" t="s">
        <v>6</v>
      </c>
      <c r="B6" s="172" t="s">
        <v>198</v>
      </c>
      <c r="C6" s="189"/>
      <c r="D6" s="19" t="s">
        <v>10</v>
      </c>
      <c r="E6" s="91" t="s">
        <v>69</v>
      </c>
      <c r="F6" s="15"/>
      <c r="G6" s="5">
        <v>5</v>
      </c>
      <c r="H6" s="128">
        <v>5</v>
      </c>
      <c r="I6" s="128">
        <v>1</v>
      </c>
      <c r="J6" s="128">
        <f t="shared" si="0"/>
        <v>6</v>
      </c>
      <c r="K6" s="128">
        <v>5</v>
      </c>
      <c r="L6" s="128">
        <v>3.5</v>
      </c>
      <c r="M6" s="128">
        <v>4.5</v>
      </c>
      <c r="N6" s="234">
        <f>(SUM(K6:M6)+G6+J6)/5</f>
        <v>4.8</v>
      </c>
      <c r="O6" s="97">
        <f t="shared" si="4"/>
        <v>0</v>
      </c>
      <c r="P6" s="76">
        <v>3.8</v>
      </c>
      <c r="Q6" s="128">
        <f t="shared" ref="Q6:Q26" si="7">IF(P6-5&gt;0,P6-5,0)</f>
        <v>0</v>
      </c>
      <c r="R6" s="173">
        <f>NotasComentariosParcial2!N5</f>
        <v>4.379999999999999</v>
      </c>
      <c r="S6" s="224">
        <f t="shared" si="5"/>
        <v>0</v>
      </c>
      <c r="T6" s="174">
        <f>Cuento!Y6</f>
        <v>4.2</v>
      </c>
      <c r="U6" s="225"/>
      <c r="V6" s="175">
        <f>VideosOrdenamientos!O7</f>
        <v>5</v>
      </c>
      <c r="W6" s="228">
        <v>0.2</v>
      </c>
      <c r="X6" s="176">
        <f t="shared" si="1"/>
        <v>4.5999999999999996</v>
      </c>
      <c r="Y6" s="203">
        <f>OrdenamientoArchivos!Q9</f>
        <v>4.3</v>
      </c>
      <c r="Z6" s="227">
        <v>0</v>
      </c>
      <c r="AA6" s="221">
        <f>ProyectoFinal!N6</f>
        <v>4.9049999999999994</v>
      </c>
      <c r="AB6" s="221">
        <f t="shared" si="2"/>
        <v>4.8039649999999989</v>
      </c>
      <c r="AC6" s="230">
        <f t="shared" si="6"/>
        <v>0.2</v>
      </c>
      <c r="AD6" s="177">
        <f t="shared" si="3"/>
        <v>4.4761894999999994</v>
      </c>
      <c r="AE6" s="212" t="s">
        <v>477</v>
      </c>
      <c r="AF6" s="246">
        <v>4.5</v>
      </c>
    </row>
    <row r="7" spans="1:32" ht="20.149999999999999" customHeight="1">
      <c r="A7" s="9" t="s">
        <v>6</v>
      </c>
      <c r="B7" s="172" t="s">
        <v>199</v>
      </c>
      <c r="C7" s="189"/>
      <c r="D7" s="19" t="s">
        <v>11</v>
      </c>
      <c r="E7" s="91" t="s">
        <v>190</v>
      </c>
      <c r="F7" s="15"/>
      <c r="G7" s="5">
        <v>0</v>
      </c>
      <c r="H7" s="128">
        <v>5</v>
      </c>
      <c r="I7" s="128">
        <v>1</v>
      </c>
      <c r="J7" s="128">
        <f t="shared" si="0"/>
        <v>6</v>
      </c>
      <c r="K7" s="128">
        <v>5</v>
      </c>
      <c r="L7" s="128">
        <v>4</v>
      </c>
      <c r="M7" s="128">
        <v>4.5</v>
      </c>
      <c r="N7" s="234">
        <f>(SUM(K7:M7)+G7+J7)/5</f>
        <v>3.9</v>
      </c>
      <c r="O7" s="97">
        <f t="shared" si="4"/>
        <v>0</v>
      </c>
      <c r="P7" s="76">
        <v>3.9</v>
      </c>
      <c r="Q7" s="128">
        <f t="shared" si="7"/>
        <v>0</v>
      </c>
      <c r="R7" s="173">
        <f>NotasComentariosParcial2!N6</f>
        <v>4.1749999999999989</v>
      </c>
      <c r="S7" s="224">
        <f t="shared" si="5"/>
        <v>0</v>
      </c>
      <c r="T7" s="174">
        <f>Cuento!Y7</f>
        <v>3</v>
      </c>
      <c r="U7" s="225"/>
      <c r="V7" s="175">
        <f>VideosOrdenamientos!O8</f>
        <v>0</v>
      </c>
      <c r="W7" s="227"/>
      <c r="X7" s="176">
        <f t="shared" si="1"/>
        <v>1.5</v>
      </c>
      <c r="Y7" s="203">
        <f>OrdenamientoArchivos!Q10</f>
        <v>0</v>
      </c>
      <c r="Z7" s="227">
        <v>0</v>
      </c>
      <c r="AA7" s="221">
        <f>ProyectoFinal!N7</f>
        <v>2.6599999999999997</v>
      </c>
      <c r="AB7" s="221">
        <f t="shared" si="2"/>
        <v>2.2157799999999996</v>
      </c>
      <c r="AC7" s="229">
        <f t="shared" si="6"/>
        <v>0</v>
      </c>
      <c r="AD7" s="177">
        <f t="shared" si="3"/>
        <v>3.2234839999999991</v>
      </c>
      <c r="AF7" s="245">
        <v>3.2</v>
      </c>
    </row>
    <row r="8" spans="1:32" ht="20.149999999999999" customHeight="1">
      <c r="A8" s="9" t="s">
        <v>6</v>
      </c>
      <c r="B8" s="172" t="s">
        <v>200</v>
      </c>
      <c r="C8" s="189"/>
      <c r="D8" s="19" t="s">
        <v>12</v>
      </c>
      <c r="E8" s="91" t="s">
        <v>96</v>
      </c>
      <c r="F8" s="15"/>
      <c r="G8" s="5">
        <v>5</v>
      </c>
      <c r="H8" s="128">
        <v>5</v>
      </c>
      <c r="I8" s="128">
        <v>1</v>
      </c>
      <c r="J8" s="128">
        <f t="shared" si="0"/>
        <v>6</v>
      </c>
      <c r="K8" s="128">
        <v>0</v>
      </c>
      <c r="L8" s="128">
        <v>0</v>
      </c>
      <c r="M8" s="128">
        <v>4.5</v>
      </c>
      <c r="N8" s="234">
        <f>(SUM(K8:M8)+G8+J8)/5</f>
        <v>3.1</v>
      </c>
      <c r="O8" s="97">
        <f t="shared" si="4"/>
        <v>0</v>
      </c>
      <c r="P8" s="76">
        <v>5</v>
      </c>
      <c r="Q8" s="128">
        <f t="shared" si="7"/>
        <v>0</v>
      </c>
      <c r="R8" s="173">
        <f>NotasComentariosParcial2!N7</f>
        <v>4.379999999999999</v>
      </c>
      <c r="S8" s="224">
        <f t="shared" si="5"/>
        <v>0</v>
      </c>
      <c r="T8" s="174">
        <f>Cuento!Y8</f>
        <v>3.4</v>
      </c>
      <c r="U8" s="225"/>
      <c r="V8" s="175">
        <f>VideosOrdenamientos!O9</f>
        <v>5</v>
      </c>
      <c r="W8" s="227"/>
      <c r="X8" s="176">
        <f t="shared" si="1"/>
        <v>4.2</v>
      </c>
      <c r="Y8" s="203">
        <f>OrdenamientoArchivos!Q11</f>
        <v>2.625</v>
      </c>
      <c r="Z8" s="227">
        <v>0</v>
      </c>
      <c r="AA8" s="221">
        <f>ProyectoFinal!N8</f>
        <v>4.6999999999999993</v>
      </c>
      <c r="AB8" s="221">
        <f t="shared" si="2"/>
        <v>4.3534749999999995</v>
      </c>
      <c r="AC8" s="229">
        <f t="shared" si="6"/>
        <v>0</v>
      </c>
      <c r="AD8" s="177">
        <f t="shared" si="3"/>
        <v>4.2860424999999989</v>
      </c>
      <c r="AF8" s="245">
        <v>4.3</v>
      </c>
    </row>
    <row r="9" spans="1:32" ht="27" customHeight="1">
      <c r="A9" s="9" t="s">
        <v>6</v>
      </c>
      <c r="B9" s="172" t="s">
        <v>201</v>
      </c>
      <c r="C9" s="189" t="s">
        <v>38</v>
      </c>
      <c r="D9" s="19" t="s">
        <v>13</v>
      </c>
      <c r="E9" s="92" t="s">
        <v>87</v>
      </c>
      <c r="F9" s="15"/>
      <c r="G9" s="5">
        <v>0</v>
      </c>
      <c r="H9" s="128">
        <v>2.5</v>
      </c>
      <c r="I9" s="128">
        <v>0</v>
      </c>
      <c r="J9" s="128">
        <f t="shared" si="0"/>
        <v>2.5</v>
      </c>
      <c r="K9" s="128">
        <v>5</v>
      </c>
      <c r="L9" s="128">
        <v>5</v>
      </c>
      <c r="M9" s="128">
        <v>4.5</v>
      </c>
      <c r="N9" s="234">
        <f>(SUM(K9:M9)+G9+J9)/5</f>
        <v>3.4</v>
      </c>
      <c r="O9" s="97">
        <f t="shared" si="4"/>
        <v>0</v>
      </c>
      <c r="P9" s="76">
        <v>2.8</v>
      </c>
      <c r="Q9" s="128">
        <f t="shared" si="7"/>
        <v>0</v>
      </c>
      <c r="R9" s="173">
        <f>NotasComentariosParcial2!N8</f>
        <v>4.0749999999999993</v>
      </c>
      <c r="S9" s="224">
        <f t="shared" si="5"/>
        <v>0</v>
      </c>
      <c r="T9" s="174">
        <f>Cuento!Y9</f>
        <v>3.6</v>
      </c>
      <c r="U9" s="225"/>
      <c r="V9" s="175">
        <f>VideosOrdenamientos!O10</f>
        <v>5</v>
      </c>
      <c r="W9" s="227"/>
      <c r="X9" s="176">
        <f t="shared" si="1"/>
        <v>4.3</v>
      </c>
      <c r="Y9" s="203">
        <f>OrdenamientoArchivos!Q13</f>
        <v>3.6</v>
      </c>
      <c r="Z9" s="227">
        <v>0</v>
      </c>
      <c r="AA9" s="221">
        <f>ProyectoFinal!N9</f>
        <v>4.0299999999999994</v>
      </c>
      <c r="AB9" s="221">
        <f t="shared" si="2"/>
        <v>3.9581899999999992</v>
      </c>
      <c r="AC9" s="229">
        <f t="shared" si="6"/>
        <v>0</v>
      </c>
      <c r="AD9" s="177">
        <f t="shared" si="3"/>
        <v>3.7062069999999996</v>
      </c>
      <c r="AF9" s="245">
        <v>3.7</v>
      </c>
    </row>
    <row r="10" spans="1:32" ht="34.5" customHeight="1">
      <c r="A10" s="9" t="s">
        <v>6</v>
      </c>
      <c r="B10" s="172" t="s">
        <v>202</v>
      </c>
      <c r="C10" s="189" t="s">
        <v>36</v>
      </c>
      <c r="D10" s="19" t="s">
        <v>14</v>
      </c>
      <c r="E10" s="92" t="s">
        <v>154</v>
      </c>
      <c r="F10" s="15"/>
      <c r="G10" s="6">
        <v>5</v>
      </c>
      <c r="H10" s="128" t="s">
        <v>15</v>
      </c>
      <c r="I10" s="128" t="s">
        <v>15</v>
      </c>
      <c r="J10" s="128" t="str">
        <f>H10</f>
        <v>Excusa</v>
      </c>
      <c r="K10" s="128">
        <v>5</v>
      </c>
      <c r="L10" s="128">
        <v>3.5</v>
      </c>
      <c r="M10" s="128">
        <v>4</v>
      </c>
      <c r="N10" s="234">
        <f>(G10+K10+L10+M10)/4</f>
        <v>4.375</v>
      </c>
      <c r="O10" s="97">
        <f t="shared" si="4"/>
        <v>0</v>
      </c>
      <c r="P10" s="76">
        <v>3.1</v>
      </c>
      <c r="Q10" s="128">
        <f t="shared" si="7"/>
        <v>0</v>
      </c>
      <c r="R10" s="173">
        <f>NotasComentariosParcial2!N9</f>
        <v>4.3999999999999995</v>
      </c>
      <c r="S10" s="224">
        <f t="shared" si="5"/>
        <v>0</v>
      </c>
      <c r="T10" s="174">
        <f>Cuento!Y10</f>
        <v>0</v>
      </c>
      <c r="U10" s="225"/>
      <c r="V10" s="175">
        <f>VideosOrdenamientos!O11</f>
        <v>3.125</v>
      </c>
      <c r="W10" s="227"/>
      <c r="X10" s="176">
        <f t="shared" si="1"/>
        <v>1.5625</v>
      </c>
      <c r="Y10" s="203">
        <f>OrdenamientoArchivos!Q17</f>
        <v>0</v>
      </c>
      <c r="Z10" s="227">
        <v>0</v>
      </c>
      <c r="AA10" s="221">
        <f>ProyectoFinal!N10</f>
        <v>2.7749999999999999</v>
      </c>
      <c r="AB10" s="221">
        <f t="shared" si="2"/>
        <v>2.3115749999999999</v>
      </c>
      <c r="AC10" s="229">
        <f t="shared" si="6"/>
        <v>0</v>
      </c>
      <c r="AD10" s="177">
        <f t="shared" si="3"/>
        <v>3.2259724999999997</v>
      </c>
      <c r="AF10" s="245">
        <v>3.2</v>
      </c>
    </row>
    <row r="11" spans="1:32" ht="20.149999999999999" customHeight="1">
      <c r="A11" s="9" t="s">
        <v>6</v>
      </c>
      <c r="B11" s="172" t="s">
        <v>203</v>
      </c>
      <c r="C11" s="189"/>
      <c r="D11" s="19" t="s">
        <v>16</v>
      </c>
      <c r="E11" s="92" t="s">
        <v>77</v>
      </c>
      <c r="F11" s="15"/>
      <c r="G11" s="7">
        <v>0</v>
      </c>
      <c r="H11" s="129">
        <v>0</v>
      </c>
      <c r="I11" s="129">
        <v>0</v>
      </c>
      <c r="J11" s="129">
        <v>0</v>
      </c>
      <c r="K11" s="129">
        <v>5</v>
      </c>
      <c r="L11" s="129">
        <v>5</v>
      </c>
      <c r="M11" s="129">
        <v>4.5</v>
      </c>
      <c r="N11" s="234">
        <f>(G11+J11+K11+L11+M11)/5</f>
        <v>2.9</v>
      </c>
      <c r="O11" s="97">
        <f t="shared" si="4"/>
        <v>0</v>
      </c>
      <c r="P11" s="76">
        <v>2.8</v>
      </c>
      <c r="Q11" s="128">
        <f t="shared" si="7"/>
        <v>0</v>
      </c>
      <c r="R11" s="173">
        <v>5</v>
      </c>
      <c r="S11" s="224">
        <v>0.2</v>
      </c>
      <c r="T11" s="174">
        <f>Cuento!Y11</f>
        <v>2.4000000000000004</v>
      </c>
      <c r="U11" s="225"/>
      <c r="V11" s="175">
        <f>VideosOrdenamientos!O12</f>
        <v>0</v>
      </c>
      <c r="W11" s="227"/>
      <c r="X11" s="176">
        <f t="shared" si="1"/>
        <v>1.2000000000000002</v>
      </c>
      <c r="Y11" s="203">
        <f>OrdenamientoArchivos!Q21</f>
        <v>3.5</v>
      </c>
      <c r="Z11" s="227">
        <v>0</v>
      </c>
      <c r="AA11" s="221">
        <f>ProyectoFinal!N11</f>
        <v>5.0250000000000004</v>
      </c>
      <c r="AB11" s="221">
        <f t="shared" si="2"/>
        <v>4.7703250000000006</v>
      </c>
      <c r="AC11" s="230">
        <f t="shared" si="6"/>
        <v>0.2</v>
      </c>
      <c r="AD11" s="177">
        <f t="shared" si="3"/>
        <v>3.7960975000000001</v>
      </c>
      <c r="AE11" s="212" t="s">
        <v>477</v>
      </c>
      <c r="AF11" s="246">
        <v>3.9</v>
      </c>
    </row>
    <row r="12" spans="1:32" ht="24" customHeight="1">
      <c r="A12" s="9" t="s">
        <v>6</v>
      </c>
      <c r="B12" s="172" t="s">
        <v>204</v>
      </c>
      <c r="C12" s="189"/>
      <c r="D12" s="19" t="s">
        <v>17</v>
      </c>
      <c r="E12" s="92" t="s">
        <v>57</v>
      </c>
      <c r="F12" s="15"/>
      <c r="G12" s="5">
        <v>5</v>
      </c>
      <c r="H12" s="128">
        <v>5</v>
      </c>
      <c r="I12" s="128">
        <v>1</v>
      </c>
      <c r="J12" s="128">
        <f>H12+I12</f>
        <v>6</v>
      </c>
      <c r="K12" s="128">
        <v>5</v>
      </c>
      <c r="L12" s="128">
        <v>5</v>
      </c>
      <c r="M12" s="128">
        <v>4.5</v>
      </c>
      <c r="N12" s="234">
        <v>5</v>
      </c>
      <c r="O12" s="97">
        <v>0.1</v>
      </c>
      <c r="P12" s="76">
        <v>5</v>
      </c>
      <c r="Q12" s="128">
        <v>1.1000000000000001</v>
      </c>
      <c r="R12" s="173">
        <v>5</v>
      </c>
      <c r="S12" s="224">
        <v>0.1</v>
      </c>
      <c r="T12" s="174">
        <f>Cuento!Y12</f>
        <v>4.2</v>
      </c>
      <c r="U12" s="225"/>
      <c r="V12" s="175">
        <f>VideosOrdenamientos!O13</f>
        <v>0</v>
      </c>
      <c r="W12" s="227"/>
      <c r="X12" s="176">
        <f t="shared" si="1"/>
        <v>2.1</v>
      </c>
      <c r="Y12" s="203">
        <f>OrdenamientoArchivos!Q25</f>
        <v>4.6500000000000004</v>
      </c>
      <c r="Z12" s="227">
        <v>0</v>
      </c>
      <c r="AA12" s="221">
        <f>ProyectoFinal!N12</f>
        <v>5</v>
      </c>
      <c r="AB12" s="221">
        <f t="shared" si="2"/>
        <v>4.9415500000000003</v>
      </c>
      <c r="AC12" s="230">
        <f t="shared" si="6"/>
        <v>1.2000000000000002</v>
      </c>
      <c r="AD12" s="177">
        <f t="shared" si="3"/>
        <v>4.6924650000000003</v>
      </c>
      <c r="AE12" s="212" t="s">
        <v>484</v>
      </c>
      <c r="AF12" s="245">
        <v>5</v>
      </c>
    </row>
    <row r="13" spans="1:32" ht="27.65" customHeight="1">
      <c r="A13" s="9" t="s">
        <v>6</v>
      </c>
      <c r="B13" s="172">
        <v>8952608</v>
      </c>
      <c r="C13" s="189"/>
      <c r="D13" s="19" t="s">
        <v>18</v>
      </c>
      <c r="E13" s="92" t="s">
        <v>169</v>
      </c>
      <c r="F13" s="15"/>
      <c r="G13" s="5">
        <v>4.9000000000000004</v>
      </c>
      <c r="H13" s="128" t="s">
        <v>15</v>
      </c>
      <c r="I13" s="128" t="s">
        <v>15</v>
      </c>
      <c r="J13" s="128" t="str">
        <f>H13</f>
        <v>Excusa</v>
      </c>
      <c r="K13" s="128">
        <v>5</v>
      </c>
      <c r="L13" s="128">
        <v>0</v>
      </c>
      <c r="M13" s="128">
        <v>0</v>
      </c>
      <c r="N13" s="234">
        <f>(G13+K13+L13+M13)/4</f>
        <v>2.4750000000000001</v>
      </c>
      <c r="O13" s="97">
        <f t="shared" si="4"/>
        <v>0</v>
      </c>
      <c r="P13" s="76">
        <v>3</v>
      </c>
      <c r="Q13" s="128">
        <f t="shared" si="7"/>
        <v>0</v>
      </c>
      <c r="R13" s="173">
        <f>NotasComentariosParcial2!N12</f>
        <v>4.8999999999999995</v>
      </c>
      <c r="S13" s="224">
        <f t="shared" si="5"/>
        <v>0</v>
      </c>
      <c r="T13" s="174">
        <f>Cuento!Y13</f>
        <v>4.5999999999999996</v>
      </c>
      <c r="U13" s="225"/>
      <c r="V13" s="175">
        <f>VideosOrdenamientos!O14</f>
        <v>0</v>
      </c>
      <c r="W13" s="227"/>
      <c r="X13" s="176">
        <f t="shared" si="1"/>
        <v>2.2999999999999998</v>
      </c>
      <c r="Y13" s="203">
        <f>OrdenamientoArchivos!Q27</f>
        <v>3.8499999999999996</v>
      </c>
      <c r="Z13" s="227">
        <v>0</v>
      </c>
      <c r="AA13" s="221">
        <f>ProyectoFinal!N13</f>
        <v>1.54</v>
      </c>
      <c r="AB13" s="221">
        <f t="shared" si="2"/>
        <v>1.92577</v>
      </c>
      <c r="AC13" s="229">
        <f t="shared" si="6"/>
        <v>0</v>
      </c>
      <c r="AD13" s="177">
        <f t="shared" si="3"/>
        <v>3.003981</v>
      </c>
      <c r="AF13" s="245">
        <v>3</v>
      </c>
    </row>
    <row r="14" spans="1:32" ht="20.149999999999999" customHeight="1">
      <c r="A14" s="9" t="s">
        <v>6</v>
      </c>
      <c r="B14" s="172" t="s">
        <v>206</v>
      </c>
      <c r="C14" s="189"/>
      <c r="D14" s="19" t="s">
        <v>20</v>
      </c>
      <c r="E14" s="91" t="s">
        <v>182</v>
      </c>
      <c r="F14" s="15"/>
      <c r="G14" s="5">
        <v>5</v>
      </c>
      <c r="H14" s="128">
        <v>5</v>
      </c>
      <c r="I14" s="128">
        <v>1</v>
      </c>
      <c r="J14" s="128">
        <f>H14+I14</f>
        <v>6</v>
      </c>
      <c r="K14" s="128">
        <v>0</v>
      </c>
      <c r="L14" s="128">
        <v>5</v>
      </c>
      <c r="M14" s="128">
        <v>2.5</v>
      </c>
      <c r="N14" s="234">
        <f>(SUM(K14:M14)+G14+J14)/5</f>
        <v>3.7</v>
      </c>
      <c r="O14" s="97">
        <f t="shared" si="4"/>
        <v>0</v>
      </c>
      <c r="P14" s="76">
        <v>4</v>
      </c>
      <c r="Q14" s="128">
        <f t="shared" si="7"/>
        <v>0</v>
      </c>
      <c r="R14" s="173">
        <f>NotasComentariosParcial2!N13</f>
        <v>4.8</v>
      </c>
      <c r="S14" s="224">
        <f t="shared" si="5"/>
        <v>0</v>
      </c>
      <c r="T14" s="174">
        <f>Cuento!Y14</f>
        <v>0</v>
      </c>
      <c r="U14" s="225"/>
      <c r="V14" s="175">
        <f>VideosOrdenamientos!O15</f>
        <v>0</v>
      </c>
      <c r="W14" s="227"/>
      <c r="X14" s="176">
        <f t="shared" si="1"/>
        <v>0</v>
      </c>
      <c r="Y14" s="203">
        <f>OrdenamientoArchivos!Q28</f>
        <v>0</v>
      </c>
      <c r="Z14" s="227">
        <v>0</v>
      </c>
      <c r="AA14" s="221">
        <f>ProyectoFinal!N14</f>
        <v>4.7300000000000004</v>
      </c>
      <c r="AB14" s="221">
        <f t="shared" si="2"/>
        <v>3.9400900000000001</v>
      </c>
      <c r="AC14" s="229">
        <f t="shared" si="6"/>
        <v>0</v>
      </c>
      <c r="AD14" s="177">
        <f t="shared" si="3"/>
        <v>3.7370269999999994</v>
      </c>
      <c r="AF14" s="245">
        <v>3.7</v>
      </c>
    </row>
    <row r="15" spans="1:32" ht="46.5" customHeight="1">
      <c r="A15" s="223" t="s">
        <v>21</v>
      </c>
      <c r="B15" s="178" t="s">
        <v>207</v>
      </c>
      <c r="C15" s="189"/>
      <c r="D15" s="42" t="s">
        <v>22</v>
      </c>
      <c r="E15" s="93" t="s">
        <v>67</v>
      </c>
      <c r="F15" s="16"/>
      <c r="G15" s="5">
        <v>5</v>
      </c>
      <c r="H15" s="128" t="s">
        <v>15</v>
      </c>
      <c r="I15" s="128" t="s">
        <v>15</v>
      </c>
      <c r="J15" s="128" t="str">
        <f>H15</f>
        <v>Excusa</v>
      </c>
      <c r="K15" s="128">
        <v>5</v>
      </c>
      <c r="L15" s="128">
        <v>3.5</v>
      </c>
      <c r="M15" s="128">
        <v>4.5</v>
      </c>
      <c r="N15" s="234">
        <f>(G15+K15+L15+M15)/4</f>
        <v>4.5</v>
      </c>
      <c r="O15" s="97">
        <f t="shared" si="4"/>
        <v>0</v>
      </c>
      <c r="P15" s="76">
        <v>4.3</v>
      </c>
      <c r="Q15" s="128">
        <f t="shared" si="7"/>
        <v>0</v>
      </c>
      <c r="R15" s="173">
        <f>NotasComentariosParcial2!N14</f>
        <v>4.4499999999999993</v>
      </c>
      <c r="S15" s="224">
        <f t="shared" si="5"/>
        <v>0</v>
      </c>
      <c r="T15" s="174">
        <f>Cuento!Y15</f>
        <v>4.4000000000000004</v>
      </c>
      <c r="U15" s="225"/>
      <c r="V15" s="175">
        <f>VideosOrdenamientos!O16</f>
        <v>5</v>
      </c>
      <c r="W15" s="227"/>
      <c r="X15" s="176">
        <f t="shared" si="1"/>
        <v>4.7</v>
      </c>
      <c r="Y15" s="203">
        <f>OrdenamientoArchivos!Q3</f>
        <v>3.3125</v>
      </c>
      <c r="Z15" s="227">
        <v>0</v>
      </c>
      <c r="AA15" s="221">
        <f>ProyectoFinal!N15</f>
        <v>5</v>
      </c>
      <c r="AB15" s="221">
        <f t="shared" si="2"/>
        <v>4.7181875</v>
      </c>
      <c r="AC15" s="229">
        <f t="shared" si="6"/>
        <v>0</v>
      </c>
      <c r="AD15" s="177">
        <f t="shared" si="3"/>
        <v>4.5329562499999998</v>
      </c>
      <c r="AF15" s="245">
        <v>4.5</v>
      </c>
    </row>
    <row r="16" spans="1:32">
      <c r="A16" s="9" t="s">
        <v>21</v>
      </c>
      <c r="B16" s="178" t="s">
        <v>208</v>
      </c>
      <c r="C16" s="189"/>
      <c r="D16" s="42" t="s">
        <v>23</v>
      </c>
      <c r="E16" s="93" t="s">
        <v>70</v>
      </c>
      <c r="F16" s="16"/>
      <c r="G16" s="5">
        <v>5</v>
      </c>
      <c r="H16" s="128">
        <v>4</v>
      </c>
      <c r="I16" s="128">
        <v>1</v>
      </c>
      <c r="J16" s="128">
        <f t="shared" ref="J16:J28" si="8">SUM(H16:I16)</f>
        <v>5</v>
      </c>
      <c r="K16" s="128">
        <v>5</v>
      </c>
      <c r="L16" s="128">
        <v>0</v>
      </c>
      <c r="M16" s="128">
        <v>4.5</v>
      </c>
      <c r="N16" s="234">
        <f>(SUM(K16:M16)+G16+J16)/5</f>
        <v>3.9</v>
      </c>
      <c r="O16" s="97">
        <f t="shared" si="4"/>
        <v>0</v>
      </c>
      <c r="P16" s="76">
        <v>3.6</v>
      </c>
      <c r="Q16" s="128">
        <f t="shared" si="7"/>
        <v>0</v>
      </c>
      <c r="R16" s="173">
        <f>NotasComentariosParcial2!N15</f>
        <v>3.8</v>
      </c>
      <c r="S16" s="224">
        <f t="shared" si="5"/>
        <v>0</v>
      </c>
      <c r="T16" s="174">
        <f>Cuento!Y16</f>
        <v>3.3</v>
      </c>
      <c r="U16" s="225"/>
      <c r="V16" s="175">
        <f>VideosOrdenamientos!O17</f>
        <v>0</v>
      </c>
      <c r="W16" s="227"/>
      <c r="X16" s="176">
        <f t="shared" si="1"/>
        <v>1.65</v>
      </c>
      <c r="Y16" s="203">
        <f>OrdenamientoArchivos!Q4</f>
        <v>3.5749999999999993</v>
      </c>
      <c r="Z16" s="227">
        <v>0</v>
      </c>
      <c r="AA16" s="221">
        <f>ProyectoFinal!N16</f>
        <v>5</v>
      </c>
      <c r="AB16" s="220">
        <f t="shared" si="2"/>
        <v>4.7620249999999995</v>
      </c>
      <c r="AC16" s="229">
        <f t="shared" si="6"/>
        <v>0</v>
      </c>
      <c r="AD16" s="177">
        <f t="shared" si="3"/>
        <v>3.8486075</v>
      </c>
      <c r="AF16" s="245">
        <v>3.8</v>
      </c>
    </row>
    <row r="17" spans="1:32" ht="22">
      <c r="A17" s="9" t="s">
        <v>21</v>
      </c>
      <c r="B17" s="178" t="s">
        <v>209</v>
      </c>
      <c r="C17" s="189"/>
      <c r="D17" s="42" t="s">
        <v>24</v>
      </c>
      <c r="E17" s="94" t="s">
        <v>66</v>
      </c>
      <c r="F17" s="16"/>
      <c r="G17" s="5">
        <v>5</v>
      </c>
      <c r="H17" s="128">
        <v>3.5</v>
      </c>
      <c r="I17" s="128">
        <v>0</v>
      </c>
      <c r="J17" s="128">
        <f t="shared" si="8"/>
        <v>3.5</v>
      </c>
      <c r="K17" s="128">
        <v>5</v>
      </c>
      <c r="L17" s="128" t="s">
        <v>15</v>
      </c>
      <c r="M17" s="128" t="s">
        <v>15</v>
      </c>
      <c r="N17" s="234">
        <f>(G17+J17+K17)/3</f>
        <v>4.5</v>
      </c>
      <c r="O17" s="97">
        <f t="shared" si="4"/>
        <v>0</v>
      </c>
      <c r="P17" s="76">
        <v>4.5</v>
      </c>
      <c r="Q17" s="128">
        <f t="shared" si="7"/>
        <v>0</v>
      </c>
      <c r="R17" s="173">
        <f>NotasComentariosParcial2!N16</f>
        <v>3.9499999999999997</v>
      </c>
      <c r="S17" s="224">
        <f t="shared" si="5"/>
        <v>0</v>
      </c>
      <c r="T17" s="174">
        <f>Cuento!Y17</f>
        <v>3.5999999999999996</v>
      </c>
      <c r="U17" s="225"/>
      <c r="V17" s="175">
        <f>VideosOrdenamientos!O18</f>
        <v>3.75</v>
      </c>
      <c r="W17" s="227"/>
      <c r="X17" s="176">
        <f t="shared" si="1"/>
        <v>3.6749999999999998</v>
      </c>
      <c r="Y17" s="203">
        <f>OrdenamientoArchivos!Q8</f>
        <v>0</v>
      </c>
      <c r="Z17" s="227">
        <v>0</v>
      </c>
      <c r="AA17" s="221">
        <f>ProyectoFinal!N17</f>
        <v>0</v>
      </c>
      <c r="AB17" s="221">
        <f t="shared" si="2"/>
        <v>0</v>
      </c>
      <c r="AC17" s="229">
        <f t="shared" si="6"/>
        <v>0</v>
      </c>
      <c r="AD17" s="177">
        <f t="shared" si="3"/>
        <v>2.93</v>
      </c>
      <c r="AF17" s="245">
        <v>2.9</v>
      </c>
    </row>
    <row r="18" spans="1:32" ht="22">
      <c r="A18" s="9" t="s">
        <v>21</v>
      </c>
      <c r="B18" s="178" t="s">
        <v>210</v>
      </c>
      <c r="C18" s="189"/>
      <c r="D18" s="42" t="s">
        <v>25</v>
      </c>
      <c r="E18" s="93" t="s">
        <v>65</v>
      </c>
      <c r="F18" s="16"/>
      <c r="G18" s="5">
        <v>0</v>
      </c>
      <c r="H18" s="128">
        <v>5</v>
      </c>
      <c r="I18" s="128">
        <v>1</v>
      </c>
      <c r="J18" s="128">
        <f t="shared" si="8"/>
        <v>6</v>
      </c>
      <c r="K18" s="180">
        <v>5</v>
      </c>
      <c r="L18" s="128">
        <v>5</v>
      </c>
      <c r="M18" s="128">
        <v>4.5</v>
      </c>
      <c r="N18" s="234">
        <f t="shared" ref="N18:N28" si="9">(SUM(K18:M18)+G18+J18)/5</f>
        <v>4.0999999999999996</v>
      </c>
      <c r="O18" s="97">
        <f t="shared" si="4"/>
        <v>0</v>
      </c>
      <c r="P18" s="242">
        <v>4.84</v>
      </c>
      <c r="Q18" s="128">
        <f t="shared" si="7"/>
        <v>0</v>
      </c>
      <c r="R18" s="173">
        <f>NotasComentariosParcial2!N17</f>
        <v>4.6749999999999998</v>
      </c>
      <c r="S18" s="224">
        <f t="shared" si="5"/>
        <v>0</v>
      </c>
      <c r="T18" s="174">
        <f>Cuento!Y18</f>
        <v>3.3999999999999995</v>
      </c>
      <c r="U18" s="225"/>
      <c r="V18" s="175">
        <f>VideosOrdenamientos!O19</f>
        <v>5</v>
      </c>
      <c r="W18" s="227"/>
      <c r="X18" s="176">
        <f t="shared" si="1"/>
        <v>4.1999999999999993</v>
      </c>
      <c r="Y18" s="203">
        <f>OrdenamientoArchivos!Q12</f>
        <v>4.7250000000000005</v>
      </c>
      <c r="Z18" s="227">
        <v>0</v>
      </c>
      <c r="AA18" s="221">
        <f>ProyectoFinal!N18</f>
        <v>5</v>
      </c>
      <c r="AB18" s="221">
        <f t="shared" si="2"/>
        <v>4.9540749999999996</v>
      </c>
      <c r="AC18" s="229">
        <f t="shared" si="6"/>
        <v>0</v>
      </c>
      <c r="AD18" s="241">
        <f t="shared" si="3"/>
        <v>4.6579724999999996</v>
      </c>
      <c r="AF18" s="245">
        <v>4.7</v>
      </c>
    </row>
    <row r="19" spans="1:32">
      <c r="A19" s="9" t="s">
        <v>21</v>
      </c>
      <c r="B19" s="178" t="s">
        <v>211</v>
      </c>
      <c r="C19" s="189"/>
      <c r="D19" s="42" t="s">
        <v>26</v>
      </c>
      <c r="E19" s="93" t="s">
        <v>68</v>
      </c>
      <c r="F19" s="16"/>
      <c r="G19" s="5">
        <v>5</v>
      </c>
      <c r="H19" s="128">
        <v>4</v>
      </c>
      <c r="I19" s="128">
        <v>1</v>
      </c>
      <c r="J19" s="128">
        <f t="shared" si="8"/>
        <v>5</v>
      </c>
      <c r="K19" s="128">
        <v>5</v>
      </c>
      <c r="L19" s="128">
        <v>5</v>
      </c>
      <c r="M19" s="128">
        <v>4.5</v>
      </c>
      <c r="N19" s="234">
        <f t="shared" si="9"/>
        <v>4.9000000000000004</v>
      </c>
      <c r="O19" s="97">
        <f t="shared" si="4"/>
        <v>0</v>
      </c>
      <c r="P19" s="76">
        <v>4.2</v>
      </c>
      <c r="Q19" s="128">
        <f t="shared" si="7"/>
        <v>0</v>
      </c>
      <c r="R19" s="173">
        <v>5</v>
      </c>
      <c r="S19" s="224">
        <v>0.1</v>
      </c>
      <c r="T19" s="174">
        <f>Cuento!Y19</f>
        <v>4.8</v>
      </c>
      <c r="U19" s="225"/>
      <c r="V19" s="175">
        <f>VideosOrdenamientos!O20</f>
        <v>5</v>
      </c>
      <c r="W19" s="228">
        <v>0.3</v>
      </c>
      <c r="X19" s="176">
        <f t="shared" si="1"/>
        <v>4.9000000000000004</v>
      </c>
      <c r="Y19" s="203">
        <f>OrdenamientoArchivos!Q14</f>
        <v>4.95</v>
      </c>
      <c r="Z19" s="227">
        <v>0</v>
      </c>
      <c r="AA19" s="221">
        <f>ProyectoFinal!N19</f>
        <v>5</v>
      </c>
      <c r="AB19" s="221">
        <f t="shared" si="2"/>
        <v>4.9916499999999999</v>
      </c>
      <c r="AC19" s="230">
        <f t="shared" si="6"/>
        <v>0.4</v>
      </c>
      <c r="AD19" s="177">
        <f t="shared" si="3"/>
        <v>4.8124950000000002</v>
      </c>
      <c r="AE19" s="43" t="s">
        <v>478</v>
      </c>
      <c r="AF19" s="245">
        <v>5</v>
      </c>
    </row>
    <row r="20" spans="1:32" ht="43.5">
      <c r="A20" s="9" t="s">
        <v>21</v>
      </c>
      <c r="B20" s="178" t="s">
        <v>212</v>
      </c>
      <c r="C20" s="189"/>
      <c r="D20" s="42" t="s">
        <v>27</v>
      </c>
      <c r="E20" s="94" t="s">
        <v>63</v>
      </c>
      <c r="F20" s="16"/>
      <c r="G20" s="5">
        <v>4.5999999999999996</v>
      </c>
      <c r="H20" s="128">
        <v>4.3</v>
      </c>
      <c r="I20" s="128">
        <v>0</v>
      </c>
      <c r="J20" s="128">
        <f t="shared" si="8"/>
        <v>4.3</v>
      </c>
      <c r="K20" s="128">
        <v>5</v>
      </c>
      <c r="L20" s="128">
        <v>3.5</v>
      </c>
      <c r="M20" s="128">
        <v>4.5</v>
      </c>
      <c r="N20" s="234">
        <f t="shared" si="9"/>
        <v>4.3800000000000008</v>
      </c>
      <c r="O20" s="97">
        <f t="shared" si="4"/>
        <v>0</v>
      </c>
      <c r="P20" s="76">
        <v>5</v>
      </c>
      <c r="Q20" s="128">
        <v>0.4</v>
      </c>
      <c r="R20" s="173">
        <f>NotasComentariosParcial2!N19</f>
        <v>4.4000000000000004</v>
      </c>
      <c r="S20" s="224">
        <f t="shared" si="5"/>
        <v>0</v>
      </c>
      <c r="T20" s="174">
        <f>Cuento!Y20</f>
        <v>5</v>
      </c>
      <c r="U20" s="226">
        <v>0.2</v>
      </c>
      <c r="V20" s="175">
        <f>VideosOrdenamientos!O21</f>
        <v>0</v>
      </c>
      <c r="W20" s="227"/>
      <c r="X20" s="176">
        <f t="shared" si="1"/>
        <v>2.5</v>
      </c>
      <c r="Y20" s="203">
        <f>OrdenamientoArchivos!Q15</f>
        <v>4.8250000000000002</v>
      </c>
      <c r="Z20" s="227">
        <v>0</v>
      </c>
      <c r="AA20" s="221">
        <f>ProyectoFinal!N20</f>
        <v>4.625</v>
      </c>
      <c r="AB20" s="221">
        <f t="shared" si="2"/>
        <v>4.6583999999999994</v>
      </c>
      <c r="AC20" s="230">
        <f t="shared" si="6"/>
        <v>0.60000000000000009</v>
      </c>
      <c r="AD20" s="177">
        <f t="shared" si="3"/>
        <v>4.4045199999999998</v>
      </c>
      <c r="AE20" s="43" t="s">
        <v>483</v>
      </c>
      <c r="AF20" s="245">
        <v>4.7</v>
      </c>
    </row>
    <row r="21" spans="1:32" ht="22">
      <c r="A21" s="9" t="s">
        <v>21</v>
      </c>
      <c r="B21" s="178">
        <v>8947785</v>
      </c>
      <c r="C21" s="189" t="s">
        <v>37</v>
      </c>
      <c r="D21" s="42" t="s">
        <v>28</v>
      </c>
      <c r="E21" s="93" t="s">
        <v>72</v>
      </c>
      <c r="F21" s="16"/>
      <c r="G21" s="5">
        <v>3</v>
      </c>
      <c r="H21" s="128">
        <v>3.8</v>
      </c>
      <c r="I21" s="128">
        <v>0</v>
      </c>
      <c r="J21" s="128">
        <f t="shared" si="8"/>
        <v>3.8</v>
      </c>
      <c r="K21" s="128">
        <v>5</v>
      </c>
      <c r="L21" s="128">
        <v>3.5</v>
      </c>
      <c r="M21" s="128">
        <v>2.5</v>
      </c>
      <c r="N21" s="234">
        <f t="shared" si="9"/>
        <v>3.56</v>
      </c>
      <c r="O21" s="97">
        <f t="shared" si="4"/>
        <v>0</v>
      </c>
      <c r="P21" s="76">
        <v>2.5</v>
      </c>
      <c r="Q21" s="128">
        <f t="shared" si="7"/>
        <v>0</v>
      </c>
      <c r="R21" s="173">
        <f>NotasComentariosParcial2!N20</f>
        <v>4.3</v>
      </c>
      <c r="S21" s="224">
        <f t="shared" si="5"/>
        <v>0</v>
      </c>
      <c r="T21" s="174">
        <f>Cuento!Y21</f>
        <v>2</v>
      </c>
      <c r="U21" s="225"/>
      <c r="V21" s="175">
        <f>VideosOrdenamientos!O22</f>
        <v>5</v>
      </c>
      <c r="W21" s="227"/>
      <c r="X21" s="176">
        <f t="shared" si="1"/>
        <v>3.5</v>
      </c>
      <c r="Y21" s="231">
        <f>OrdenamientoArchivos!Q16</f>
        <v>3.25</v>
      </c>
      <c r="Z21" s="232">
        <v>0</v>
      </c>
      <c r="AA21" s="220">
        <f>ProyectoFinal!N21</f>
        <v>3.3165</v>
      </c>
      <c r="AB21" s="220">
        <f t="shared" si="2"/>
        <v>3.3053944999999998</v>
      </c>
      <c r="AC21" s="229">
        <f t="shared" si="6"/>
        <v>0</v>
      </c>
      <c r="AD21" s="241">
        <f t="shared" si="3"/>
        <v>3.4506183500000001</v>
      </c>
      <c r="AF21" s="245">
        <v>3.5</v>
      </c>
    </row>
    <row r="22" spans="1:32" ht="22">
      <c r="A22" s="9" t="s">
        <v>21</v>
      </c>
      <c r="B22" s="178" t="s">
        <v>214</v>
      </c>
      <c r="C22" s="189" t="s">
        <v>36</v>
      </c>
      <c r="D22" s="42" t="s">
        <v>29</v>
      </c>
      <c r="E22" s="94" t="s">
        <v>71</v>
      </c>
      <c r="F22" s="16"/>
      <c r="G22" s="5">
        <v>0</v>
      </c>
      <c r="H22" s="128">
        <v>2.5</v>
      </c>
      <c r="I22" s="128">
        <v>0</v>
      </c>
      <c r="J22" s="128">
        <f t="shared" si="8"/>
        <v>2.5</v>
      </c>
      <c r="K22" s="128">
        <v>5</v>
      </c>
      <c r="L22" s="128">
        <v>2.5</v>
      </c>
      <c r="M22" s="128">
        <v>4.5</v>
      </c>
      <c r="N22" s="234">
        <f t="shared" si="9"/>
        <v>2.9</v>
      </c>
      <c r="O22" s="97">
        <f t="shared" si="4"/>
        <v>0</v>
      </c>
      <c r="P22" s="76">
        <v>2.7</v>
      </c>
      <c r="Q22" s="128">
        <f t="shared" si="7"/>
        <v>0</v>
      </c>
      <c r="R22" s="173">
        <v>3</v>
      </c>
      <c r="S22" s="224">
        <f t="shared" si="5"/>
        <v>0</v>
      </c>
      <c r="T22" s="174">
        <f>Cuento!Y22</f>
        <v>4.8</v>
      </c>
      <c r="U22" s="225"/>
      <c r="V22" s="175">
        <f>VideosOrdenamientos!O23</f>
        <v>5</v>
      </c>
      <c r="W22" s="227"/>
      <c r="X22" s="176">
        <f t="shared" si="1"/>
        <v>4.9000000000000004</v>
      </c>
      <c r="Y22" s="203">
        <f>OrdenamientoArchivos!Q18</f>
        <v>4.3</v>
      </c>
      <c r="Z22" s="227">
        <v>0</v>
      </c>
      <c r="AA22" s="221">
        <f>ProyectoFinal!N22</f>
        <v>2.2749999999999999</v>
      </c>
      <c r="AB22" s="221">
        <f t="shared" si="2"/>
        <v>2.6131749999999996</v>
      </c>
      <c r="AC22" s="229">
        <f t="shared" si="6"/>
        <v>0</v>
      </c>
      <c r="AD22" s="177">
        <f t="shared" si="3"/>
        <v>2.9989524999999997</v>
      </c>
      <c r="AF22" s="245">
        <v>3</v>
      </c>
    </row>
    <row r="23" spans="1:32" ht="43.5">
      <c r="A23" s="9" t="s">
        <v>21</v>
      </c>
      <c r="B23" s="178" t="s">
        <v>215</v>
      </c>
      <c r="C23" s="189" t="s">
        <v>36</v>
      </c>
      <c r="D23" s="42" t="s">
        <v>30</v>
      </c>
      <c r="E23" s="123" t="s">
        <v>280</v>
      </c>
      <c r="F23" s="16"/>
      <c r="G23" s="5">
        <v>3</v>
      </c>
      <c r="H23" s="128">
        <v>3</v>
      </c>
      <c r="I23" s="128">
        <v>0</v>
      </c>
      <c r="J23" s="128">
        <f t="shared" si="8"/>
        <v>3</v>
      </c>
      <c r="K23" s="130">
        <v>5</v>
      </c>
      <c r="L23" s="128">
        <v>0</v>
      </c>
      <c r="M23" s="128">
        <v>0</v>
      </c>
      <c r="N23" s="234">
        <f t="shared" si="9"/>
        <v>2.2000000000000002</v>
      </c>
      <c r="O23" s="97">
        <f t="shared" si="4"/>
        <v>0</v>
      </c>
      <c r="P23" s="76">
        <v>2.1</v>
      </c>
      <c r="Q23" s="128">
        <f t="shared" si="7"/>
        <v>0</v>
      </c>
      <c r="R23" s="173">
        <f>NotasComentariosParcial2!N22</f>
        <v>0</v>
      </c>
      <c r="S23" s="224">
        <f t="shared" si="5"/>
        <v>0</v>
      </c>
      <c r="T23" s="174">
        <f>Cuento!Y23</f>
        <v>0</v>
      </c>
      <c r="U23" s="225"/>
      <c r="V23" s="175">
        <f>VideosOrdenamientos!O24</f>
        <v>0</v>
      </c>
      <c r="W23" s="227"/>
      <c r="X23" s="176">
        <f t="shared" si="1"/>
        <v>0</v>
      </c>
      <c r="Y23" s="203">
        <f>OrdenamientoArchivos!Q19</f>
        <v>0</v>
      </c>
      <c r="Z23" s="227">
        <v>0</v>
      </c>
      <c r="AA23" s="221">
        <f>ProyectoFinal!N23</f>
        <v>0</v>
      </c>
      <c r="AB23" s="221">
        <f t="shared" si="2"/>
        <v>0</v>
      </c>
      <c r="AC23" s="229">
        <f t="shared" si="6"/>
        <v>0</v>
      </c>
      <c r="AD23" s="177">
        <f t="shared" si="3"/>
        <v>0.75</v>
      </c>
      <c r="AF23" s="245" t="s">
        <v>486</v>
      </c>
    </row>
    <row r="24" spans="1:32" ht="29">
      <c r="A24" s="9" t="s">
        <v>21</v>
      </c>
      <c r="B24" s="178" t="s">
        <v>216</v>
      </c>
      <c r="C24" s="189"/>
      <c r="D24" s="42" t="s">
        <v>31</v>
      </c>
      <c r="E24" s="93" t="s">
        <v>64</v>
      </c>
      <c r="F24" s="16"/>
      <c r="G24" s="5">
        <v>5</v>
      </c>
      <c r="H24" s="128">
        <v>4</v>
      </c>
      <c r="I24" s="128">
        <v>1</v>
      </c>
      <c r="J24" s="128">
        <f t="shared" si="8"/>
        <v>5</v>
      </c>
      <c r="K24" s="128">
        <v>5</v>
      </c>
      <c r="L24" s="128">
        <v>5</v>
      </c>
      <c r="M24" s="128">
        <v>4.5</v>
      </c>
      <c r="N24" s="234">
        <f t="shared" si="9"/>
        <v>4.9000000000000004</v>
      </c>
      <c r="O24" s="97">
        <f t="shared" si="4"/>
        <v>0</v>
      </c>
      <c r="P24" s="76">
        <v>4.9000000000000004</v>
      </c>
      <c r="Q24" s="128">
        <f t="shared" si="7"/>
        <v>0</v>
      </c>
      <c r="R24" s="173">
        <v>5</v>
      </c>
      <c r="S24" s="224">
        <v>0.1</v>
      </c>
      <c r="T24" s="174">
        <f>Cuento!Y24</f>
        <v>4.8</v>
      </c>
      <c r="U24" s="225"/>
      <c r="V24" s="175">
        <f>VideosOrdenamientos!O25</f>
        <v>4.375</v>
      </c>
      <c r="W24" s="227"/>
      <c r="X24" s="176">
        <f t="shared" si="1"/>
        <v>4.5875000000000004</v>
      </c>
      <c r="Y24" s="203">
        <f>OrdenamientoArchivos!Q20</f>
        <v>4.6500000000000004</v>
      </c>
      <c r="Z24" s="227">
        <v>0</v>
      </c>
      <c r="AA24" s="221">
        <f>ProyectoFinal!N24</f>
        <v>5</v>
      </c>
      <c r="AB24" s="221">
        <f t="shared" si="2"/>
        <v>4.9415500000000003</v>
      </c>
      <c r="AC24" s="230">
        <f t="shared" si="6"/>
        <v>0.1</v>
      </c>
      <c r="AD24" s="177">
        <f t="shared" si="3"/>
        <v>4.9062150000000004</v>
      </c>
      <c r="AE24" s="43" t="s">
        <v>479</v>
      </c>
      <c r="AF24" s="245">
        <v>5</v>
      </c>
    </row>
    <row r="25" spans="1:32" ht="29">
      <c r="A25" s="9" t="s">
        <v>21</v>
      </c>
      <c r="B25" s="178" t="s">
        <v>217</v>
      </c>
      <c r="C25" s="189"/>
      <c r="D25" s="42" t="s">
        <v>32</v>
      </c>
      <c r="E25" s="94" t="s">
        <v>59</v>
      </c>
      <c r="F25" s="16"/>
      <c r="G25" s="5">
        <v>5</v>
      </c>
      <c r="H25" s="128">
        <v>3</v>
      </c>
      <c r="I25" s="128">
        <v>0</v>
      </c>
      <c r="J25" s="128">
        <f t="shared" si="8"/>
        <v>3</v>
      </c>
      <c r="K25" s="128">
        <v>5</v>
      </c>
      <c r="L25" s="128">
        <v>5</v>
      </c>
      <c r="M25" s="128">
        <v>4.5</v>
      </c>
      <c r="N25" s="234">
        <f t="shared" si="9"/>
        <v>4.5</v>
      </c>
      <c r="O25" s="97">
        <f t="shared" si="4"/>
        <v>0</v>
      </c>
      <c r="P25" s="76">
        <v>5</v>
      </c>
      <c r="Q25" s="128">
        <v>0.5</v>
      </c>
      <c r="R25" s="173">
        <f>NotasComentariosParcial2!N24</f>
        <v>4.8199999999999994</v>
      </c>
      <c r="S25" s="224">
        <f t="shared" si="5"/>
        <v>0</v>
      </c>
      <c r="T25" s="174">
        <f>Cuento!Y25</f>
        <v>4.8</v>
      </c>
      <c r="U25" s="225"/>
      <c r="V25" s="175">
        <f>VideosOrdenamientos!O26</f>
        <v>5</v>
      </c>
      <c r="W25" s="227"/>
      <c r="X25" s="176">
        <f t="shared" si="1"/>
        <v>4.9000000000000004</v>
      </c>
      <c r="Y25" s="203">
        <f>OrdenamientoArchivos!Q22</f>
        <v>4.95</v>
      </c>
      <c r="Z25" s="227">
        <v>0</v>
      </c>
      <c r="AA25" s="221">
        <f>ProyectoFinal!N25</f>
        <v>5</v>
      </c>
      <c r="AB25" s="221">
        <f t="shared" si="2"/>
        <v>4.9916499999999999</v>
      </c>
      <c r="AC25" s="230">
        <f t="shared" si="6"/>
        <v>0.5</v>
      </c>
      <c r="AD25" s="177">
        <f t="shared" si="3"/>
        <v>4.8674949999999999</v>
      </c>
      <c r="AE25" s="43" t="s">
        <v>480</v>
      </c>
      <c r="AF25" s="245">
        <v>5</v>
      </c>
    </row>
    <row r="26" spans="1:32" ht="22">
      <c r="A26" s="9" t="s">
        <v>21</v>
      </c>
      <c r="B26" s="178" t="s">
        <v>218</v>
      </c>
      <c r="C26" s="189"/>
      <c r="D26" s="42" t="s">
        <v>33</v>
      </c>
      <c r="E26" s="94" t="s">
        <v>76</v>
      </c>
      <c r="F26" s="16"/>
      <c r="G26" s="5">
        <v>5</v>
      </c>
      <c r="H26" s="128">
        <v>3.5</v>
      </c>
      <c r="I26" s="128">
        <v>0</v>
      </c>
      <c r="J26" s="128">
        <f t="shared" si="8"/>
        <v>3.5</v>
      </c>
      <c r="K26" s="128">
        <v>5</v>
      </c>
      <c r="L26" s="128">
        <v>2</v>
      </c>
      <c r="M26" s="128">
        <v>4</v>
      </c>
      <c r="N26" s="234">
        <f t="shared" si="9"/>
        <v>3.9</v>
      </c>
      <c r="O26" s="97">
        <f t="shared" si="4"/>
        <v>0</v>
      </c>
      <c r="P26" s="76">
        <v>1.4</v>
      </c>
      <c r="Q26" s="128">
        <f t="shared" si="7"/>
        <v>0</v>
      </c>
      <c r="R26" s="173">
        <f>NotasComentariosParcial2!N25</f>
        <v>2.9699999999999998</v>
      </c>
      <c r="S26" s="224">
        <f t="shared" si="5"/>
        <v>0</v>
      </c>
      <c r="T26" s="174">
        <f>Cuento!Y26</f>
        <v>3.2</v>
      </c>
      <c r="U26" s="225"/>
      <c r="V26" s="175">
        <f>VideosOrdenamientos!O27</f>
        <v>5</v>
      </c>
      <c r="W26" s="227"/>
      <c r="X26" s="176">
        <f t="shared" si="1"/>
        <v>4.0999999999999996</v>
      </c>
      <c r="Y26" s="203">
        <f>OrdenamientoArchivos!Q23</f>
        <v>0.61249999999999993</v>
      </c>
      <c r="Z26" s="227">
        <v>0</v>
      </c>
      <c r="AA26" s="221">
        <f>ProyectoFinal!N26</f>
        <v>4.2050000000000001</v>
      </c>
      <c r="AB26" s="221">
        <f t="shared" si="2"/>
        <v>3.6050524999999998</v>
      </c>
      <c r="AC26" s="229">
        <f t="shared" si="6"/>
        <v>0</v>
      </c>
      <c r="AD26" s="177">
        <f t="shared" si="3"/>
        <v>3.09901575</v>
      </c>
      <c r="AF26" s="245">
        <v>3.1</v>
      </c>
    </row>
    <row r="27" spans="1:32" ht="29">
      <c r="A27" s="9" t="s">
        <v>21</v>
      </c>
      <c r="B27" s="178" t="s">
        <v>219</v>
      </c>
      <c r="C27" s="189"/>
      <c r="D27" s="42" t="s">
        <v>34</v>
      </c>
      <c r="E27" s="93" t="s">
        <v>58</v>
      </c>
      <c r="F27" s="16"/>
      <c r="G27" s="5">
        <v>5</v>
      </c>
      <c r="H27" s="128">
        <v>4</v>
      </c>
      <c r="I27" s="128">
        <v>1</v>
      </c>
      <c r="J27" s="128">
        <f t="shared" si="8"/>
        <v>5</v>
      </c>
      <c r="K27" s="128">
        <v>5</v>
      </c>
      <c r="L27" s="128">
        <v>5</v>
      </c>
      <c r="M27" s="128">
        <v>4.5</v>
      </c>
      <c r="N27" s="234">
        <f t="shared" si="9"/>
        <v>4.9000000000000004</v>
      </c>
      <c r="O27" s="97">
        <f t="shared" si="4"/>
        <v>0</v>
      </c>
      <c r="P27" s="76">
        <v>5</v>
      </c>
      <c r="Q27" s="128">
        <v>0.7</v>
      </c>
      <c r="R27" s="173">
        <f>NotasComentariosParcial2!N26</f>
        <v>5</v>
      </c>
      <c r="S27" s="224">
        <f t="shared" si="5"/>
        <v>0</v>
      </c>
      <c r="T27" s="174">
        <f>Cuento!Y27</f>
        <v>5</v>
      </c>
      <c r="U27" s="226">
        <v>0.2</v>
      </c>
      <c r="V27" s="175">
        <f>VideosOrdenamientos!O28</f>
        <v>3.75</v>
      </c>
      <c r="W27" s="227"/>
      <c r="X27" s="176">
        <f t="shared" si="1"/>
        <v>4.375</v>
      </c>
      <c r="Y27" s="203">
        <f>OrdenamientoArchivos!Q24</f>
        <v>4.6500000000000004</v>
      </c>
      <c r="Z27" s="227">
        <v>0</v>
      </c>
      <c r="AA27" s="221">
        <f>ProyectoFinal!N27</f>
        <v>5</v>
      </c>
      <c r="AB27" s="221">
        <f t="shared" si="2"/>
        <v>4.9415500000000003</v>
      </c>
      <c r="AC27" s="230">
        <f t="shared" si="6"/>
        <v>0.89999999999999991</v>
      </c>
      <c r="AD27" s="177">
        <f t="shared" si="3"/>
        <v>4.9049649999999998</v>
      </c>
      <c r="AE27" s="43" t="s">
        <v>481</v>
      </c>
      <c r="AF27" s="245">
        <v>5</v>
      </c>
    </row>
    <row r="28" spans="1:32" ht="22">
      <c r="A28" s="9" t="s">
        <v>21</v>
      </c>
      <c r="B28" s="178" t="s">
        <v>220</v>
      </c>
      <c r="C28" s="189"/>
      <c r="D28" s="42" t="s">
        <v>35</v>
      </c>
      <c r="E28" s="93" t="s">
        <v>60</v>
      </c>
      <c r="F28" s="16" t="s">
        <v>61</v>
      </c>
      <c r="G28" s="5">
        <v>5</v>
      </c>
      <c r="H28" s="128">
        <v>3.8</v>
      </c>
      <c r="I28" s="128">
        <v>1</v>
      </c>
      <c r="J28" s="128">
        <f t="shared" si="8"/>
        <v>4.8</v>
      </c>
      <c r="K28" s="128">
        <v>5</v>
      </c>
      <c r="L28" s="128">
        <v>4.5</v>
      </c>
      <c r="M28" s="128">
        <v>4.5</v>
      </c>
      <c r="N28" s="234">
        <f t="shared" si="9"/>
        <v>4.76</v>
      </c>
      <c r="O28" s="97">
        <f t="shared" si="4"/>
        <v>0</v>
      </c>
      <c r="P28" s="76">
        <v>5</v>
      </c>
      <c r="Q28" s="128">
        <v>0.5</v>
      </c>
      <c r="R28" s="173">
        <f>NotasComentariosParcial2!N27</f>
        <v>4.375</v>
      </c>
      <c r="S28" s="224">
        <f t="shared" si="5"/>
        <v>0</v>
      </c>
      <c r="T28" s="174">
        <f>Cuento!Y28</f>
        <v>3.5</v>
      </c>
      <c r="U28" s="225"/>
      <c r="V28" s="175">
        <f>VideosOrdenamientos!O29</f>
        <v>0</v>
      </c>
      <c r="W28" s="227"/>
      <c r="X28" s="176">
        <f t="shared" si="1"/>
        <v>1.75</v>
      </c>
      <c r="Y28" s="203">
        <f>OrdenamientoArchivos!Q26</f>
        <v>2.9624999999999995</v>
      </c>
      <c r="Z28" s="227">
        <v>0</v>
      </c>
      <c r="AA28" s="221">
        <f>ProyectoFinal!N28</f>
        <v>3.4749999999999996</v>
      </c>
      <c r="AB28" s="221">
        <f t="shared" si="2"/>
        <v>3.3894124999999993</v>
      </c>
      <c r="AC28" s="230">
        <f t="shared" si="6"/>
        <v>0.5</v>
      </c>
      <c r="AD28" s="177">
        <f t="shared" si="3"/>
        <v>3.9995737499999997</v>
      </c>
      <c r="AE28" s="43" t="s">
        <v>482</v>
      </c>
      <c r="AF28" s="245">
        <v>4.2</v>
      </c>
    </row>
    <row r="30" spans="1:32">
      <c r="I30" s="131" t="s">
        <v>19</v>
      </c>
      <c r="N30" s="89"/>
      <c r="O30" s="89"/>
      <c r="P30" s="155"/>
      <c r="Q30" s="208"/>
      <c r="R30" s="155"/>
      <c r="S30" s="208"/>
    </row>
    <row r="31" spans="1:32">
      <c r="N31" s="89"/>
      <c r="O31" s="89"/>
      <c r="P31" s="155"/>
      <c r="Q31" s="208"/>
      <c r="R31" s="155"/>
      <c r="S31" s="208"/>
    </row>
    <row r="32" spans="1:32">
      <c r="N32" s="89"/>
      <c r="O32" s="89"/>
      <c r="P32" s="155"/>
      <c r="Q32" s="208"/>
      <c r="R32" s="155"/>
      <c r="S32" s="208"/>
    </row>
    <row r="33" spans="14:19">
      <c r="N33" s="89"/>
      <c r="O33" s="89"/>
      <c r="P33" s="155"/>
      <c r="Q33" s="208"/>
      <c r="R33" s="155"/>
      <c r="S33" s="208"/>
    </row>
  </sheetData>
  <autoFilter ref="A2:AD2" xr:uid="{ED9D01C3-ED67-4848-8AB8-AD9802C9C265}"/>
  <sortState xmlns:xlrd2="http://schemas.microsoft.com/office/spreadsheetml/2017/richdata2" ref="A3:AD29">
    <sortCondition ref="A3:A29"/>
    <sortCondition ref="D3:D29"/>
  </sortState>
  <mergeCells count="3">
    <mergeCell ref="H1:J1"/>
    <mergeCell ref="T1:U1"/>
    <mergeCell ref="V1:W1"/>
  </mergeCells>
  <conditionalFormatting sqref="N30:O1048576 N2:N28 P3 R3">
    <cfRule type="iconSet" priority="21">
      <iconSet iconSet="3Symbols">
        <cfvo type="percent" val="0"/>
        <cfvo type="percent" val="33"/>
        <cfvo type="percent" val="67"/>
      </iconSet>
    </cfRule>
  </conditionalFormatting>
  <conditionalFormatting sqref="P4 R2 R4:R28">
    <cfRule type="iconSet" priority="20">
      <iconSet iconSet="3Symbols">
        <cfvo type="percent" val="0"/>
        <cfvo type="percent" val="33"/>
        <cfvo type="percent" val="67"/>
      </iconSet>
    </cfRule>
  </conditionalFormatting>
  <conditionalFormatting sqref="P5:P28 P2 R2 R4:R28">
    <cfRule type="iconSet" priority="18">
      <iconSet iconSet="3Symbols">
        <cfvo type="percent" val="0"/>
        <cfvo type="percent" val="33"/>
        <cfvo type="percent" val="67"/>
      </iconSet>
    </cfRule>
  </conditionalFormatting>
  <conditionalFormatting sqref="P4:P28 P2 R2 R4:R28">
    <cfRule type="iconSet" priority="17">
      <iconSet iconSet="3Symbols">
        <cfvo type="percent" val="0"/>
        <cfvo type="num" val="3"/>
        <cfvo type="num" val="4"/>
      </iconSet>
    </cfRule>
  </conditionalFormatting>
  <conditionalFormatting sqref="T3:Y3 AA3:AB28">
    <cfRule type="iconSet" priority="22">
      <iconSet iconSet="3Symbols">
        <cfvo type="percent" val="0"/>
        <cfvo type="percent" val="33"/>
        <cfvo type="percent" val="67"/>
      </iconSet>
    </cfRule>
  </conditionalFormatting>
  <conditionalFormatting sqref="Q2">
    <cfRule type="iconSet" priority="11">
      <iconSet iconSet="3Symbols">
        <cfvo type="percent" val="0"/>
        <cfvo type="percent" val="33"/>
        <cfvo type="percent" val="67"/>
      </iconSet>
    </cfRule>
  </conditionalFormatting>
  <conditionalFormatting sqref="Q2">
    <cfRule type="iconSet" priority="10">
      <iconSet iconSet="3Symbols">
        <cfvo type="percent" val="0"/>
        <cfvo type="num" val="3"/>
        <cfvo type="num" val="4"/>
      </iconSet>
    </cfRule>
  </conditionalFormatting>
  <conditionalFormatting sqref="S2">
    <cfRule type="iconSet" priority="6">
      <iconSet iconSet="3Symbols">
        <cfvo type="percent" val="0"/>
        <cfvo type="percent" val="33"/>
        <cfvo type="percent" val="67"/>
      </iconSet>
    </cfRule>
  </conditionalFormatting>
  <conditionalFormatting sqref="S2">
    <cfRule type="iconSet" priority="5">
      <iconSet iconSet="3Symbols">
        <cfvo type="percent" val="0"/>
        <cfvo type="percent" val="33"/>
        <cfvo type="percent" val="67"/>
      </iconSet>
    </cfRule>
  </conditionalFormatting>
  <conditionalFormatting sqref="S2">
    <cfRule type="iconSet" priority="4">
      <iconSet iconSet="3Symbols">
        <cfvo type="percent" val="0"/>
        <cfvo type="num" val="3"/>
        <cfvo type="num" val="4"/>
      </iconSet>
    </cfRule>
  </conditionalFormatting>
  <hyperlinks>
    <hyperlink ref="E22" r:id="rId1" xr:uid="{00000000-0004-0000-0000-000000000000}"/>
    <hyperlink ref="E20" r:id="rId2" xr:uid="{00000000-0004-0000-0000-000001000000}"/>
    <hyperlink ref="E26" r:id="rId3" xr:uid="{00000000-0004-0000-0000-000002000000}"/>
    <hyperlink ref="E8" r:id="rId4" xr:uid="{00000000-0004-0000-0000-000003000000}"/>
    <hyperlink ref="E25" r:id="rId5" xr:uid="{00000000-0004-0000-0000-000004000000}"/>
    <hyperlink ref="E6" r:id="rId6" xr:uid="{00000000-0004-0000-0000-000005000000}"/>
    <hyperlink ref="E17" r:id="rId7" xr:uid="{00000000-0004-0000-0000-000006000000}"/>
    <hyperlink ref="E7" r:id="rId8" xr:uid="{00000000-0004-0000-0000-000007000000}"/>
    <hyperlink ref="E3" r:id="rId9" xr:uid="{00000000-0004-0000-0000-000008000000}"/>
    <hyperlink ref="E14" r:id="rId10" xr:uid="{00000000-0004-0000-0000-000009000000}"/>
    <hyperlink ref="E23" r:id="rId11" xr:uid="{00000000-0004-0000-0000-00000A000000}"/>
  </hyperlinks>
  <pageMargins left="0" right="0" top="0" bottom="0" header="0" footer="0"/>
  <pageSetup orientation="landscape"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3"/>
  <sheetViews>
    <sheetView topLeftCell="A16" zoomScale="130" zoomScaleNormal="130" workbookViewId="0">
      <selection activeCell="E34" sqref="E34"/>
    </sheetView>
  </sheetViews>
  <sheetFormatPr defaultColWidth="9.1796875" defaultRowHeight="14.5"/>
  <cols>
    <col min="1" max="1" width="20.453125" customWidth="1"/>
    <col min="2" max="3" width="12.7265625" style="40" customWidth="1"/>
    <col min="4" max="4" width="9.1796875" bestFit="1" customWidth="1"/>
  </cols>
  <sheetData>
    <row r="1" spans="1:4">
      <c r="A1" s="58" t="s">
        <v>88</v>
      </c>
      <c r="B1" s="60" t="s">
        <v>89</v>
      </c>
      <c r="C1" s="60" t="s">
        <v>90</v>
      </c>
      <c r="D1" s="60" t="s">
        <v>91</v>
      </c>
    </row>
    <row r="2" spans="1:4">
      <c r="A2" s="42" t="s">
        <v>27</v>
      </c>
      <c r="B2" s="59">
        <v>43934</v>
      </c>
      <c r="C2" s="61">
        <v>0.63541666666666663</v>
      </c>
      <c r="D2" s="64">
        <v>0.83333333333333337</v>
      </c>
    </row>
    <row r="3" spans="1:4">
      <c r="A3" s="19" t="s">
        <v>12</v>
      </c>
      <c r="B3" s="59">
        <v>43934</v>
      </c>
      <c r="C3" s="61">
        <v>0.65277777777777779</v>
      </c>
    </row>
    <row r="4" spans="1:4">
      <c r="A4" s="42" t="s">
        <v>31</v>
      </c>
      <c r="B4" s="59">
        <v>43934</v>
      </c>
      <c r="C4" s="61">
        <v>0.67013888888888884</v>
      </c>
    </row>
    <row r="5" spans="1:4">
      <c r="A5" s="42" t="s">
        <v>32</v>
      </c>
      <c r="B5" s="59">
        <v>43934</v>
      </c>
      <c r="C5" s="61">
        <v>0.6875</v>
      </c>
    </row>
    <row r="6" spans="1:4">
      <c r="A6" s="42" t="s">
        <v>35</v>
      </c>
      <c r="B6" s="59">
        <v>43934</v>
      </c>
      <c r="C6" s="61">
        <v>0.70486111111111116</v>
      </c>
    </row>
    <row r="7" spans="1:4">
      <c r="A7" s="19" t="s">
        <v>16</v>
      </c>
      <c r="B7" s="59">
        <v>43934</v>
      </c>
      <c r="C7" s="61">
        <v>0.72222222222222221</v>
      </c>
    </row>
    <row r="8" spans="1:4">
      <c r="A8" s="19" t="s">
        <v>10</v>
      </c>
      <c r="B8" s="59">
        <v>43934</v>
      </c>
      <c r="C8" s="61">
        <v>0.73958333333333337</v>
      </c>
    </row>
    <row r="9" spans="1:4">
      <c r="A9" s="42" t="s">
        <v>34</v>
      </c>
      <c r="B9" s="59">
        <v>43934</v>
      </c>
      <c r="C9" s="61">
        <v>0.75694444444444453</v>
      </c>
    </row>
    <row r="10" spans="1:4">
      <c r="A10" s="42" t="s">
        <v>25</v>
      </c>
      <c r="B10" s="59">
        <v>43934</v>
      </c>
      <c r="C10" s="61">
        <v>0.77430555555555547</v>
      </c>
    </row>
    <row r="11" spans="1:4">
      <c r="A11" s="69" t="s">
        <v>20</v>
      </c>
      <c r="B11" s="70">
        <v>43934</v>
      </c>
      <c r="C11" s="71">
        <v>0.79166666666666663</v>
      </c>
    </row>
    <row r="12" spans="1:4">
      <c r="A12" s="42" t="s">
        <v>22</v>
      </c>
      <c r="B12" s="59">
        <v>43934</v>
      </c>
      <c r="C12" s="61">
        <v>0.80902777777777779</v>
      </c>
    </row>
    <row r="13" spans="1:4">
      <c r="A13" s="19" t="s">
        <v>8</v>
      </c>
      <c r="B13" s="59">
        <v>43934</v>
      </c>
      <c r="C13" s="61">
        <v>0.83333333333333337</v>
      </c>
    </row>
    <row r="14" spans="1:4">
      <c r="A14" s="19"/>
      <c r="B14" s="59"/>
      <c r="C14" s="61"/>
    </row>
    <row r="19" spans="1:4">
      <c r="A19" s="62" t="s">
        <v>88</v>
      </c>
      <c r="B19" s="63" t="s">
        <v>89</v>
      </c>
      <c r="C19" s="63" t="s">
        <v>90</v>
      </c>
    </row>
    <row r="20" spans="1:4">
      <c r="A20" s="19" t="s">
        <v>17</v>
      </c>
      <c r="B20" s="59">
        <v>43935</v>
      </c>
      <c r="C20" s="61">
        <v>0.41666666666666669</v>
      </c>
    </row>
    <row r="21" spans="1:4">
      <c r="A21" s="42" t="s">
        <v>26</v>
      </c>
      <c r="B21" s="59">
        <v>43935</v>
      </c>
      <c r="C21" s="61">
        <v>0.4375</v>
      </c>
    </row>
    <row r="22" spans="1:4">
      <c r="A22" s="19" t="s">
        <v>9</v>
      </c>
      <c r="B22" s="59">
        <v>43934</v>
      </c>
      <c r="C22" s="61">
        <v>0.45833333333333298</v>
      </c>
    </row>
    <row r="23" spans="1:4">
      <c r="A23" s="42" t="s">
        <v>23</v>
      </c>
      <c r="B23" s="59">
        <v>43935</v>
      </c>
      <c r="C23" s="61">
        <v>0.55902777777777779</v>
      </c>
    </row>
    <row r="24" spans="1:4">
      <c r="A24" s="19" t="s">
        <v>14</v>
      </c>
      <c r="B24" s="59">
        <v>43935</v>
      </c>
      <c r="C24" s="61">
        <v>0.58333333333333337</v>
      </c>
    </row>
    <row r="25" spans="1:4">
      <c r="A25" s="19" t="s">
        <v>11</v>
      </c>
      <c r="B25" s="59">
        <v>43935</v>
      </c>
      <c r="C25" s="61">
        <v>0.60416666666666663</v>
      </c>
    </row>
    <row r="26" spans="1:4">
      <c r="A26" s="42" t="s">
        <v>33</v>
      </c>
      <c r="B26" s="59">
        <v>43935</v>
      </c>
      <c r="C26" s="61">
        <v>0.66666666666666663</v>
      </c>
    </row>
    <row r="27" spans="1:4">
      <c r="A27" s="42" t="s">
        <v>28</v>
      </c>
      <c r="B27" s="59">
        <v>43935</v>
      </c>
      <c r="C27" s="61">
        <v>0.6875</v>
      </c>
    </row>
    <row r="28" spans="1:4">
      <c r="A28" s="19" t="s">
        <v>13</v>
      </c>
      <c r="B28" s="59">
        <v>43935</v>
      </c>
      <c r="C28" s="61">
        <v>0.70833333333333337</v>
      </c>
    </row>
    <row r="29" spans="1:4">
      <c r="A29" s="42" t="s">
        <v>29</v>
      </c>
      <c r="B29" s="59">
        <v>43935</v>
      </c>
      <c r="C29" s="61">
        <v>0.72916666666666663</v>
      </c>
    </row>
    <row r="30" spans="1:4">
      <c r="A30" s="19" t="s">
        <v>7</v>
      </c>
      <c r="B30" s="59">
        <v>43935</v>
      </c>
      <c r="C30" s="61">
        <v>0.75</v>
      </c>
      <c r="D30" s="17"/>
    </row>
    <row r="31" spans="1:4">
      <c r="A31" s="19" t="s">
        <v>18</v>
      </c>
      <c r="B31" s="59">
        <v>43935</v>
      </c>
      <c r="C31" s="61">
        <v>0.77083333333333337</v>
      </c>
      <c r="D31" s="75"/>
    </row>
    <row r="32" spans="1:4">
      <c r="A32" s="42" t="s">
        <v>24</v>
      </c>
      <c r="B32" s="59">
        <v>43935</v>
      </c>
      <c r="C32" s="61">
        <v>0.8125</v>
      </c>
      <c r="D32" s="17"/>
    </row>
    <row r="33" spans="1:4">
      <c r="A33" s="42" t="s">
        <v>30</v>
      </c>
      <c r="B33" s="59">
        <v>43935</v>
      </c>
      <c r="C33" s="61">
        <v>0.83333333333333337</v>
      </c>
      <c r="D33" s="17"/>
    </row>
  </sheetData>
  <autoFilter ref="A1:E1" xr:uid="{00000000-0009-0000-0000-000005000000}">
    <sortState xmlns:xlrd2="http://schemas.microsoft.com/office/spreadsheetml/2017/richdata2" ref="A2:E30">
      <sortCondition ref="C1"/>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5"/>
  <sheetViews>
    <sheetView zoomScale="115" zoomScaleNormal="115" workbookViewId="0">
      <selection activeCell="B19" sqref="B19"/>
    </sheetView>
  </sheetViews>
  <sheetFormatPr defaultColWidth="9.1796875" defaultRowHeight="14.5"/>
  <cols>
    <col min="1" max="1" width="8.81640625" customWidth="1"/>
    <col min="2" max="2" width="21.81640625" customWidth="1"/>
    <col min="4" max="4" width="22" customWidth="1"/>
  </cols>
  <sheetData>
    <row r="1" spans="1:4">
      <c r="A1" s="18">
        <v>45352</v>
      </c>
      <c r="B1" s="20" t="s">
        <v>46</v>
      </c>
      <c r="D1" s="20" t="s">
        <v>45</v>
      </c>
    </row>
    <row r="2" spans="1:4">
      <c r="A2" s="21" t="s">
        <v>40</v>
      </c>
      <c r="B2" s="22" t="s">
        <v>8</v>
      </c>
      <c r="D2" s="11" t="s">
        <v>24</v>
      </c>
    </row>
    <row r="3" spans="1:4">
      <c r="A3" s="21"/>
      <c r="B3" s="23" t="s">
        <v>31</v>
      </c>
      <c r="D3" s="11" t="s">
        <v>26</v>
      </c>
    </row>
    <row r="4" spans="1:4">
      <c r="A4" s="24" t="s">
        <v>41</v>
      </c>
      <c r="B4" s="25" t="s">
        <v>17</v>
      </c>
      <c r="D4" s="19" t="s">
        <v>11</v>
      </c>
    </row>
    <row r="5" spans="1:4">
      <c r="A5" s="24"/>
      <c r="B5" s="26" t="s">
        <v>32</v>
      </c>
      <c r="D5" s="11" t="s">
        <v>23</v>
      </c>
    </row>
    <row r="6" spans="1:4">
      <c r="A6" s="27" t="s">
        <v>42</v>
      </c>
      <c r="B6" s="28" t="s">
        <v>34</v>
      </c>
      <c r="D6" s="10" t="s">
        <v>14</v>
      </c>
    </row>
    <row r="7" spans="1:4">
      <c r="A7" s="27"/>
      <c r="B7" s="29" t="s">
        <v>12</v>
      </c>
      <c r="D7" s="10" t="s">
        <v>18</v>
      </c>
    </row>
    <row r="8" spans="1:4">
      <c r="A8" s="30">
        <v>64</v>
      </c>
      <c r="B8" s="31" t="s">
        <v>35</v>
      </c>
      <c r="C8" t="s">
        <v>189</v>
      </c>
      <c r="D8" s="10" t="s">
        <v>13</v>
      </c>
    </row>
    <row r="9" spans="1:4">
      <c r="A9" s="30"/>
      <c r="B9" s="32" t="s">
        <v>9</v>
      </c>
      <c r="C9" t="s">
        <v>189</v>
      </c>
      <c r="D9" s="10" t="s">
        <v>16</v>
      </c>
    </row>
    <row r="10" spans="1:4">
      <c r="A10" s="33">
        <v>65</v>
      </c>
      <c r="B10" s="34" t="s">
        <v>20</v>
      </c>
      <c r="D10" s="11" t="s">
        <v>29</v>
      </c>
    </row>
    <row r="11" spans="1:4">
      <c r="A11" s="33"/>
      <c r="B11" s="35" t="s">
        <v>25</v>
      </c>
      <c r="D11" s="11" t="s">
        <v>28</v>
      </c>
    </row>
    <row r="12" spans="1:4">
      <c r="A12" s="27" t="s">
        <v>43</v>
      </c>
      <c r="B12" s="28" t="s">
        <v>22</v>
      </c>
      <c r="D12" s="11" t="s">
        <v>30</v>
      </c>
    </row>
    <row r="13" spans="1:4">
      <c r="A13" s="27"/>
      <c r="B13" s="29" t="s">
        <v>10</v>
      </c>
      <c r="D13" s="11" t="s">
        <v>33</v>
      </c>
    </row>
    <row r="14" spans="1:4">
      <c r="A14" s="36" t="s">
        <v>44</v>
      </c>
      <c r="B14" s="37" t="s">
        <v>7</v>
      </c>
    </row>
    <row r="15" spans="1:4">
      <c r="A15" s="36"/>
      <c r="B15" s="38" t="s">
        <v>27</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6"/>
  <sheetViews>
    <sheetView zoomScaleNormal="100" workbookViewId="0">
      <selection activeCell="H24" sqref="H24:H25"/>
    </sheetView>
  </sheetViews>
  <sheetFormatPr defaultColWidth="19.453125" defaultRowHeight="14.5"/>
  <cols>
    <col min="1" max="1" width="5.453125" style="40" customWidth="1"/>
    <col min="2" max="2" width="21.453125" customWidth="1"/>
    <col min="3" max="3" width="10.453125" customWidth="1"/>
    <col min="4" max="4" width="4.453125" hidden="1" customWidth="1"/>
    <col min="5" max="5" width="8.81640625" style="57" customWidth="1"/>
    <col min="6" max="6" width="10" style="57" customWidth="1"/>
    <col min="7" max="7" width="4.453125" style="39" customWidth="1"/>
    <col min="9" max="9" width="3.81640625" hidden="1" customWidth="1"/>
    <col min="11" max="11" width="8.81640625" style="57" customWidth="1"/>
    <col min="12" max="12" width="7.81640625" style="57" customWidth="1"/>
  </cols>
  <sheetData>
    <row r="1" spans="1:12" ht="21">
      <c r="E1" s="2" t="s">
        <v>78</v>
      </c>
      <c r="F1" s="2" t="s">
        <v>79</v>
      </c>
      <c r="K1" s="2" t="s">
        <v>78</v>
      </c>
      <c r="L1" s="2" t="s">
        <v>79</v>
      </c>
    </row>
    <row r="2" spans="1:12" ht="18">
      <c r="A2" s="41" t="s">
        <v>40</v>
      </c>
      <c r="B2" s="19" t="s">
        <v>8</v>
      </c>
      <c r="C2" s="51"/>
      <c r="D2">
        <v>5</v>
      </c>
      <c r="E2" s="57" t="s">
        <v>80</v>
      </c>
      <c r="F2" s="57" t="s">
        <v>80</v>
      </c>
      <c r="G2" s="39" t="s">
        <v>42</v>
      </c>
      <c r="H2" s="11" t="s">
        <v>32</v>
      </c>
      <c r="I2">
        <v>5</v>
      </c>
      <c r="K2" s="57" t="s">
        <v>80</v>
      </c>
      <c r="L2" s="57" t="s">
        <v>80</v>
      </c>
    </row>
    <row r="3" spans="1:12">
      <c r="A3" s="41" t="s">
        <v>40</v>
      </c>
      <c r="B3" s="22" t="s">
        <v>11</v>
      </c>
      <c r="C3" s="54" t="s">
        <v>74</v>
      </c>
      <c r="D3">
        <v>3</v>
      </c>
      <c r="E3" s="57" t="s">
        <v>80</v>
      </c>
      <c r="F3" s="57" t="s">
        <v>80</v>
      </c>
      <c r="G3" s="39" t="s">
        <v>42</v>
      </c>
      <c r="H3" s="11" t="s">
        <v>9</v>
      </c>
      <c r="I3">
        <v>5</v>
      </c>
      <c r="K3" s="57" t="s">
        <v>80</v>
      </c>
      <c r="L3" s="57" t="s">
        <v>80</v>
      </c>
    </row>
    <row r="4" spans="1:12" ht="21">
      <c r="A4" s="41" t="s">
        <v>40</v>
      </c>
      <c r="B4" s="42" t="s">
        <v>24</v>
      </c>
      <c r="C4" s="52"/>
      <c r="D4">
        <v>2</v>
      </c>
      <c r="E4" s="57" t="s">
        <v>83</v>
      </c>
      <c r="F4" s="57" t="s">
        <v>86</v>
      </c>
      <c r="G4" s="55" t="s">
        <v>42</v>
      </c>
      <c r="H4" s="23" t="s">
        <v>29</v>
      </c>
      <c r="I4" s="56">
        <v>1</v>
      </c>
      <c r="J4" s="54" t="s">
        <v>74</v>
      </c>
      <c r="K4" s="57" t="s">
        <v>80</v>
      </c>
      <c r="L4" s="57" t="s">
        <v>80</v>
      </c>
    </row>
    <row r="5" spans="1:12" ht="21">
      <c r="A5" s="41" t="s">
        <v>40</v>
      </c>
      <c r="B5" s="19" t="s">
        <v>34</v>
      </c>
      <c r="C5" s="51"/>
      <c r="D5">
        <v>4</v>
      </c>
      <c r="E5" s="57" t="s">
        <v>80</v>
      </c>
      <c r="F5" s="57" t="s">
        <v>85</v>
      </c>
      <c r="G5" s="39" t="s">
        <v>42</v>
      </c>
      <c r="H5" s="11" t="s">
        <v>35</v>
      </c>
      <c r="I5">
        <v>4</v>
      </c>
      <c r="K5" s="57" t="s">
        <v>80</v>
      </c>
      <c r="L5" s="57" t="s">
        <v>80</v>
      </c>
    </row>
    <row r="6" spans="1:12">
      <c r="A6" s="41" t="s">
        <v>40</v>
      </c>
      <c r="B6" s="42" t="s">
        <v>27</v>
      </c>
      <c r="D6">
        <v>4</v>
      </c>
      <c r="E6" s="57" t="s">
        <v>80</v>
      </c>
      <c r="F6" s="57" t="s">
        <v>80</v>
      </c>
      <c r="G6" s="39" t="s">
        <v>42</v>
      </c>
      <c r="H6" s="11" t="s">
        <v>10</v>
      </c>
      <c r="I6">
        <v>3</v>
      </c>
      <c r="K6" s="57" t="s">
        <v>80</v>
      </c>
      <c r="L6" s="57" t="s">
        <v>80</v>
      </c>
    </row>
    <row r="8" spans="1:12">
      <c r="A8" s="41">
        <v>62</v>
      </c>
      <c r="B8" s="19" t="s">
        <v>17</v>
      </c>
      <c r="C8" s="51"/>
      <c r="D8">
        <v>5</v>
      </c>
      <c r="E8" s="57" t="s">
        <v>80</v>
      </c>
      <c r="F8" s="57" t="s">
        <v>80</v>
      </c>
      <c r="G8" s="39" t="s">
        <v>47</v>
      </c>
      <c r="H8" s="11" t="s">
        <v>31</v>
      </c>
      <c r="I8">
        <v>4.5</v>
      </c>
      <c r="K8" s="57" t="s">
        <v>80</v>
      </c>
    </row>
    <row r="9" spans="1:12" ht="13.75" customHeight="1">
      <c r="A9" s="41">
        <v>62</v>
      </c>
      <c r="B9" s="19" t="s">
        <v>26</v>
      </c>
      <c r="C9" s="51"/>
      <c r="D9">
        <v>3</v>
      </c>
      <c r="E9" s="57" t="s">
        <v>80</v>
      </c>
      <c r="F9" s="57" t="s">
        <v>80</v>
      </c>
      <c r="G9" s="39" t="s">
        <v>47</v>
      </c>
      <c r="H9" s="11" t="s">
        <v>25</v>
      </c>
      <c r="I9">
        <v>4</v>
      </c>
      <c r="K9" s="57" t="s">
        <v>80</v>
      </c>
    </row>
    <row r="10" spans="1:12">
      <c r="A10" s="41">
        <v>62</v>
      </c>
      <c r="B10" s="19" t="s">
        <v>13</v>
      </c>
      <c r="C10" s="51"/>
      <c r="D10">
        <v>3</v>
      </c>
      <c r="E10" s="57" t="s">
        <v>80</v>
      </c>
      <c r="F10" s="57" t="s">
        <v>80</v>
      </c>
      <c r="G10" s="39" t="s">
        <v>47</v>
      </c>
      <c r="H10" s="11" t="s">
        <v>12</v>
      </c>
      <c r="I10">
        <v>5</v>
      </c>
      <c r="K10" s="57" t="s">
        <v>80</v>
      </c>
    </row>
    <row r="11" spans="1:12">
      <c r="A11" s="41">
        <v>62</v>
      </c>
      <c r="B11" s="19" t="s">
        <v>16</v>
      </c>
      <c r="C11" s="51"/>
      <c r="D11">
        <v>4</v>
      </c>
      <c r="E11" s="57" t="s">
        <v>80</v>
      </c>
      <c r="F11" s="57" t="s">
        <v>80</v>
      </c>
      <c r="G11" s="39" t="s">
        <v>47</v>
      </c>
      <c r="H11" s="10" t="s">
        <v>18</v>
      </c>
      <c r="I11">
        <v>2</v>
      </c>
      <c r="J11" s="51" t="s">
        <v>75</v>
      </c>
      <c r="K11" s="57" t="s">
        <v>81</v>
      </c>
      <c r="L11" s="57" t="s">
        <v>82</v>
      </c>
    </row>
    <row r="12" spans="1:12" ht="21">
      <c r="A12" s="41">
        <v>62</v>
      </c>
      <c r="B12" s="23" t="s">
        <v>23</v>
      </c>
      <c r="C12" s="54" t="s">
        <v>74</v>
      </c>
      <c r="D12">
        <v>3.5</v>
      </c>
      <c r="E12" s="57" t="s">
        <v>80</v>
      </c>
      <c r="F12" s="57" t="s">
        <v>84</v>
      </c>
      <c r="G12" s="55" t="s">
        <v>47</v>
      </c>
      <c r="H12" s="23" t="s">
        <v>22</v>
      </c>
      <c r="I12" s="56">
        <v>3</v>
      </c>
      <c r="J12" s="54" t="s">
        <v>74</v>
      </c>
      <c r="K12" s="57" t="s">
        <v>80</v>
      </c>
    </row>
    <row r="14" spans="1:12">
      <c r="A14" s="41">
        <v>65</v>
      </c>
      <c r="B14" s="11" t="s">
        <v>14</v>
      </c>
      <c r="C14" s="53"/>
      <c r="D14">
        <v>2</v>
      </c>
      <c r="E14" s="57" t="s">
        <v>80</v>
      </c>
      <c r="F14" s="57" t="s">
        <v>80</v>
      </c>
      <c r="G14" s="39" t="s">
        <v>43</v>
      </c>
      <c r="H14" s="11" t="s">
        <v>30</v>
      </c>
      <c r="J14" s="51" t="s">
        <v>75</v>
      </c>
      <c r="K14" s="57" t="s">
        <v>82</v>
      </c>
      <c r="L14" s="57" t="s">
        <v>82</v>
      </c>
    </row>
    <row r="15" spans="1:12">
      <c r="A15" s="41">
        <v>65</v>
      </c>
      <c r="B15" s="19" t="s">
        <v>7</v>
      </c>
      <c r="C15" s="51"/>
      <c r="D15">
        <v>3</v>
      </c>
      <c r="E15" s="57" t="s">
        <v>80</v>
      </c>
      <c r="F15" s="57" t="s">
        <v>80</v>
      </c>
      <c r="G15" s="39" t="s">
        <v>43</v>
      </c>
      <c r="H15" s="11" t="s">
        <v>28</v>
      </c>
      <c r="K15" s="57" t="s">
        <v>80</v>
      </c>
      <c r="L15" s="57" t="s">
        <v>80</v>
      </c>
    </row>
    <row r="16" spans="1:12" ht="18">
      <c r="A16" s="41">
        <v>65</v>
      </c>
      <c r="B16" s="23" t="s">
        <v>33</v>
      </c>
      <c r="C16" s="54" t="s">
        <v>74</v>
      </c>
      <c r="D16">
        <v>2.5</v>
      </c>
      <c r="E16" s="57" t="s">
        <v>80</v>
      </c>
      <c r="F16" s="57" t="s">
        <v>80</v>
      </c>
      <c r="G16" s="55" t="s">
        <v>43</v>
      </c>
      <c r="H16" s="23" t="s">
        <v>20</v>
      </c>
      <c r="I16" s="56"/>
      <c r="J16" s="54" t="s">
        <v>74</v>
      </c>
      <c r="K16" s="57" t="s">
        <v>80</v>
      </c>
      <c r="L16" s="57" t="s">
        <v>80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1"/>
  <sheetViews>
    <sheetView zoomScaleNormal="100" workbookViewId="0">
      <selection activeCell="G6" sqref="G6:G9"/>
    </sheetView>
  </sheetViews>
  <sheetFormatPr defaultColWidth="9.1796875" defaultRowHeight="14.5"/>
  <cols>
    <col min="1" max="1" width="6.54296875" customWidth="1"/>
    <col min="2" max="2" width="25.1796875" customWidth="1"/>
    <col min="5" max="5" width="3.81640625" customWidth="1"/>
    <col min="6" max="6" width="14.1796875" customWidth="1"/>
  </cols>
  <sheetData>
    <row r="1" spans="1:7" ht="18">
      <c r="A1" s="41" t="s">
        <v>40</v>
      </c>
      <c r="B1" s="19" t="s">
        <v>8</v>
      </c>
      <c r="E1" t="s">
        <v>43</v>
      </c>
      <c r="F1" s="11" t="s">
        <v>33</v>
      </c>
    </row>
    <row r="2" spans="1:7" ht="18">
      <c r="A2" s="41" t="s">
        <v>40</v>
      </c>
      <c r="B2" s="42" t="s">
        <v>32</v>
      </c>
      <c r="E2" t="s">
        <v>43</v>
      </c>
      <c r="F2" s="11" t="s">
        <v>30</v>
      </c>
    </row>
    <row r="3" spans="1:7">
      <c r="A3" s="41" t="s">
        <v>40</v>
      </c>
      <c r="B3" s="19" t="s">
        <v>18</v>
      </c>
      <c r="E3" t="s">
        <v>43</v>
      </c>
      <c r="F3" s="11" t="s">
        <v>28</v>
      </c>
    </row>
    <row r="4" spans="1:7">
      <c r="A4" s="41" t="s">
        <v>40</v>
      </c>
      <c r="B4" s="11" t="s">
        <v>22</v>
      </c>
    </row>
    <row r="5" spans="1:7" ht="17.5" customHeight="1"/>
    <row r="6" spans="1:7" ht="18">
      <c r="A6" s="46" t="s">
        <v>41</v>
      </c>
      <c r="B6" s="42" t="s">
        <v>25</v>
      </c>
      <c r="E6" t="s">
        <v>48</v>
      </c>
      <c r="F6" s="11" t="s">
        <v>20</v>
      </c>
      <c r="G6" s="12"/>
    </row>
    <row r="7" spans="1:7" ht="18">
      <c r="A7" s="46" t="s">
        <v>41</v>
      </c>
      <c r="B7" s="11" t="s">
        <v>14</v>
      </c>
      <c r="E7" t="s">
        <v>43</v>
      </c>
      <c r="F7" s="19" t="s">
        <v>7</v>
      </c>
      <c r="G7" s="12"/>
    </row>
    <row r="8" spans="1:7">
      <c r="A8" s="46" t="s">
        <v>41</v>
      </c>
      <c r="B8" s="11" t="s">
        <v>12</v>
      </c>
      <c r="E8" t="s">
        <v>48</v>
      </c>
      <c r="F8" s="11" t="s">
        <v>24</v>
      </c>
    </row>
    <row r="9" spans="1:7" ht="18">
      <c r="A9" s="46" t="s">
        <v>41</v>
      </c>
      <c r="B9" s="19" t="s">
        <v>26</v>
      </c>
      <c r="E9" t="s">
        <v>48</v>
      </c>
      <c r="F9" s="11" t="s">
        <v>23</v>
      </c>
      <c r="G9" s="12"/>
    </row>
    <row r="10" spans="1:7">
      <c r="A10" s="46" t="s">
        <v>41</v>
      </c>
      <c r="B10" s="11" t="s">
        <v>35</v>
      </c>
    </row>
    <row r="12" spans="1:7">
      <c r="A12" s="45" t="s">
        <v>42</v>
      </c>
      <c r="B12" s="42" t="s">
        <v>9</v>
      </c>
    </row>
    <row r="13" spans="1:7">
      <c r="A13" s="44" t="s">
        <v>42</v>
      </c>
      <c r="B13" s="19" t="s">
        <v>16</v>
      </c>
    </row>
    <row r="14" spans="1:7">
      <c r="A14" s="45" t="s">
        <v>42</v>
      </c>
      <c r="B14" s="42" t="s">
        <v>31</v>
      </c>
    </row>
    <row r="15" spans="1:7">
      <c r="A15" s="39" t="s">
        <v>42</v>
      </c>
      <c r="B15" s="11" t="s">
        <v>27</v>
      </c>
    </row>
    <row r="16" spans="1:7">
      <c r="A16" s="39" t="s">
        <v>42</v>
      </c>
      <c r="B16" s="19" t="s">
        <v>13</v>
      </c>
    </row>
    <row r="18" spans="1:2">
      <c r="A18" s="41" t="s">
        <v>47</v>
      </c>
      <c r="B18" s="19" t="s">
        <v>34</v>
      </c>
    </row>
    <row r="19" spans="1:2">
      <c r="A19" s="41" t="s">
        <v>47</v>
      </c>
      <c r="B19" s="19" t="s">
        <v>17</v>
      </c>
    </row>
    <row r="20" spans="1:2">
      <c r="A20" s="41" t="s">
        <v>47</v>
      </c>
      <c r="B20" s="19" t="s">
        <v>11</v>
      </c>
    </row>
    <row r="21" spans="1:2">
      <c r="A21" s="41" t="s">
        <v>47</v>
      </c>
      <c r="B21" s="11" t="s">
        <v>29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7"/>
  <sheetViews>
    <sheetView zoomScale="160" zoomScaleNormal="160" workbookViewId="0">
      <selection sqref="A1:C27"/>
    </sheetView>
  </sheetViews>
  <sheetFormatPr defaultColWidth="9.1796875" defaultRowHeight="14.5"/>
  <cols>
    <col min="1" max="1" width="19" style="43" customWidth="1"/>
    <col min="2" max="2" width="8.54296875" customWidth="1"/>
  </cols>
  <sheetData>
    <row r="1" spans="1:3">
      <c r="B1" s="47" t="s">
        <v>50</v>
      </c>
      <c r="C1" s="47" t="s">
        <v>51</v>
      </c>
    </row>
    <row r="2" spans="1:3">
      <c r="A2" s="42" t="s">
        <v>24</v>
      </c>
      <c r="B2" s="19" t="s">
        <v>52</v>
      </c>
      <c r="C2" s="42" t="s">
        <v>53</v>
      </c>
    </row>
    <row r="3" spans="1:3">
      <c r="A3" s="42" t="s">
        <v>33</v>
      </c>
      <c r="B3" s="19" t="s">
        <v>52</v>
      </c>
      <c r="C3" s="42" t="s">
        <v>53</v>
      </c>
    </row>
    <row r="4" spans="1:3">
      <c r="A4" s="19" t="s">
        <v>17</v>
      </c>
      <c r="B4" s="19" t="s">
        <v>52</v>
      </c>
      <c r="C4" s="42" t="s">
        <v>53</v>
      </c>
    </row>
    <row r="5" spans="1:3" ht="18">
      <c r="A5" s="42" t="s">
        <v>32</v>
      </c>
      <c r="B5" s="19" t="s">
        <v>52</v>
      </c>
      <c r="C5" s="42" t="s">
        <v>54</v>
      </c>
    </row>
    <row r="6" spans="1:3" ht="18">
      <c r="A6" s="19" t="s">
        <v>11</v>
      </c>
      <c r="B6" s="19" t="s">
        <v>52</v>
      </c>
      <c r="C6" s="42" t="s">
        <v>54</v>
      </c>
    </row>
    <row r="7" spans="1:3">
      <c r="A7" s="42" t="s">
        <v>23</v>
      </c>
      <c r="B7" s="19" t="s">
        <v>52</v>
      </c>
      <c r="C7" s="42" t="s">
        <v>54</v>
      </c>
    </row>
    <row r="8" spans="1:3">
      <c r="A8" s="19" t="s">
        <v>18</v>
      </c>
      <c r="B8" s="19" t="s">
        <v>52</v>
      </c>
      <c r="C8" s="42" t="s">
        <v>54</v>
      </c>
    </row>
    <row r="9" spans="1:3">
      <c r="A9" s="19" t="s">
        <v>9</v>
      </c>
      <c r="B9" s="19" t="s">
        <v>52</v>
      </c>
      <c r="C9" s="42" t="s">
        <v>55</v>
      </c>
    </row>
    <row r="10" spans="1:3">
      <c r="A10" s="19" t="s">
        <v>12</v>
      </c>
      <c r="B10" s="19" t="s">
        <v>52</v>
      </c>
      <c r="C10" s="42" t="s">
        <v>55</v>
      </c>
    </row>
    <row r="11" spans="1:3">
      <c r="A11" s="42" t="s">
        <v>25</v>
      </c>
      <c r="B11" s="19" t="s">
        <v>52</v>
      </c>
      <c r="C11" s="42" t="s">
        <v>55</v>
      </c>
    </row>
    <row r="12" spans="1:3">
      <c r="A12" s="42" t="s">
        <v>26</v>
      </c>
      <c r="B12" s="19" t="s">
        <v>52</v>
      </c>
      <c r="C12" s="42" t="s">
        <v>55</v>
      </c>
    </row>
    <row r="13" spans="1:3">
      <c r="A13" s="19" t="s">
        <v>16</v>
      </c>
      <c r="B13" s="19" t="s">
        <v>52</v>
      </c>
      <c r="C13" s="42" t="s">
        <v>55</v>
      </c>
    </row>
    <row r="14" spans="1:3">
      <c r="A14" s="42" t="s">
        <v>28</v>
      </c>
      <c r="B14" s="19" t="s">
        <v>52</v>
      </c>
      <c r="C14" s="42" t="s">
        <v>55</v>
      </c>
    </row>
    <row r="15" spans="1:3">
      <c r="A15" s="42" t="s">
        <v>34</v>
      </c>
      <c r="B15" s="19" t="s">
        <v>49</v>
      </c>
      <c r="C15" s="42" t="s">
        <v>53</v>
      </c>
    </row>
    <row r="16" spans="1:3" ht="18">
      <c r="A16" s="19" t="s">
        <v>7</v>
      </c>
      <c r="B16" s="19" t="s">
        <v>49</v>
      </c>
      <c r="C16" s="42" t="s">
        <v>53</v>
      </c>
    </row>
    <row r="17" spans="1:3" ht="18">
      <c r="A17" s="19" t="s">
        <v>20</v>
      </c>
      <c r="B17" s="19" t="s">
        <v>49</v>
      </c>
      <c r="C17" s="42" t="s">
        <v>53</v>
      </c>
    </row>
    <row r="18" spans="1:3">
      <c r="A18" s="19" t="s">
        <v>13</v>
      </c>
      <c r="B18" s="19" t="s">
        <v>49</v>
      </c>
      <c r="C18" s="42" t="s">
        <v>53</v>
      </c>
    </row>
    <row r="19" spans="1:3">
      <c r="A19" s="42" t="s">
        <v>30</v>
      </c>
      <c r="B19" s="19" t="s">
        <v>49</v>
      </c>
      <c r="C19" s="42" t="s">
        <v>53</v>
      </c>
    </row>
    <row r="20" spans="1:3">
      <c r="A20" s="42" t="s">
        <v>27</v>
      </c>
      <c r="B20" s="19" t="s">
        <v>49</v>
      </c>
      <c r="C20" s="42" t="s">
        <v>54</v>
      </c>
    </row>
    <row r="21" spans="1:3">
      <c r="A21" s="42" t="s">
        <v>31</v>
      </c>
      <c r="B21" s="19" t="s">
        <v>49</v>
      </c>
      <c r="C21" s="42" t="s">
        <v>54</v>
      </c>
    </row>
    <row r="22" spans="1:3">
      <c r="A22" s="19" t="s">
        <v>10</v>
      </c>
      <c r="B22" s="19" t="s">
        <v>49</v>
      </c>
      <c r="C22" s="42" t="s">
        <v>54</v>
      </c>
    </row>
    <row r="23" spans="1:3">
      <c r="A23" s="19" t="s">
        <v>14</v>
      </c>
      <c r="B23" s="19" t="s">
        <v>49</v>
      </c>
      <c r="C23" s="42" t="s">
        <v>54</v>
      </c>
    </row>
    <row r="24" spans="1:3">
      <c r="A24" s="42" t="s">
        <v>29</v>
      </c>
      <c r="B24" s="19" t="s">
        <v>49</v>
      </c>
      <c r="C24" s="42" t="s">
        <v>54</v>
      </c>
    </row>
    <row r="25" spans="1:3">
      <c r="A25" s="19" t="s">
        <v>8</v>
      </c>
      <c r="B25" s="19" t="s">
        <v>49</v>
      </c>
      <c r="C25" s="42" t="s">
        <v>55</v>
      </c>
    </row>
    <row r="26" spans="1:3">
      <c r="A26" s="42" t="s">
        <v>35</v>
      </c>
      <c r="B26" s="19" t="s">
        <v>49</v>
      </c>
      <c r="C26" s="42" t="s">
        <v>55</v>
      </c>
    </row>
    <row r="27" spans="1:3">
      <c r="A27" s="42" t="s">
        <v>22</v>
      </c>
      <c r="B27" s="19" t="s">
        <v>49</v>
      </c>
      <c r="C27" s="42" t="s">
        <v>55</v>
      </c>
    </row>
  </sheetData>
  <autoFilter ref="A1:F1" xr:uid="{00000000-0009-0000-0000-000009000000}">
    <sortState xmlns:xlrd2="http://schemas.microsoft.com/office/spreadsheetml/2017/richdata2" ref="A2:C27">
      <sortCondition ref="B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DEA74-41DA-489D-B8DD-CA6559C548A6}">
  <dimension ref="A1:O28"/>
  <sheetViews>
    <sheetView topLeftCell="F1" zoomScale="70" zoomScaleNormal="70" workbookViewId="0">
      <pane ySplit="2" topLeftCell="A25" activePane="bottomLeft" state="frozen"/>
      <selection pane="bottomLeft" activeCell="O31" sqref="M31:O31"/>
    </sheetView>
  </sheetViews>
  <sheetFormatPr defaultColWidth="8.7265625" defaultRowHeight="40" customHeight="1"/>
  <cols>
    <col min="1" max="1" width="10.81640625" style="68" hidden="1" customWidth="1"/>
    <col min="2" max="2" width="10.81640625" style="68" customWidth="1"/>
    <col min="3" max="3" width="19.26953125" style="216" hidden="1" customWidth="1"/>
    <col min="4" max="4" width="18.26953125" style="68" customWidth="1"/>
    <col min="5" max="5" width="54.81640625" style="68" customWidth="1"/>
    <col min="6" max="6" width="18.26953125" style="68" customWidth="1"/>
    <col min="7" max="7" width="23.1796875" style="218" customWidth="1"/>
    <col min="8" max="8" width="23.1796875" style="68" customWidth="1"/>
    <col min="9" max="9" width="30.1796875" style="68" customWidth="1"/>
    <col min="10" max="10" width="18.26953125" style="68" customWidth="1"/>
    <col min="11" max="11" width="29" style="132" customWidth="1"/>
    <col min="12" max="12" width="11.453125" style="68" customWidth="1"/>
    <col min="13" max="13" width="10.54296875" style="68" customWidth="1"/>
    <col min="14" max="14" width="12.81640625" style="68" customWidth="1"/>
    <col min="15" max="15" width="27.1796875" style="218" customWidth="1"/>
    <col min="16" max="16384" width="8.7265625" style="68"/>
  </cols>
  <sheetData>
    <row r="1" spans="1:15" ht="40" customHeight="1">
      <c r="D1" s="217">
        <v>0.6</v>
      </c>
      <c r="F1" s="217">
        <v>0.15</v>
      </c>
      <c r="H1" s="217">
        <v>0.25</v>
      </c>
    </row>
    <row r="2" spans="1:15" ht="40" customHeight="1">
      <c r="C2" s="216" t="s">
        <v>88</v>
      </c>
      <c r="D2" s="65" t="s">
        <v>95</v>
      </c>
      <c r="E2" s="65" t="s">
        <v>152</v>
      </c>
      <c r="F2" s="65" t="s">
        <v>92</v>
      </c>
      <c r="G2" s="65"/>
      <c r="H2" s="65" t="s">
        <v>93</v>
      </c>
      <c r="I2" s="65"/>
      <c r="J2" s="65" t="s">
        <v>94</v>
      </c>
      <c r="K2" s="65" t="s">
        <v>152</v>
      </c>
      <c r="L2" s="219" t="s">
        <v>4</v>
      </c>
      <c r="M2" s="65" t="s">
        <v>102</v>
      </c>
      <c r="N2" s="243" t="s">
        <v>467</v>
      </c>
      <c r="O2" s="65" t="s">
        <v>110</v>
      </c>
    </row>
    <row r="3" spans="1:15" ht="40" customHeight="1">
      <c r="A3" s="41" t="s">
        <v>6</v>
      </c>
      <c r="B3" s="172" t="s">
        <v>195</v>
      </c>
      <c r="C3" s="73" t="s">
        <v>7</v>
      </c>
      <c r="D3" s="213" t="s">
        <v>454</v>
      </c>
      <c r="E3" s="213" t="s">
        <v>454</v>
      </c>
      <c r="F3" s="213" t="s">
        <v>454</v>
      </c>
      <c r="G3" s="213" t="s">
        <v>454</v>
      </c>
      <c r="H3" s="213" t="s">
        <v>454</v>
      </c>
      <c r="I3" s="213" t="s">
        <v>454</v>
      </c>
      <c r="J3" s="41">
        <v>1</v>
      </c>
      <c r="K3" s="79" t="s">
        <v>442</v>
      </c>
      <c r="L3" s="80">
        <v>1</v>
      </c>
      <c r="M3" s="41">
        <v>0</v>
      </c>
      <c r="N3" s="244">
        <f>L3+M3</f>
        <v>1</v>
      </c>
      <c r="O3" s="79"/>
    </row>
    <row r="4" spans="1:15" ht="40" customHeight="1">
      <c r="A4" s="41" t="s">
        <v>6</v>
      </c>
      <c r="B4" s="172" t="s">
        <v>196</v>
      </c>
      <c r="C4" s="73" t="s">
        <v>8</v>
      </c>
      <c r="D4" s="41">
        <v>5</v>
      </c>
      <c r="E4" s="79" t="s">
        <v>436</v>
      </c>
      <c r="F4" s="41">
        <v>5</v>
      </c>
      <c r="G4" s="79" t="s">
        <v>436</v>
      </c>
      <c r="H4" s="41">
        <v>5</v>
      </c>
      <c r="I4" s="79" t="s">
        <v>436</v>
      </c>
      <c r="J4" s="41">
        <v>1</v>
      </c>
      <c r="K4" s="79" t="s">
        <v>436</v>
      </c>
      <c r="L4" s="80">
        <f t="shared" ref="L4:L28" si="0">(D4*$D$1+F4*$F$1+H4*$H$1)*J4</f>
        <v>5</v>
      </c>
      <c r="M4" s="41">
        <v>0</v>
      </c>
      <c r="N4" s="244">
        <f t="shared" ref="N4:N5" si="1">L4+M4</f>
        <v>5</v>
      </c>
      <c r="O4" s="79"/>
    </row>
    <row r="5" spans="1:15" ht="40" customHeight="1">
      <c r="A5" s="41" t="s">
        <v>6</v>
      </c>
      <c r="B5" s="172" t="s">
        <v>197</v>
      </c>
      <c r="C5" s="73" t="s">
        <v>9</v>
      </c>
      <c r="D5" s="41">
        <v>5</v>
      </c>
      <c r="E5" s="79" t="s">
        <v>436</v>
      </c>
      <c r="F5" s="41">
        <v>5</v>
      </c>
      <c r="G5" s="79" t="s">
        <v>436</v>
      </c>
      <c r="H5" s="41">
        <v>5</v>
      </c>
      <c r="I5" s="79" t="s">
        <v>436</v>
      </c>
      <c r="J5" s="41">
        <v>1</v>
      </c>
      <c r="K5" s="79" t="s">
        <v>436</v>
      </c>
      <c r="L5" s="80">
        <f t="shared" si="0"/>
        <v>5</v>
      </c>
      <c r="M5" s="41">
        <v>0</v>
      </c>
      <c r="N5" s="244">
        <f t="shared" si="1"/>
        <v>5</v>
      </c>
      <c r="O5" s="79"/>
    </row>
    <row r="6" spans="1:15" ht="40" customHeight="1">
      <c r="A6" s="41" t="s">
        <v>6</v>
      </c>
      <c r="B6" s="172" t="s">
        <v>198</v>
      </c>
      <c r="C6" s="73" t="s">
        <v>10</v>
      </c>
      <c r="D6" s="41">
        <v>4.8</v>
      </c>
      <c r="E6" s="79" t="s">
        <v>417</v>
      </c>
      <c r="F6" s="41">
        <v>4.5</v>
      </c>
      <c r="G6" s="79" t="s">
        <v>416</v>
      </c>
      <c r="H6" s="41">
        <v>5</v>
      </c>
      <c r="I6" s="79" t="s">
        <v>419</v>
      </c>
      <c r="J6" s="41">
        <v>1</v>
      </c>
      <c r="K6" s="84"/>
      <c r="L6" s="80">
        <f t="shared" si="0"/>
        <v>4.8049999999999997</v>
      </c>
      <c r="M6" s="41">
        <v>0.1</v>
      </c>
      <c r="N6" s="244">
        <f>L6+M6</f>
        <v>4.9049999999999994</v>
      </c>
      <c r="O6" s="79" t="s">
        <v>418</v>
      </c>
    </row>
    <row r="7" spans="1:15" ht="142" customHeight="1">
      <c r="A7" s="41" t="s">
        <v>6</v>
      </c>
      <c r="B7" s="172" t="s">
        <v>199</v>
      </c>
      <c r="C7" s="73" t="s">
        <v>11</v>
      </c>
      <c r="D7" s="41">
        <v>2</v>
      </c>
      <c r="E7" s="214" t="s">
        <v>455</v>
      </c>
      <c r="F7" s="41">
        <v>4</v>
      </c>
      <c r="G7" s="79" t="s">
        <v>456</v>
      </c>
      <c r="H7" s="41">
        <v>4</v>
      </c>
      <c r="I7" s="79" t="s">
        <v>443</v>
      </c>
      <c r="J7" s="41">
        <v>0.95</v>
      </c>
      <c r="K7" s="79" t="s">
        <v>457</v>
      </c>
      <c r="L7" s="80">
        <f t="shared" si="0"/>
        <v>2.6599999999999997</v>
      </c>
      <c r="M7" s="41">
        <v>0</v>
      </c>
      <c r="N7" s="244">
        <f>L7+M7</f>
        <v>2.6599999999999997</v>
      </c>
      <c r="O7" s="79"/>
    </row>
    <row r="8" spans="1:15" ht="40" customHeight="1">
      <c r="A8" s="41" t="s">
        <v>6</v>
      </c>
      <c r="B8" s="172" t="s">
        <v>200</v>
      </c>
      <c r="C8" s="73" t="s">
        <v>12</v>
      </c>
      <c r="D8" s="41">
        <v>4.5</v>
      </c>
      <c r="E8" s="79" t="s">
        <v>415</v>
      </c>
      <c r="F8" s="41">
        <v>5</v>
      </c>
      <c r="G8" s="79" t="s">
        <v>413</v>
      </c>
      <c r="H8" s="41">
        <v>5</v>
      </c>
      <c r="I8" s="79" t="s">
        <v>414</v>
      </c>
      <c r="J8" s="41">
        <v>1</v>
      </c>
      <c r="K8" s="84"/>
      <c r="L8" s="80">
        <f t="shared" si="0"/>
        <v>4.6999999999999993</v>
      </c>
      <c r="M8" s="41">
        <v>0</v>
      </c>
      <c r="N8" s="244">
        <f>L8+M8</f>
        <v>4.6999999999999993</v>
      </c>
      <c r="O8" s="79"/>
    </row>
    <row r="9" spans="1:15" ht="85.5" customHeight="1">
      <c r="A9" s="41" t="s">
        <v>6</v>
      </c>
      <c r="B9" s="172" t="s">
        <v>201</v>
      </c>
      <c r="C9" s="73" t="s">
        <v>13</v>
      </c>
      <c r="D9" s="41">
        <v>3.8</v>
      </c>
      <c r="E9" s="79" t="s">
        <v>435</v>
      </c>
      <c r="F9" s="41">
        <v>5</v>
      </c>
      <c r="G9" s="79" t="s">
        <v>434</v>
      </c>
      <c r="H9" s="41">
        <v>4</v>
      </c>
      <c r="I9" s="79" t="s">
        <v>433</v>
      </c>
      <c r="J9" s="41">
        <v>1</v>
      </c>
      <c r="K9" s="41"/>
      <c r="L9" s="80">
        <f t="shared" si="0"/>
        <v>4.0299999999999994</v>
      </c>
      <c r="M9" s="41">
        <v>0</v>
      </c>
      <c r="N9" s="244">
        <f t="shared" ref="N9:N13" si="2">L9+M9</f>
        <v>4.0299999999999994</v>
      </c>
      <c r="O9" s="79"/>
    </row>
    <row r="10" spans="1:15" ht="40" customHeight="1">
      <c r="A10" s="41" t="s">
        <v>6</v>
      </c>
      <c r="B10" s="172" t="s">
        <v>202</v>
      </c>
      <c r="C10" s="73" t="s">
        <v>14</v>
      </c>
      <c r="D10" s="41">
        <v>3.5</v>
      </c>
      <c r="E10" s="79" t="s">
        <v>420</v>
      </c>
      <c r="F10" s="41">
        <v>4.5</v>
      </c>
      <c r="G10" s="79" t="s">
        <v>422</v>
      </c>
      <c r="H10" s="41">
        <v>0</v>
      </c>
      <c r="I10" s="83" t="s">
        <v>421</v>
      </c>
      <c r="J10" s="79">
        <v>1</v>
      </c>
      <c r="K10" s="84"/>
      <c r="L10" s="80">
        <f t="shared" si="0"/>
        <v>2.7749999999999999</v>
      </c>
      <c r="M10" s="41">
        <v>0</v>
      </c>
      <c r="N10" s="244">
        <f t="shared" si="2"/>
        <v>2.7749999999999999</v>
      </c>
      <c r="O10" s="79"/>
    </row>
    <row r="11" spans="1:15" ht="40" customHeight="1">
      <c r="A11" s="41" t="s">
        <v>6</v>
      </c>
      <c r="B11" s="172" t="s">
        <v>203</v>
      </c>
      <c r="C11" s="73" t="s">
        <v>16</v>
      </c>
      <c r="D11" s="79">
        <v>4.5</v>
      </c>
      <c r="E11" s="79" t="s">
        <v>423</v>
      </c>
      <c r="F11" s="41">
        <v>4.5</v>
      </c>
      <c r="G11" s="79" t="s">
        <v>424</v>
      </c>
      <c r="H11" s="41">
        <v>5</v>
      </c>
      <c r="I11" s="79" t="s">
        <v>425</v>
      </c>
      <c r="J11" s="41">
        <v>1</v>
      </c>
      <c r="K11" s="41"/>
      <c r="L11" s="80">
        <f t="shared" si="0"/>
        <v>4.625</v>
      </c>
      <c r="M11" s="41">
        <v>0.4</v>
      </c>
      <c r="N11" s="244">
        <f t="shared" si="2"/>
        <v>5.0250000000000004</v>
      </c>
      <c r="O11" s="79" t="s">
        <v>426</v>
      </c>
    </row>
    <row r="12" spans="1:15" ht="40" customHeight="1">
      <c r="A12" s="41" t="s">
        <v>6</v>
      </c>
      <c r="B12" s="172" t="s">
        <v>204</v>
      </c>
      <c r="C12" s="73" t="s">
        <v>17</v>
      </c>
      <c r="D12" s="41">
        <v>5</v>
      </c>
      <c r="E12" s="79" t="s">
        <v>436</v>
      </c>
      <c r="F12" s="41">
        <v>5</v>
      </c>
      <c r="G12" s="79" t="s">
        <v>436</v>
      </c>
      <c r="H12" s="41">
        <v>5</v>
      </c>
      <c r="I12" s="79" t="s">
        <v>436</v>
      </c>
      <c r="J12" s="41">
        <v>1</v>
      </c>
      <c r="K12" s="79" t="s">
        <v>436</v>
      </c>
      <c r="L12" s="80">
        <f t="shared" si="0"/>
        <v>5</v>
      </c>
      <c r="M12" s="41">
        <v>0</v>
      </c>
      <c r="N12" s="244">
        <f t="shared" si="2"/>
        <v>5</v>
      </c>
      <c r="O12" s="79"/>
    </row>
    <row r="13" spans="1:15" ht="40" customHeight="1">
      <c r="A13" s="41" t="s">
        <v>6</v>
      </c>
      <c r="B13" s="172" t="s">
        <v>205</v>
      </c>
      <c r="C13" s="73" t="s">
        <v>18</v>
      </c>
      <c r="D13" s="41">
        <v>4</v>
      </c>
      <c r="E13" s="79" t="s">
        <v>458</v>
      </c>
      <c r="F13" s="41">
        <v>5</v>
      </c>
      <c r="G13" s="79" t="s">
        <v>459</v>
      </c>
      <c r="H13" s="41">
        <v>5</v>
      </c>
      <c r="I13" s="79" t="s">
        <v>452</v>
      </c>
      <c r="J13" s="41">
        <v>0.35</v>
      </c>
      <c r="K13" s="85" t="s">
        <v>453</v>
      </c>
      <c r="L13" s="80">
        <f t="shared" si="0"/>
        <v>1.54</v>
      </c>
      <c r="M13" s="41">
        <v>0</v>
      </c>
      <c r="N13" s="244">
        <f t="shared" si="2"/>
        <v>1.54</v>
      </c>
      <c r="O13" s="79"/>
    </row>
    <row r="14" spans="1:15" ht="40" customHeight="1">
      <c r="A14" s="41" t="s">
        <v>6</v>
      </c>
      <c r="B14" s="172" t="s">
        <v>206</v>
      </c>
      <c r="C14" s="73" t="s">
        <v>20</v>
      </c>
      <c r="D14" s="41">
        <v>4.8</v>
      </c>
      <c r="E14" s="79" t="s">
        <v>432</v>
      </c>
      <c r="F14" s="41">
        <v>4</v>
      </c>
      <c r="G14" s="79" t="s">
        <v>430</v>
      </c>
      <c r="H14" s="41">
        <v>5</v>
      </c>
      <c r="I14" s="79" t="s">
        <v>431</v>
      </c>
      <c r="J14" s="41">
        <v>1</v>
      </c>
      <c r="K14" s="41"/>
      <c r="L14" s="80">
        <f t="shared" si="0"/>
        <v>4.7300000000000004</v>
      </c>
      <c r="M14" s="41">
        <v>0</v>
      </c>
      <c r="N14" s="244">
        <f t="shared" ref="N14:N28" si="3">L14+M14</f>
        <v>4.7300000000000004</v>
      </c>
      <c r="O14" s="79"/>
    </row>
    <row r="15" spans="1:15" ht="40" customHeight="1">
      <c r="A15" s="41" t="s">
        <v>21</v>
      </c>
      <c r="B15" s="178" t="s">
        <v>207</v>
      </c>
      <c r="C15" s="74" t="s">
        <v>22</v>
      </c>
      <c r="D15" s="41">
        <v>5</v>
      </c>
      <c r="E15" s="79" t="s">
        <v>447</v>
      </c>
      <c r="F15" s="41">
        <v>5</v>
      </c>
      <c r="G15" s="79" t="s">
        <v>446</v>
      </c>
      <c r="H15" s="41">
        <v>5</v>
      </c>
      <c r="I15" s="79" t="s">
        <v>446</v>
      </c>
      <c r="J15" s="41">
        <v>1</v>
      </c>
      <c r="K15" s="84"/>
      <c r="L15" s="80">
        <f t="shared" si="0"/>
        <v>5</v>
      </c>
      <c r="M15" s="41">
        <v>0</v>
      </c>
      <c r="N15" s="244">
        <f t="shared" si="3"/>
        <v>5</v>
      </c>
      <c r="O15" s="79"/>
    </row>
    <row r="16" spans="1:15" ht="40" customHeight="1">
      <c r="A16" s="41" t="s">
        <v>21</v>
      </c>
      <c r="B16" s="178" t="s">
        <v>208</v>
      </c>
      <c r="C16" s="74" t="s">
        <v>23</v>
      </c>
      <c r="D16" s="41">
        <v>5</v>
      </c>
      <c r="E16" s="79" t="s">
        <v>427</v>
      </c>
      <c r="F16" s="41">
        <v>5</v>
      </c>
      <c r="G16" s="79" t="s">
        <v>145</v>
      </c>
      <c r="H16" s="41">
        <v>5</v>
      </c>
      <c r="I16" s="83" t="s">
        <v>428</v>
      </c>
      <c r="J16" s="79">
        <v>1</v>
      </c>
      <c r="K16" s="79"/>
      <c r="L16" s="80">
        <f t="shared" si="0"/>
        <v>5</v>
      </c>
      <c r="M16" s="41">
        <v>0</v>
      </c>
      <c r="N16" s="244">
        <f t="shared" si="3"/>
        <v>5</v>
      </c>
      <c r="O16" s="79"/>
    </row>
    <row r="17" spans="1:15" ht="40" customHeight="1">
      <c r="A17" s="41" t="s">
        <v>21</v>
      </c>
      <c r="B17" s="178" t="s">
        <v>209</v>
      </c>
      <c r="C17" s="74" t="s">
        <v>24</v>
      </c>
      <c r="D17" s="41">
        <v>0</v>
      </c>
      <c r="E17" s="79" t="s">
        <v>440</v>
      </c>
      <c r="F17" s="41">
        <v>0</v>
      </c>
      <c r="G17" s="79" t="s">
        <v>440</v>
      </c>
      <c r="H17" s="41">
        <v>0</v>
      </c>
      <c r="I17" s="79" t="s">
        <v>440</v>
      </c>
      <c r="J17" s="41">
        <v>0</v>
      </c>
      <c r="K17" s="79" t="s">
        <v>440</v>
      </c>
      <c r="L17" s="80">
        <f t="shared" si="0"/>
        <v>0</v>
      </c>
      <c r="M17" s="41">
        <v>0</v>
      </c>
      <c r="N17" s="244">
        <f t="shared" si="3"/>
        <v>0</v>
      </c>
      <c r="O17" s="79"/>
    </row>
    <row r="18" spans="1:15" ht="40" customHeight="1">
      <c r="A18" s="41" t="s">
        <v>21</v>
      </c>
      <c r="B18" s="178" t="s">
        <v>210</v>
      </c>
      <c r="C18" s="74" t="s">
        <v>25</v>
      </c>
      <c r="D18" s="41">
        <v>5</v>
      </c>
      <c r="E18" s="79" t="s">
        <v>438</v>
      </c>
      <c r="F18" s="41">
        <v>5</v>
      </c>
      <c r="G18" s="79" t="s">
        <v>439</v>
      </c>
      <c r="H18" s="41">
        <v>5</v>
      </c>
      <c r="I18" s="79" t="s">
        <v>437</v>
      </c>
      <c r="J18" s="41">
        <v>1</v>
      </c>
      <c r="K18" s="84"/>
      <c r="L18" s="80">
        <f t="shared" si="0"/>
        <v>5</v>
      </c>
      <c r="M18" s="41">
        <v>0</v>
      </c>
      <c r="N18" s="244">
        <f t="shared" si="3"/>
        <v>5</v>
      </c>
      <c r="O18" s="79"/>
    </row>
    <row r="19" spans="1:15" ht="40" customHeight="1">
      <c r="A19" s="41" t="s">
        <v>21</v>
      </c>
      <c r="B19" s="178" t="s">
        <v>211</v>
      </c>
      <c r="C19" s="74" t="s">
        <v>26</v>
      </c>
      <c r="D19" s="41">
        <v>5</v>
      </c>
      <c r="E19" s="79" t="s">
        <v>436</v>
      </c>
      <c r="F19" s="41">
        <v>5</v>
      </c>
      <c r="G19" s="79" t="s">
        <v>436</v>
      </c>
      <c r="H19" s="41">
        <v>5</v>
      </c>
      <c r="I19" s="79" t="s">
        <v>436</v>
      </c>
      <c r="J19" s="41">
        <v>1</v>
      </c>
      <c r="K19" s="79" t="s">
        <v>436</v>
      </c>
      <c r="L19" s="80">
        <f t="shared" si="0"/>
        <v>5</v>
      </c>
      <c r="M19" s="41">
        <v>0</v>
      </c>
      <c r="N19" s="244">
        <f t="shared" si="3"/>
        <v>5</v>
      </c>
      <c r="O19" s="79"/>
    </row>
    <row r="20" spans="1:15" ht="68" customHeight="1">
      <c r="A20" s="41" t="s">
        <v>21</v>
      </c>
      <c r="B20" s="178" t="s">
        <v>212</v>
      </c>
      <c r="C20" s="74" t="s">
        <v>27</v>
      </c>
      <c r="D20" s="41">
        <v>4.5</v>
      </c>
      <c r="E20" s="79" t="s">
        <v>429</v>
      </c>
      <c r="F20" s="41">
        <v>4.5</v>
      </c>
      <c r="G20" s="79"/>
      <c r="H20" s="41">
        <v>5</v>
      </c>
      <c r="I20" s="79"/>
      <c r="J20" s="41">
        <v>1</v>
      </c>
      <c r="K20" s="41"/>
      <c r="L20" s="80">
        <f t="shared" si="0"/>
        <v>4.625</v>
      </c>
      <c r="M20" s="41">
        <v>0</v>
      </c>
      <c r="N20" s="244">
        <f t="shared" si="3"/>
        <v>4.625</v>
      </c>
      <c r="O20" s="79"/>
    </row>
    <row r="21" spans="1:15" ht="86" customHeight="1">
      <c r="A21" s="41" t="s">
        <v>21</v>
      </c>
      <c r="B21" s="178" t="s">
        <v>213</v>
      </c>
      <c r="C21" s="74" t="s">
        <v>28</v>
      </c>
      <c r="D21" s="41">
        <v>3.34</v>
      </c>
      <c r="E21" s="79" t="s">
        <v>451</v>
      </c>
      <c r="F21" s="80">
        <v>4.54</v>
      </c>
      <c r="G21" s="79" t="s">
        <v>449</v>
      </c>
      <c r="H21" s="41">
        <v>4</v>
      </c>
      <c r="I21" s="79"/>
      <c r="J21" s="41">
        <v>0.9</v>
      </c>
      <c r="K21" s="79" t="s">
        <v>450</v>
      </c>
      <c r="L21" s="80">
        <f t="shared" si="0"/>
        <v>3.3165</v>
      </c>
      <c r="M21" s="41"/>
      <c r="N21" s="244">
        <f t="shared" si="3"/>
        <v>3.3165</v>
      </c>
      <c r="O21" s="79"/>
    </row>
    <row r="22" spans="1:15" ht="76.5" customHeight="1">
      <c r="A22" s="41" t="s">
        <v>21</v>
      </c>
      <c r="B22" s="178" t="s">
        <v>214</v>
      </c>
      <c r="C22" s="74" t="s">
        <v>29</v>
      </c>
      <c r="D22" s="41">
        <v>3</v>
      </c>
      <c r="E22" s="79" t="s">
        <v>466</v>
      </c>
      <c r="F22" s="41">
        <v>3</v>
      </c>
      <c r="G22" s="79"/>
      <c r="H22" s="41">
        <v>4</v>
      </c>
      <c r="I22" s="79"/>
      <c r="J22" s="41">
        <v>0.7</v>
      </c>
      <c r="K22" s="85" t="s">
        <v>465</v>
      </c>
      <c r="L22" s="80">
        <f t="shared" si="0"/>
        <v>2.2749999999999999</v>
      </c>
      <c r="M22" s="41"/>
      <c r="N22" s="244">
        <f t="shared" si="3"/>
        <v>2.2749999999999999</v>
      </c>
      <c r="O22" s="79"/>
    </row>
    <row r="23" spans="1:15" ht="40" customHeight="1">
      <c r="A23" s="41" t="s">
        <v>21</v>
      </c>
      <c r="B23" s="178" t="s">
        <v>215</v>
      </c>
      <c r="C23" s="74" t="s">
        <v>30</v>
      </c>
      <c r="D23" s="41">
        <v>0</v>
      </c>
      <c r="E23" s="41" t="s">
        <v>372</v>
      </c>
      <c r="F23" s="41">
        <v>0</v>
      </c>
      <c r="G23" s="41" t="s">
        <v>372</v>
      </c>
      <c r="H23" s="41">
        <v>0</v>
      </c>
      <c r="I23" s="41" t="s">
        <v>372</v>
      </c>
      <c r="J23" s="41">
        <v>0</v>
      </c>
      <c r="K23" s="41" t="s">
        <v>372</v>
      </c>
      <c r="L23" s="80">
        <f t="shared" si="0"/>
        <v>0</v>
      </c>
      <c r="M23" s="41">
        <v>0</v>
      </c>
      <c r="N23" s="244">
        <f t="shared" si="3"/>
        <v>0</v>
      </c>
      <c r="O23" s="79"/>
    </row>
    <row r="24" spans="1:15" ht="40" customHeight="1">
      <c r="A24" s="41" t="s">
        <v>21</v>
      </c>
      <c r="B24" s="178" t="s">
        <v>216</v>
      </c>
      <c r="C24" s="74" t="s">
        <v>31</v>
      </c>
      <c r="D24" s="41">
        <v>5</v>
      </c>
      <c r="E24" s="79" t="s">
        <v>436</v>
      </c>
      <c r="F24" s="41">
        <v>5</v>
      </c>
      <c r="G24" s="79" t="s">
        <v>436</v>
      </c>
      <c r="H24" s="41">
        <v>5</v>
      </c>
      <c r="I24" s="79" t="s">
        <v>436</v>
      </c>
      <c r="J24" s="41">
        <v>1</v>
      </c>
      <c r="K24" s="79" t="s">
        <v>436</v>
      </c>
      <c r="L24" s="80">
        <f t="shared" si="0"/>
        <v>5</v>
      </c>
      <c r="M24" s="41">
        <v>0</v>
      </c>
      <c r="N24" s="244">
        <f t="shared" si="3"/>
        <v>5</v>
      </c>
      <c r="O24" s="79"/>
    </row>
    <row r="25" spans="1:15" ht="40" customHeight="1">
      <c r="A25" s="41" t="s">
        <v>21</v>
      </c>
      <c r="B25" s="178" t="s">
        <v>217</v>
      </c>
      <c r="C25" s="74" t="s">
        <v>32</v>
      </c>
      <c r="D25" s="41">
        <v>5</v>
      </c>
      <c r="E25" s="79" t="s">
        <v>436</v>
      </c>
      <c r="F25" s="41">
        <v>5</v>
      </c>
      <c r="G25" s="79" t="s">
        <v>436</v>
      </c>
      <c r="H25" s="41">
        <v>5</v>
      </c>
      <c r="I25" s="79" t="s">
        <v>436</v>
      </c>
      <c r="J25" s="41">
        <v>1</v>
      </c>
      <c r="K25" s="79" t="s">
        <v>436</v>
      </c>
      <c r="L25" s="80">
        <f t="shared" si="0"/>
        <v>5</v>
      </c>
      <c r="M25" s="41">
        <v>0</v>
      </c>
      <c r="N25" s="244">
        <f t="shared" si="3"/>
        <v>5</v>
      </c>
      <c r="O25" s="79"/>
    </row>
    <row r="26" spans="1:15" ht="60" customHeight="1">
      <c r="A26" s="41" t="s">
        <v>21</v>
      </c>
      <c r="B26" s="178" t="s">
        <v>218</v>
      </c>
      <c r="C26" s="74" t="s">
        <v>159</v>
      </c>
      <c r="D26" s="41">
        <v>3.8</v>
      </c>
      <c r="E26" s="79" t="s">
        <v>461</v>
      </c>
      <c r="F26" s="41">
        <v>4.5</v>
      </c>
      <c r="G26" s="79" t="s">
        <v>460</v>
      </c>
      <c r="H26" s="41">
        <v>5</v>
      </c>
      <c r="I26" s="79" t="s">
        <v>448</v>
      </c>
      <c r="J26" s="41">
        <v>1</v>
      </c>
      <c r="K26" s="85"/>
      <c r="L26" s="80">
        <f t="shared" si="0"/>
        <v>4.2050000000000001</v>
      </c>
      <c r="M26" s="41"/>
      <c r="N26" s="244">
        <f t="shared" si="3"/>
        <v>4.2050000000000001</v>
      </c>
      <c r="O26" s="79"/>
    </row>
    <row r="27" spans="1:15" ht="40" customHeight="1">
      <c r="A27" s="41" t="s">
        <v>21</v>
      </c>
      <c r="B27" s="178" t="s">
        <v>219</v>
      </c>
      <c r="C27" s="74" t="s">
        <v>34</v>
      </c>
      <c r="D27" s="41">
        <v>5</v>
      </c>
      <c r="E27" s="79" t="s">
        <v>436</v>
      </c>
      <c r="F27" s="41">
        <v>5</v>
      </c>
      <c r="G27" s="79" t="s">
        <v>436</v>
      </c>
      <c r="H27" s="41">
        <v>5</v>
      </c>
      <c r="I27" s="79" t="s">
        <v>436</v>
      </c>
      <c r="J27" s="41">
        <v>1</v>
      </c>
      <c r="K27" s="79" t="s">
        <v>436</v>
      </c>
      <c r="L27" s="80">
        <f t="shared" si="0"/>
        <v>5</v>
      </c>
      <c r="M27" s="41">
        <v>0</v>
      </c>
      <c r="N27" s="244">
        <f t="shared" si="3"/>
        <v>5</v>
      </c>
      <c r="O27" s="79"/>
    </row>
    <row r="28" spans="1:15" ht="89" customHeight="1">
      <c r="A28" s="41" t="s">
        <v>21</v>
      </c>
      <c r="B28" s="178" t="s">
        <v>220</v>
      </c>
      <c r="C28" s="74" t="s">
        <v>35</v>
      </c>
      <c r="D28" s="41">
        <v>3</v>
      </c>
      <c r="E28" s="79" t="s">
        <v>464</v>
      </c>
      <c r="F28" s="41">
        <v>4.5</v>
      </c>
      <c r="G28" s="79" t="s">
        <v>462</v>
      </c>
      <c r="H28" s="41">
        <v>4</v>
      </c>
      <c r="I28" s="79" t="s">
        <v>463</v>
      </c>
      <c r="J28" s="41">
        <v>1</v>
      </c>
      <c r="K28" s="84"/>
      <c r="L28" s="80">
        <f t="shared" si="0"/>
        <v>3.4749999999999996</v>
      </c>
      <c r="M28" s="41"/>
      <c r="N28" s="244">
        <f t="shared" si="3"/>
        <v>3.4749999999999996</v>
      </c>
      <c r="O28" s="79"/>
    </row>
  </sheetData>
  <autoFilter ref="A2:O2" xr:uid="{00000000-0009-0000-0000-000004000000}">
    <sortState xmlns:xlrd2="http://schemas.microsoft.com/office/spreadsheetml/2017/richdata2" ref="A3:O28">
      <sortCondition ref="A2"/>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
  <sheetViews>
    <sheetView topLeftCell="B1" zoomScale="70" zoomScaleNormal="70" workbookViewId="0">
      <pane ySplit="1" topLeftCell="A2" activePane="bottomLeft" state="frozen"/>
      <selection pane="bottomLeft" activeCell="C1" sqref="C1:C1048576"/>
    </sheetView>
  </sheetViews>
  <sheetFormatPr defaultColWidth="8.7265625" defaultRowHeight="14.5"/>
  <cols>
    <col min="1" max="1" width="10.81640625" style="39" hidden="1" customWidth="1"/>
    <col min="2" max="2" width="10.81640625" style="39" customWidth="1"/>
    <col min="3" max="3" width="19.26953125" style="72" hidden="1" customWidth="1"/>
    <col min="4" max="4" width="18.26953125" style="39" customWidth="1"/>
    <col min="5" max="5" width="54.81640625" style="39" customWidth="1"/>
    <col min="6" max="6" width="18.26953125" style="39" customWidth="1"/>
    <col min="7" max="7" width="18.26953125" style="67" customWidth="1"/>
    <col min="8" max="8" width="18.26953125" style="39" customWidth="1"/>
    <col min="9" max="9" width="30.1796875" style="39" customWidth="1"/>
    <col min="10" max="10" width="18.26953125" style="39" customWidth="1"/>
    <col min="11" max="11" width="22" style="45" customWidth="1"/>
    <col min="12" max="12" width="11.453125" style="39" customWidth="1"/>
    <col min="13" max="13" width="10.54296875" style="39" customWidth="1"/>
    <col min="14" max="14" width="8.7265625" style="39"/>
    <col min="15" max="15" width="21.7265625" style="67" customWidth="1"/>
    <col min="16" max="16384" width="8.7265625" style="39"/>
  </cols>
  <sheetData>
    <row r="1" spans="1:15" ht="39">
      <c r="C1" s="72" t="s">
        <v>88</v>
      </c>
      <c r="D1" s="65" t="s">
        <v>95</v>
      </c>
      <c r="E1" s="65" t="s">
        <v>152</v>
      </c>
      <c r="F1" s="65" t="s">
        <v>92</v>
      </c>
      <c r="G1" s="65"/>
      <c r="H1" s="65" t="s">
        <v>93</v>
      </c>
      <c r="I1" s="65"/>
      <c r="J1" s="65" t="s">
        <v>94</v>
      </c>
      <c r="K1" s="77" t="s">
        <v>152</v>
      </c>
      <c r="L1" s="78" t="s">
        <v>4</v>
      </c>
      <c r="M1" s="77" t="s">
        <v>102</v>
      </c>
      <c r="N1" s="86" t="s">
        <v>178</v>
      </c>
      <c r="O1" s="77" t="s">
        <v>110</v>
      </c>
    </row>
    <row r="2" spans="1:15" s="68" customFormat="1" ht="82" customHeight="1">
      <c r="A2" s="41" t="s">
        <v>6</v>
      </c>
      <c r="B2" s="172" t="s">
        <v>195</v>
      </c>
      <c r="C2" s="73" t="s">
        <v>7</v>
      </c>
      <c r="D2" s="41">
        <v>2</v>
      </c>
      <c r="E2" s="79" t="s">
        <v>181</v>
      </c>
      <c r="F2" s="41">
        <v>3.5</v>
      </c>
      <c r="G2" s="41"/>
      <c r="H2" s="79">
        <v>3</v>
      </c>
      <c r="I2" s="79" t="s">
        <v>180</v>
      </c>
      <c r="J2" s="41">
        <v>1</v>
      </c>
      <c r="K2" s="41"/>
      <c r="L2" s="80">
        <f t="shared" ref="L2:L12" si="0">D2*0.6+F2*0.15+H2*0.25</f>
        <v>2.4750000000000001</v>
      </c>
      <c r="M2" s="41">
        <v>0</v>
      </c>
      <c r="N2" s="87">
        <f>L2+M2</f>
        <v>2.4750000000000001</v>
      </c>
      <c r="O2" s="79"/>
    </row>
    <row r="3" spans="1:15" s="68" customFormat="1" ht="116">
      <c r="A3" s="41" t="s">
        <v>6</v>
      </c>
      <c r="B3" s="172" t="s">
        <v>196</v>
      </c>
      <c r="C3" s="73" t="s">
        <v>8</v>
      </c>
      <c r="D3" s="41">
        <v>5</v>
      </c>
      <c r="E3" s="79" t="s">
        <v>120</v>
      </c>
      <c r="F3" s="41">
        <v>5</v>
      </c>
      <c r="G3" s="79"/>
      <c r="H3" s="41">
        <v>5</v>
      </c>
      <c r="I3" s="79" t="s">
        <v>122</v>
      </c>
      <c r="J3" s="41">
        <v>1</v>
      </c>
      <c r="K3" s="81"/>
      <c r="L3" s="41">
        <f t="shared" si="0"/>
        <v>5</v>
      </c>
      <c r="M3" s="41">
        <v>0.1</v>
      </c>
      <c r="N3" s="87">
        <f>L3+M3</f>
        <v>5.0999999999999996</v>
      </c>
      <c r="O3" s="79" t="s">
        <v>121</v>
      </c>
    </row>
    <row r="4" spans="1:15" s="68" customFormat="1" ht="58">
      <c r="A4" s="41" t="s">
        <v>6</v>
      </c>
      <c r="B4" s="172" t="s">
        <v>197</v>
      </c>
      <c r="C4" s="73" t="s">
        <v>9</v>
      </c>
      <c r="D4" s="41">
        <v>5</v>
      </c>
      <c r="E4" s="79" t="s">
        <v>133</v>
      </c>
      <c r="F4" s="41">
        <v>5</v>
      </c>
      <c r="G4" s="79" t="s">
        <v>131</v>
      </c>
      <c r="H4" s="41">
        <v>5</v>
      </c>
      <c r="I4" s="79" t="s">
        <v>134</v>
      </c>
      <c r="J4" s="41">
        <v>5</v>
      </c>
      <c r="K4" s="81"/>
      <c r="L4" s="46">
        <f t="shared" si="0"/>
        <v>5</v>
      </c>
      <c r="M4" s="41">
        <v>0</v>
      </c>
      <c r="N4" s="87">
        <f t="shared" ref="N4:N27" si="1">L4+M4</f>
        <v>5</v>
      </c>
      <c r="O4" s="79"/>
    </row>
    <row r="5" spans="1:15" ht="159.5">
      <c r="A5" s="41" t="s">
        <v>6</v>
      </c>
      <c r="B5" s="172" t="s">
        <v>198</v>
      </c>
      <c r="C5" s="73" t="s">
        <v>10</v>
      </c>
      <c r="D5" s="41">
        <v>4.3</v>
      </c>
      <c r="E5" s="79" t="s">
        <v>138</v>
      </c>
      <c r="F5" s="41">
        <v>4.5</v>
      </c>
      <c r="G5" s="79" t="s">
        <v>114</v>
      </c>
      <c r="H5" s="41">
        <v>4.5</v>
      </c>
      <c r="I5" s="79" t="s">
        <v>113</v>
      </c>
      <c r="J5" s="41">
        <v>1</v>
      </c>
      <c r="K5" s="81"/>
      <c r="L5" s="41">
        <f t="shared" si="0"/>
        <v>4.379999999999999</v>
      </c>
      <c r="M5" s="41"/>
      <c r="N5" s="87">
        <f t="shared" si="1"/>
        <v>4.379999999999999</v>
      </c>
      <c r="O5" s="79"/>
    </row>
    <row r="6" spans="1:15" ht="84.65" customHeight="1">
      <c r="A6" s="41" t="s">
        <v>6</v>
      </c>
      <c r="B6" s="172" t="s">
        <v>199</v>
      </c>
      <c r="C6" s="73" t="s">
        <v>11</v>
      </c>
      <c r="D6" s="41">
        <v>4</v>
      </c>
      <c r="E6" s="79" t="s">
        <v>151</v>
      </c>
      <c r="F6" s="41">
        <v>4.5</v>
      </c>
      <c r="G6" s="79" t="s">
        <v>445</v>
      </c>
      <c r="H6" s="41">
        <v>4</v>
      </c>
      <c r="I6" s="79" t="s">
        <v>444</v>
      </c>
      <c r="J6" s="41">
        <v>1</v>
      </c>
      <c r="K6" s="41"/>
      <c r="L6" s="41">
        <f>(D6*0.6+F6*0.15+H6*0.25)*J6</f>
        <v>4.0749999999999993</v>
      </c>
      <c r="M6" s="41">
        <v>0.1</v>
      </c>
      <c r="N6" s="87">
        <f t="shared" si="1"/>
        <v>4.1749999999999989</v>
      </c>
      <c r="O6" s="79"/>
    </row>
    <row r="7" spans="1:15" ht="130.5">
      <c r="A7" s="66" t="s">
        <v>6</v>
      </c>
      <c r="B7" s="172" t="s">
        <v>200</v>
      </c>
      <c r="C7" s="73" t="s">
        <v>12</v>
      </c>
      <c r="D7" s="46">
        <v>4.3</v>
      </c>
      <c r="E7" s="82" t="s">
        <v>139</v>
      </c>
      <c r="F7" s="46">
        <v>4.5</v>
      </c>
      <c r="G7" s="82" t="s">
        <v>99</v>
      </c>
      <c r="H7" s="46">
        <v>4.5</v>
      </c>
      <c r="I7" s="82" t="s">
        <v>140</v>
      </c>
      <c r="J7" s="46">
        <v>1</v>
      </c>
      <c r="K7" s="81"/>
      <c r="L7" s="46">
        <f t="shared" si="0"/>
        <v>4.379999999999999</v>
      </c>
      <c r="M7" s="46"/>
      <c r="N7" s="87">
        <f t="shared" si="1"/>
        <v>4.379999999999999</v>
      </c>
      <c r="O7" s="82"/>
    </row>
    <row r="8" spans="1:15" ht="101.5">
      <c r="A8" s="41" t="s">
        <v>6</v>
      </c>
      <c r="B8" s="172" t="s">
        <v>201</v>
      </c>
      <c r="C8" s="73" t="s">
        <v>13</v>
      </c>
      <c r="D8" s="41">
        <v>4</v>
      </c>
      <c r="E8" s="79" t="s">
        <v>163</v>
      </c>
      <c r="F8" s="41">
        <v>4.5</v>
      </c>
      <c r="G8" s="79" t="s">
        <v>164</v>
      </c>
      <c r="H8" s="41">
        <v>4</v>
      </c>
      <c r="I8" s="79" t="s">
        <v>165</v>
      </c>
      <c r="J8" s="41"/>
      <c r="K8" s="41"/>
      <c r="L8" s="41">
        <f t="shared" si="0"/>
        <v>4.0749999999999993</v>
      </c>
      <c r="M8" s="41"/>
      <c r="N8" s="87">
        <f t="shared" si="1"/>
        <v>4.0749999999999993</v>
      </c>
      <c r="O8" s="79"/>
    </row>
    <row r="9" spans="1:15" s="68" customFormat="1" ht="159.5">
      <c r="A9" s="41" t="s">
        <v>6</v>
      </c>
      <c r="B9" s="172" t="s">
        <v>202</v>
      </c>
      <c r="C9" s="73" t="s">
        <v>14</v>
      </c>
      <c r="D9" s="41">
        <v>4</v>
      </c>
      <c r="E9" s="79" t="s">
        <v>150</v>
      </c>
      <c r="F9" s="41">
        <v>4.5</v>
      </c>
      <c r="G9" s="79" t="s">
        <v>143</v>
      </c>
      <c r="H9" s="41">
        <v>4.5</v>
      </c>
      <c r="I9" s="83" t="s">
        <v>148</v>
      </c>
      <c r="J9" s="79" t="s">
        <v>149</v>
      </c>
      <c r="K9" s="81"/>
      <c r="L9" s="41">
        <f t="shared" si="0"/>
        <v>4.1999999999999993</v>
      </c>
      <c r="M9" s="41">
        <v>0.2</v>
      </c>
      <c r="N9" s="87">
        <f t="shared" si="1"/>
        <v>4.3999999999999995</v>
      </c>
      <c r="O9" s="79" t="s">
        <v>147</v>
      </c>
    </row>
    <row r="10" spans="1:15" ht="116">
      <c r="A10" s="41" t="s">
        <v>6</v>
      </c>
      <c r="B10" s="172" t="s">
        <v>203</v>
      </c>
      <c r="C10" s="73" t="s">
        <v>16</v>
      </c>
      <c r="D10" s="79">
        <v>5</v>
      </c>
      <c r="E10" s="79" t="s">
        <v>112</v>
      </c>
      <c r="F10" s="41">
        <v>4.5</v>
      </c>
      <c r="G10" s="79" t="s">
        <v>109</v>
      </c>
      <c r="H10" s="41">
        <v>4.5</v>
      </c>
      <c r="I10" s="79" t="s">
        <v>108</v>
      </c>
      <c r="J10" s="41">
        <v>1</v>
      </c>
      <c r="K10" s="41"/>
      <c r="L10" s="41">
        <f t="shared" si="0"/>
        <v>4.8</v>
      </c>
      <c r="M10" s="41">
        <v>0.4</v>
      </c>
      <c r="N10" s="87">
        <f t="shared" si="1"/>
        <v>5.2</v>
      </c>
      <c r="O10" s="79" t="s">
        <v>111</v>
      </c>
    </row>
    <row r="11" spans="1:15" ht="72.5">
      <c r="A11" s="41" t="s">
        <v>6</v>
      </c>
      <c r="B11" s="172" t="s">
        <v>204</v>
      </c>
      <c r="C11" s="73" t="s">
        <v>17</v>
      </c>
      <c r="D11" s="41">
        <v>5</v>
      </c>
      <c r="E11" s="79" t="s">
        <v>126</v>
      </c>
      <c r="F11" s="41">
        <v>5</v>
      </c>
      <c r="G11" s="79" t="s">
        <v>128</v>
      </c>
      <c r="H11" s="41">
        <v>5</v>
      </c>
      <c r="I11" s="79" t="s">
        <v>129</v>
      </c>
      <c r="J11" s="41">
        <v>1</v>
      </c>
      <c r="K11" s="81"/>
      <c r="L11" s="46">
        <f t="shared" si="0"/>
        <v>5</v>
      </c>
      <c r="M11" s="41">
        <v>0.1</v>
      </c>
      <c r="N11" s="87">
        <f t="shared" si="1"/>
        <v>5.0999999999999996</v>
      </c>
      <c r="O11" s="79" t="s">
        <v>127</v>
      </c>
    </row>
    <row r="12" spans="1:15" ht="116">
      <c r="A12" s="41" t="s">
        <v>6</v>
      </c>
      <c r="B12" s="172" t="s">
        <v>205</v>
      </c>
      <c r="C12" s="73" t="s">
        <v>18</v>
      </c>
      <c r="D12" s="41">
        <v>5</v>
      </c>
      <c r="E12" s="79" t="s">
        <v>172</v>
      </c>
      <c r="F12" s="41">
        <v>4.5</v>
      </c>
      <c r="G12" s="79" t="s">
        <v>170</v>
      </c>
      <c r="H12" s="41">
        <v>4.5</v>
      </c>
      <c r="I12" s="79" t="s">
        <v>171</v>
      </c>
      <c r="J12" s="41">
        <v>1</v>
      </c>
      <c r="K12" s="84"/>
      <c r="L12" s="41">
        <f t="shared" si="0"/>
        <v>4.8</v>
      </c>
      <c r="M12" s="41">
        <v>0.1</v>
      </c>
      <c r="N12" s="87">
        <f t="shared" si="1"/>
        <v>4.8999999999999995</v>
      </c>
      <c r="O12" s="79"/>
    </row>
    <row r="13" spans="1:15" s="68" customFormat="1" ht="72.5">
      <c r="A13" s="41" t="s">
        <v>6</v>
      </c>
      <c r="B13" s="172" t="s">
        <v>206</v>
      </c>
      <c r="C13" s="73" t="s">
        <v>20</v>
      </c>
      <c r="D13" s="41">
        <v>5</v>
      </c>
      <c r="E13" s="79" t="s">
        <v>173</v>
      </c>
      <c r="F13" s="41">
        <v>4.5</v>
      </c>
      <c r="G13" s="79" t="s">
        <v>145</v>
      </c>
      <c r="H13" s="41">
        <v>4.5</v>
      </c>
      <c r="I13" s="79" t="s">
        <v>174</v>
      </c>
      <c r="J13" s="41">
        <v>1</v>
      </c>
      <c r="K13" s="41"/>
      <c r="L13" s="41">
        <f>D13*0.6+F13*0.15+H13*0.25*J13</f>
        <v>4.8</v>
      </c>
      <c r="M13" s="41">
        <v>0</v>
      </c>
      <c r="N13" s="87">
        <f t="shared" si="1"/>
        <v>4.8</v>
      </c>
      <c r="O13" s="79">
        <v>0</v>
      </c>
    </row>
    <row r="14" spans="1:15" s="68" customFormat="1" ht="87">
      <c r="A14" s="41" t="s">
        <v>21</v>
      </c>
      <c r="B14" s="178" t="s">
        <v>207</v>
      </c>
      <c r="C14" s="74" t="s">
        <v>22</v>
      </c>
      <c r="D14" s="41">
        <v>4.5</v>
      </c>
      <c r="E14" s="79" t="s">
        <v>123</v>
      </c>
      <c r="F14" s="41">
        <v>5</v>
      </c>
      <c r="G14" s="79" t="s">
        <v>124</v>
      </c>
      <c r="H14" s="41">
        <v>4</v>
      </c>
      <c r="I14" s="79" t="s">
        <v>125</v>
      </c>
      <c r="J14" s="41">
        <v>1</v>
      </c>
      <c r="K14" s="81"/>
      <c r="L14" s="41">
        <f>D14*0.6+F14*0.15+H14*0.25</f>
        <v>4.4499999999999993</v>
      </c>
      <c r="M14" s="41"/>
      <c r="N14" s="87">
        <f t="shared" si="1"/>
        <v>4.4499999999999993</v>
      </c>
      <c r="O14" s="79"/>
    </row>
    <row r="15" spans="1:15" ht="101.5">
      <c r="A15" s="41" t="s">
        <v>21</v>
      </c>
      <c r="B15" s="178" t="s">
        <v>208</v>
      </c>
      <c r="C15" s="74" t="s">
        <v>23</v>
      </c>
      <c r="D15" s="41">
        <v>3.5</v>
      </c>
      <c r="E15" s="79" t="s">
        <v>146</v>
      </c>
      <c r="F15" s="41">
        <v>5</v>
      </c>
      <c r="G15" s="79" t="s">
        <v>145</v>
      </c>
      <c r="H15" s="41">
        <v>4</v>
      </c>
      <c r="I15" s="83" t="s">
        <v>144</v>
      </c>
      <c r="J15" s="79">
        <v>0.95</v>
      </c>
      <c r="K15" s="79" t="s">
        <v>153</v>
      </c>
      <c r="L15" s="41">
        <f>D15*0.6+F15*0.15+H15*0.25*J15</f>
        <v>3.8</v>
      </c>
      <c r="M15" s="41"/>
      <c r="N15" s="87">
        <f t="shared" si="1"/>
        <v>3.8</v>
      </c>
      <c r="O15" s="79"/>
    </row>
    <row r="16" spans="1:15" ht="246.5">
      <c r="A16" s="66" t="s">
        <v>21</v>
      </c>
      <c r="B16" s="178" t="s">
        <v>209</v>
      </c>
      <c r="C16" s="74" t="s">
        <v>24</v>
      </c>
      <c r="D16" s="46">
        <v>4</v>
      </c>
      <c r="E16" s="82" t="s">
        <v>192</v>
      </c>
      <c r="F16" s="46">
        <v>4.5</v>
      </c>
      <c r="G16" s="82"/>
      <c r="H16" s="46">
        <v>3.5</v>
      </c>
      <c r="I16" s="82" t="s">
        <v>193</v>
      </c>
      <c r="J16" s="46"/>
      <c r="K16" s="41"/>
      <c r="L16" s="41">
        <f t="shared" ref="L16:L27" si="2">D16*0.6+F16*0.15+H16*0.25</f>
        <v>3.9499999999999997</v>
      </c>
      <c r="M16" s="46"/>
      <c r="N16" s="87">
        <f t="shared" si="1"/>
        <v>3.9499999999999997</v>
      </c>
      <c r="O16" s="82"/>
    </row>
    <row r="17" spans="1:15" s="68" customFormat="1" ht="72.5">
      <c r="A17" s="41" t="s">
        <v>21</v>
      </c>
      <c r="B17" s="178" t="s">
        <v>210</v>
      </c>
      <c r="C17" s="74" t="s">
        <v>25</v>
      </c>
      <c r="D17" s="41">
        <v>5</v>
      </c>
      <c r="E17" s="79" t="s">
        <v>117</v>
      </c>
      <c r="F17" s="41">
        <v>4.5</v>
      </c>
      <c r="G17" s="79" t="s">
        <v>119</v>
      </c>
      <c r="H17" s="41">
        <v>4</v>
      </c>
      <c r="I17" s="79" t="s">
        <v>118</v>
      </c>
      <c r="J17" s="41">
        <v>1</v>
      </c>
      <c r="K17" s="81"/>
      <c r="L17" s="41">
        <f t="shared" si="2"/>
        <v>4.6749999999999998</v>
      </c>
      <c r="M17" s="41"/>
      <c r="N17" s="87">
        <f t="shared" si="1"/>
        <v>4.6749999999999998</v>
      </c>
      <c r="O17" s="79"/>
    </row>
    <row r="18" spans="1:15" ht="87">
      <c r="A18" s="41" t="s">
        <v>21</v>
      </c>
      <c r="B18" s="178" t="s">
        <v>211</v>
      </c>
      <c r="C18" s="74" t="s">
        <v>26</v>
      </c>
      <c r="D18" s="41">
        <v>5</v>
      </c>
      <c r="E18" s="79" t="s">
        <v>141</v>
      </c>
      <c r="F18" s="41">
        <v>5</v>
      </c>
      <c r="G18" s="79" t="s">
        <v>131</v>
      </c>
      <c r="H18" s="41">
        <v>5</v>
      </c>
      <c r="I18" s="79" t="s">
        <v>132</v>
      </c>
      <c r="J18" s="41">
        <v>1</v>
      </c>
      <c r="K18" s="41"/>
      <c r="L18" s="41">
        <f t="shared" si="2"/>
        <v>5</v>
      </c>
      <c r="M18" s="41">
        <v>0.1</v>
      </c>
      <c r="N18" s="87">
        <f t="shared" si="1"/>
        <v>5.0999999999999996</v>
      </c>
      <c r="O18" s="79" t="s">
        <v>130</v>
      </c>
    </row>
    <row r="19" spans="1:15" s="68" customFormat="1" ht="159.5">
      <c r="A19" s="66" t="s">
        <v>21</v>
      </c>
      <c r="B19" s="178" t="s">
        <v>212</v>
      </c>
      <c r="C19" s="74" t="s">
        <v>27</v>
      </c>
      <c r="D19" s="46">
        <v>5</v>
      </c>
      <c r="E19" s="82" t="s">
        <v>97</v>
      </c>
      <c r="F19" s="46">
        <v>3.5</v>
      </c>
      <c r="G19" s="82" t="s">
        <v>107</v>
      </c>
      <c r="H19" s="46">
        <v>3.5</v>
      </c>
      <c r="I19" s="82" t="s">
        <v>98</v>
      </c>
      <c r="J19" s="46">
        <v>1</v>
      </c>
      <c r="K19" s="41"/>
      <c r="L19" s="46">
        <f t="shared" si="2"/>
        <v>4.4000000000000004</v>
      </c>
      <c r="M19" s="46"/>
      <c r="N19" s="87">
        <f t="shared" si="1"/>
        <v>4.4000000000000004</v>
      </c>
      <c r="O19" s="82"/>
    </row>
    <row r="20" spans="1:15" s="68" customFormat="1" ht="71.150000000000006" customHeight="1">
      <c r="A20" s="41" t="s">
        <v>21</v>
      </c>
      <c r="B20" s="178" t="s">
        <v>213</v>
      </c>
      <c r="C20" s="74" t="s">
        <v>28</v>
      </c>
      <c r="D20" s="41">
        <v>4.5</v>
      </c>
      <c r="E20" s="79" t="s">
        <v>162</v>
      </c>
      <c r="F20" s="41">
        <v>4</v>
      </c>
      <c r="G20" s="79" t="s">
        <v>161</v>
      </c>
      <c r="H20" s="41">
        <v>4</v>
      </c>
      <c r="I20" s="79" t="s">
        <v>160</v>
      </c>
      <c r="J20" s="41">
        <v>1</v>
      </c>
      <c r="K20" s="41"/>
      <c r="L20" s="41">
        <f t="shared" si="2"/>
        <v>4.3</v>
      </c>
      <c r="M20" s="41">
        <v>0</v>
      </c>
      <c r="N20" s="87">
        <f t="shared" si="1"/>
        <v>4.3</v>
      </c>
      <c r="O20" s="79"/>
    </row>
    <row r="21" spans="1:15" s="68" customFormat="1" ht="58">
      <c r="A21" s="41" t="s">
        <v>21</v>
      </c>
      <c r="B21" s="178" t="s">
        <v>214</v>
      </c>
      <c r="C21" s="74" t="s">
        <v>29</v>
      </c>
      <c r="D21" s="41">
        <v>2.7</v>
      </c>
      <c r="E21" s="79" t="s">
        <v>168</v>
      </c>
      <c r="F21" s="41">
        <v>4.5</v>
      </c>
      <c r="G21" s="79" t="s">
        <v>166</v>
      </c>
      <c r="H21" s="41">
        <v>3</v>
      </c>
      <c r="I21" s="79" t="s">
        <v>167</v>
      </c>
      <c r="J21" s="41">
        <v>1</v>
      </c>
      <c r="K21" s="85" t="s">
        <v>194</v>
      </c>
      <c r="L21" s="80">
        <f t="shared" si="2"/>
        <v>3.0449999999999999</v>
      </c>
      <c r="M21" s="41"/>
      <c r="N21" s="87">
        <f t="shared" si="1"/>
        <v>3.0449999999999999</v>
      </c>
      <c r="O21" s="79"/>
    </row>
    <row r="22" spans="1:15" s="68" customFormat="1" ht="112.5" customHeight="1">
      <c r="A22" s="66" t="s">
        <v>21</v>
      </c>
      <c r="B22" s="178" t="s">
        <v>215</v>
      </c>
      <c r="C22" s="74" t="s">
        <v>30</v>
      </c>
      <c r="D22" s="46">
        <v>0</v>
      </c>
      <c r="E22" s="46" t="s">
        <v>177</v>
      </c>
      <c r="F22" s="46">
        <v>0</v>
      </c>
      <c r="G22" s="46" t="s">
        <v>177</v>
      </c>
      <c r="H22" s="46">
        <v>0</v>
      </c>
      <c r="I22" s="46" t="s">
        <v>177</v>
      </c>
      <c r="J22" s="46">
        <v>0</v>
      </c>
      <c r="K22" s="46" t="s">
        <v>177</v>
      </c>
      <c r="L22" s="46">
        <f t="shared" si="2"/>
        <v>0</v>
      </c>
      <c r="M22" s="46">
        <v>0</v>
      </c>
      <c r="N22" s="87">
        <f t="shared" si="1"/>
        <v>0</v>
      </c>
      <c r="O22" s="82"/>
    </row>
    <row r="23" spans="1:15" s="68" customFormat="1" ht="122.15" customHeight="1">
      <c r="A23" s="66" t="s">
        <v>21</v>
      </c>
      <c r="B23" s="178" t="s">
        <v>216</v>
      </c>
      <c r="C23" s="74" t="s">
        <v>31</v>
      </c>
      <c r="D23" s="46">
        <v>5</v>
      </c>
      <c r="E23" s="82" t="s">
        <v>100</v>
      </c>
      <c r="F23" s="46">
        <v>5</v>
      </c>
      <c r="G23" s="82" t="s">
        <v>103</v>
      </c>
      <c r="H23" s="46">
        <v>4.5</v>
      </c>
      <c r="I23" s="82" t="s">
        <v>101</v>
      </c>
      <c r="J23" s="46">
        <v>1</v>
      </c>
      <c r="K23" s="41"/>
      <c r="L23" s="46">
        <f t="shared" si="2"/>
        <v>4.875</v>
      </c>
      <c r="M23" s="46">
        <v>0.2</v>
      </c>
      <c r="N23" s="87">
        <f t="shared" si="1"/>
        <v>5.0750000000000002</v>
      </c>
      <c r="O23" s="82"/>
    </row>
    <row r="24" spans="1:15" s="68" customFormat="1" ht="83.15" customHeight="1">
      <c r="A24" s="66" t="s">
        <v>21</v>
      </c>
      <c r="B24" s="178" t="s">
        <v>217</v>
      </c>
      <c r="C24" s="74" t="s">
        <v>32</v>
      </c>
      <c r="D24" s="46">
        <v>5</v>
      </c>
      <c r="E24" s="82" t="s">
        <v>105</v>
      </c>
      <c r="F24" s="46">
        <v>4.8</v>
      </c>
      <c r="G24" s="82" t="s">
        <v>104</v>
      </c>
      <c r="H24" s="46">
        <v>4</v>
      </c>
      <c r="I24" s="82" t="s">
        <v>106</v>
      </c>
      <c r="J24" s="46">
        <v>1</v>
      </c>
      <c r="K24" s="81"/>
      <c r="L24" s="46">
        <f t="shared" si="2"/>
        <v>4.72</v>
      </c>
      <c r="M24" s="46">
        <v>0.1</v>
      </c>
      <c r="N24" s="87">
        <f t="shared" si="1"/>
        <v>4.8199999999999994</v>
      </c>
      <c r="O24" s="82"/>
    </row>
    <row r="25" spans="1:15" ht="87">
      <c r="A25" s="41" t="s">
        <v>21</v>
      </c>
      <c r="B25" s="178" t="s">
        <v>218</v>
      </c>
      <c r="C25" s="74" t="s">
        <v>159</v>
      </c>
      <c r="D25" s="41">
        <v>3.2</v>
      </c>
      <c r="E25" s="79" t="s">
        <v>157</v>
      </c>
      <c r="F25" s="41">
        <v>2</v>
      </c>
      <c r="G25" s="79" t="s">
        <v>158</v>
      </c>
      <c r="H25" s="41">
        <v>3</v>
      </c>
      <c r="I25" s="41"/>
      <c r="J25" s="41">
        <v>1</v>
      </c>
      <c r="K25" s="85" t="s">
        <v>156</v>
      </c>
      <c r="L25" s="46">
        <f t="shared" si="2"/>
        <v>2.9699999999999998</v>
      </c>
      <c r="M25" s="41"/>
      <c r="N25" s="87">
        <f t="shared" si="1"/>
        <v>2.9699999999999998</v>
      </c>
      <c r="O25" s="79"/>
    </row>
    <row r="26" spans="1:15" s="68" customFormat="1" ht="58">
      <c r="A26" s="41" t="s">
        <v>21</v>
      </c>
      <c r="B26" s="178" t="s">
        <v>219</v>
      </c>
      <c r="C26" s="74" t="s">
        <v>34</v>
      </c>
      <c r="D26" s="41">
        <v>5</v>
      </c>
      <c r="E26" s="79" t="s">
        <v>115</v>
      </c>
      <c r="F26" s="41">
        <v>5</v>
      </c>
      <c r="G26" s="79" t="s">
        <v>116</v>
      </c>
      <c r="H26" s="41">
        <v>5</v>
      </c>
      <c r="I26" s="79" t="s">
        <v>142</v>
      </c>
      <c r="J26" s="41">
        <v>1</v>
      </c>
      <c r="K26" s="41"/>
      <c r="L26" s="46">
        <f t="shared" si="2"/>
        <v>5</v>
      </c>
      <c r="M26" s="41">
        <v>0</v>
      </c>
      <c r="N26" s="87">
        <f t="shared" si="1"/>
        <v>5</v>
      </c>
      <c r="O26" s="79">
        <v>0</v>
      </c>
    </row>
    <row r="27" spans="1:15" s="68" customFormat="1" ht="72.5">
      <c r="A27" s="66" t="s">
        <v>21</v>
      </c>
      <c r="B27" s="178" t="s">
        <v>220</v>
      </c>
      <c r="C27" s="74" t="s">
        <v>35</v>
      </c>
      <c r="D27" s="46">
        <v>4.5</v>
      </c>
      <c r="E27" s="82" t="s">
        <v>135</v>
      </c>
      <c r="F27" s="46">
        <v>4.5</v>
      </c>
      <c r="G27" s="82" t="s">
        <v>136</v>
      </c>
      <c r="H27" s="46">
        <v>4</v>
      </c>
      <c r="I27" s="82" t="s">
        <v>137</v>
      </c>
      <c r="J27" s="46">
        <v>1</v>
      </c>
      <c r="K27" s="81"/>
      <c r="L27" s="46">
        <f t="shared" si="2"/>
        <v>4.375</v>
      </c>
      <c r="M27" s="46"/>
      <c r="N27" s="87">
        <f t="shared" si="1"/>
        <v>4.375</v>
      </c>
      <c r="O27" s="82"/>
    </row>
  </sheetData>
  <autoFilter ref="A1:O1" xr:uid="{00000000-0009-0000-0000-000004000000}">
    <sortState xmlns:xlrd2="http://schemas.microsoft.com/office/spreadsheetml/2017/richdata2" ref="A2:O27">
      <sortCondition ref="A1"/>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C7A88-C9B4-48F3-8C81-6661A9C72645}">
  <dimension ref="A1:U33"/>
  <sheetViews>
    <sheetView zoomScaleNormal="100" workbookViewId="0">
      <pane xSplit="4" ySplit="2" topLeftCell="E15" activePane="bottomRight" state="frozen"/>
      <selection pane="topRight" activeCell="E1" sqref="E1"/>
      <selection pane="bottomLeft" activeCell="A3" sqref="A3"/>
      <selection pane="bottomRight" activeCell="C1" sqref="C1:D1048576"/>
    </sheetView>
  </sheetViews>
  <sheetFormatPr defaultColWidth="8.7265625" defaultRowHeight="49" customHeight="1"/>
  <cols>
    <col min="1" max="1" width="7.453125" style="39" hidden="1" customWidth="1"/>
    <col min="2" max="2" width="8.81640625" style="105" customWidth="1"/>
    <col min="3" max="3" width="7.453125" style="57" hidden="1" customWidth="1"/>
    <col min="4" max="4" width="20.81640625" style="68" hidden="1" customWidth="1"/>
    <col min="5" max="6" width="8.7265625" style="39"/>
    <col min="7" max="7" width="10.1796875" style="39" customWidth="1"/>
    <col min="8" max="8" width="12.54296875" style="39" customWidth="1"/>
    <col min="9" max="9" width="12.36328125" style="39" customWidth="1"/>
    <col min="10" max="10" width="14.26953125" style="39" customWidth="1"/>
    <col min="11" max="15" width="8.7265625" style="39"/>
    <col min="16" max="16" width="13.54296875" style="39" customWidth="1"/>
    <col min="17" max="17" width="8.7265625" style="39"/>
    <col min="18" max="18" width="13.81640625" style="39" customWidth="1"/>
    <col min="19" max="19" width="37.54296875" style="67" customWidth="1"/>
    <col min="20" max="20" width="17.26953125" style="39" hidden="1" customWidth="1"/>
    <col min="21" max="16384" width="8.7265625" style="39"/>
  </cols>
  <sheetData>
    <row r="1" spans="1:21" ht="49" customHeight="1">
      <c r="A1" s="152"/>
      <c r="B1" s="185"/>
      <c r="C1" s="186"/>
      <c r="D1" s="190" t="s">
        <v>0</v>
      </c>
      <c r="E1" s="239" t="s">
        <v>407</v>
      </c>
      <c r="F1" s="239"/>
      <c r="G1" s="239"/>
      <c r="H1" s="196"/>
      <c r="I1" s="200">
        <v>0.35</v>
      </c>
      <c r="J1" s="200">
        <v>0.35</v>
      </c>
      <c r="K1" s="238" t="s">
        <v>408</v>
      </c>
      <c r="L1" s="238"/>
      <c r="M1" s="238"/>
      <c r="N1" s="238"/>
      <c r="O1" s="201">
        <v>0.2</v>
      </c>
      <c r="P1" s="202">
        <v>0.1</v>
      </c>
    </row>
    <row r="2" spans="1:21" ht="49" customHeight="1">
      <c r="A2" s="46"/>
      <c r="B2" s="187"/>
      <c r="C2" s="188"/>
      <c r="D2" s="49" t="s">
        <v>3</v>
      </c>
      <c r="E2" s="193" t="s">
        <v>349</v>
      </c>
      <c r="F2" s="193" t="s">
        <v>350</v>
      </c>
      <c r="G2" s="193" t="s">
        <v>351</v>
      </c>
      <c r="H2" s="193" t="s">
        <v>403</v>
      </c>
      <c r="I2" s="197" t="s">
        <v>402</v>
      </c>
      <c r="J2" s="171" t="s">
        <v>359</v>
      </c>
      <c r="K2" s="4" t="s">
        <v>352</v>
      </c>
      <c r="L2" s="194" t="s">
        <v>353</v>
      </c>
      <c r="M2" s="194" t="s">
        <v>354</v>
      </c>
      <c r="N2" s="195" t="s">
        <v>404</v>
      </c>
      <c r="O2" s="171" t="s">
        <v>405</v>
      </c>
      <c r="P2" s="197" t="s">
        <v>360</v>
      </c>
      <c r="Q2" s="205" t="s">
        <v>4</v>
      </c>
      <c r="R2" s="194" t="s">
        <v>355</v>
      </c>
      <c r="S2" s="194" t="s">
        <v>357</v>
      </c>
      <c r="T2" s="67" t="s">
        <v>373</v>
      </c>
      <c r="U2" s="67"/>
    </row>
    <row r="3" spans="1:21" ht="49" customHeight="1">
      <c r="A3" s="41" t="s">
        <v>21</v>
      </c>
      <c r="B3" s="178" t="s">
        <v>207</v>
      </c>
      <c r="C3" s="189"/>
      <c r="D3" s="184" t="s">
        <v>22</v>
      </c>
      <c r="E3" s="46">
        <v>0.5</v>
      </c>
      <c r="F3" s="46">
        <v>1</v>
      </c>
      <c r="G3" s="46">
        <v>0</v>
      </c>
      <c r="H3" s="46">
        <f t="shared" ref="H3:H28" si="0">SUM(E3:G3)</f>
        <v>1.5</v>
      </c>
      <c r="I3" s="198">
        <f t="shared" ref="I3:I24" si="1">IF(H3&gt;=3,5,IF(H3&gt;=2,3.5,IF(H3&gt;=1,1.75,IF(H3&lt;=1,0))))</f>
        <v>1.75</v>
      </c>
      <c r="J3" s="199">
        <v>4</v>
      </c>
      <c r="K3" s="46">
        <v>1</v>
      </c>
      <c r="L3" s="46">
        <v>1</v>
      </c>
      <c r="M3" s="46">
        <v>1</v>
      </c>
      <c r="N3" s="46">
        <f t="shared" ref="N3:N28" si="2">SUM(K3:M3)</f>
        <v>3</v>
      </c>
      <c r="O3" s="198">
        <f t="shared" ref="O3:O9" si="3">IF(N3&gt;=3,5,IF(N3&gt;=2,3.5,IF(N3&gt;=1,1.75,IF(N3&lt;=1,0))))</f>
        <v>5</v>
      </c>
      <c r="P3" s="199">
        <v>3</v>
      </c>
      <c r="Q3" s="206">
        <f t="shared" ref="Q3:Q28" si="4">I3*$I$1+J3*$J$1+O3*$O$1+P3*$P$1</f>
        <v>3.3125</v>
      </c>
      <c r="R3" s="46" t="s">
        <v>82</v>
      </c>
      <c r="S3" s="82"/>
      <c r="T3" s="67" t="s">
        <v>375</v>
      </c>
    </row>
    <row r="4" spans="1:21" ht="49" customHeight="1">
      <c r="A4" s="66" t="s">
        <v>21</v>
      </c>
      <c r="B4" s="178" t="s">
        <v>208</v>
      </c>
      <c r="C4" s="189"/>
      <c r="D4" s="184" t="s">
        <v>23</v>
      </c>
      <c r="E4" s="46">
        <v>1</v>
      </c>
      <c r="F4" s="46">
        <v>0.75</v>
      </c>
      <c r="G4" s="46">
        <v>0.75</v>
      </c>
      <c r="H4" s="46">
        <f t="shared" si="0"/>
        <v>2.5</v>
      </c>
      <c r="I4" s="198">
        <f t="shared" si="1"/>
        <v>3.5</v>
      </c>
      <c r="J4" s="199">
        <v>3</v>
      </c>
      <c r="K4" s="46">
        <v>1</v>
      </c>
      <c r="L4" s="46">
        <v>1</v>
      </c>
      <c r="M4" s="46">
        <v>1</v>
      </c>
      <c r="N4" s="46">
        <f t="shared" si="2"/>
        <v>3</v>
      </c>
      <c r="O4" s="198">
        <f t="shared" si="3"/>
        <v>5</v>
      </c>
      <c r="P4" s="199">
        <v>3</v>
      </c>
      <c r="Q4" s="206">
        <f t="shared" si="4"/>
        <v>3.5749999999999993</v>
      </c>
      <c r="R4" s="46" t="s">
        <v>82</v>
      </c>
      <c r="S4" s="82" t="s">
        <v>401</v>
      </c>
      <c r="T4" s="67" t="s">
        <v>383</v>
      </c>
    </row>
    <row r="5" spans="1:21" ht="57.5" customHeight="1">
      <c r="A5" s="66" t="s">
        <v>6</v>
      </c>
      <c r="B5" s="172" t="s">
        <v>195</v>
      </c>
      <c r="C5" s="189"/>
      <c r="D5" s="183" t="s">
        <v>7</v>
      </c>
      <c r="E5" s="46">
        <v>0</v>
      </c>
      <c r="F5" s="46">
        <v>0</v>
      </c>
      <c r="G5" s="46">
        <v>0</v>
      </c>
      <c r="H5" s="46">
        <f t="shared" si="0"/>
        <v>0</v>
      </c>
      <c r="I5" s="198">
        <f t="shared" si="1"/>
        <v>0</v>
      </c>
      <c r="J5" s="199">
        <v>0</v>
      </c>
      <c r="K5" s="46">
        <v>0</v>
      </c>
      <c r="L5" s="46">
        <v>0</v>
      </c>
      <c r="M5" s="46">
        <v>0</v>
      </c>
      <c r="N5" s="46">
        <f t="shared" si="2"/>
        <v>0</v>
      </c>
      <c r="O5" s="198">
        <f t="shared" si="3"/>
        <v>0</v>
      </c>
      <c r="P5" s="199">
        <v>0</v>
      </c>
      <c r="Q5" s="206">
        <f t="shared" si="4"/>
        <v>0</v>
      </c>
      <c r="R5" s="46" t="s">
        <v>82</v>
      </c>
      <c r="S5" s="82" t="s">
        <v>390</v>
      </c>
      <c r="T5" s="67"/>
    </row>
    <row r="6" spans="1:21" ht="49" customHeight="1">
      <c r="A6" s="66" t="s">
        <v>6</v>
      </c>
      <c r="B6" s="172" t="s">
        <v>196</v>
      </c>
      <c r="C6" s="189"/>
      <c r="D6" s="183" t="s">
        <v>8</v>
      </c>
      <c r="E6" s="46">
        <v>1</v>
      </c>
      <c r="F6" s="46">
        <v>1</v>
      </c>
      <c r="G6" s="46">
        <v>1</v>
      </c>
      <c r="H6" s="46">
        <f t="shared" si="0"/>
        <v>3</v>
      </c>
      <c r="I6" s="198">
        <f t="shared" si="1"/>
        <v>5</v>
      </c>
      <c r="J6" s="199">
        <v>5</v>
      </c>
      <c r="K6" s="46">
        <v>1</v>
      </c>
      <c r="L6" s="46">
        <v>1</v>
      </c>
      <c r="M6" s="46">
        <v>1</v>
      </c>
      <c r="N6" s="46">
        <f t="shared" si="2"/>
        <v>3</v>
      </c>
      <c r="O6" s="198">
        <f t="shared" si="3"/>
        <v>5</v>
      </c>
      <c r="P6" s="199">
        <v>5</v>
      </c>
      <c r="Q6" s="206">
        <f t="shared" si="4"/>
        <v>5</v>
      </c>
      <c r="R6" s="46" t="s">
        <v>82</v>
      </c>
      <c r="S6" s="82"/>
      <c r="T6" s="67" t="s">
        <v>376</v>
      </c>
    </row>
    <row r="7" spans="1:21" ht="49" customHeight="1">
      <c r="A7" s="66" t="s">
        <v>6</v>
      </c>
      <c r="B7" s="172" t="s">
        <v>197</v>
      </c>
      <c r="C7" s="189"/>
      <c r="D7" s="183" t="s">
        <v>9</v>
      </c>
      <c r="E7" s="46">
        <v>1</v>
      </c>
      <c r="F7" s="46">
        <v>1</v>
      </c>
      <c r="G7" s="46">
        <v>1</v>
      </c>
      <c r="H7" s="46">
        <f t="shared" si="0"/>
        <v>3</v>
      </c>
      <c r="I7" s="198">
        <f t="shared" si="1"/>
        <v>5</v>
      </c>
      <c r="J7" s="199">
        <v>5</v>
      </c>
      <c r="K7" s="46">
        <v>1</v>
      </c>
      <c r="L7" s="46">
        <v>1</v>
      </c>
      <c r="M7" s="46">
        <v>1</v>
      </c>
      <c r="N7" s="46">
        <f t="shared" si="2"/>
        <v>3</v>
      </c>
      <c r="O7" s="198">
        <f t="shared" si="3"/>
        <v>5</v>
      </c>
      <c r="P7" s="199">
        <v>5</v>
      </c>
      <c r="Q7" s="206">
        <f t="shared" si="4"/>
        <v>5</v>
      </c>
      <c r="R7" s="46" t="s">
        <v>361</v>
      </c>
      <c r="S7" s="82"/>
      <c r="T7" s="67" t="s">
        <v>374</v>
      </c>
    </row>
    <row r="8" spans="1:21" ht="49" customHeight="1">
      <c r="A8" s="66" t="s">
        <v>21</v>
      </c>
      <c r="B8" s="178" t="s">
        <v>209</v>
      </c>
      <c r="C8" s="189"/>
      <c r="D8" s="184" t="s">
        <v>24</v>
      </c>
      <c r="E8" s="46">
        <v>0</v>
      </c>
      <c r="F8" s="46">
        <v>0</v>
      </c>
      <c r="G8" s="46">
        <v>0</v>
      </c>
      <c r="H8" s="46">
        <f t="shared" si="0"/>
        <v>0</v>
      </c>
      <c r="I8" s="198">
        <f t="shared" si="1"/>
        <v>0</v>
      </c>
      <c r="J8" s="199">
        <v>0</v>
      </c>
      <c r="K8" s="46">
        <v>0</v>
      </c>
      <c r="L8" s="46">
        <v>0</v>
      </c>
      <c r="M8" s="46">
        <v>0</v>
      </c>
      <c r="N8" s="46">
        <f t="shared" si="2"/>
        <v>0</v>
      </c>
      <c r="O8" s="198">
        <f t="shared" si="3"/>
        <v>0</v>
      </c>
      <c r="P8" s="199">
        <v>0</v>
      </c>
      <c r="Q8" s="206">
        <f t="shared" si="4"/>
        <v>0</v>
      </c>
      <c r="R8" s="46" t="s">
        <v>82</v>
      </c>
      <c r="S8" s="82" t="s">
        <v>390</v>
      </c>
      <c r="T8" s="67"/>
    </row>
    <row r="9" spans="1:21" ht="49" customHeight="1">
      <c r="A9" s="66" t="s">
        <v>6</v>
      </c>
      <c r="B9" s="172" t="s">
        <v>198</v>
      </c>
      <c r="C9" s="189"/>
      <c r="D9" s="19" t="s">
        <v>10</v>
      </c>
      <c r="E9" s="46">
        <v>1</v>
      </c>
      <c r="F9" s="46">
        <v>0.75</v>
      </c>
      <c r="G9" s="46">
        <v>0.75</v>
      </c>
      <c r="H9" s="46">
        <f t="shared" si="0"/>
        <v>2.5</v>
      </c>
      <c r="I9" s="198">
        <f t="shared" si="1"/>
        <v>3.5</v>
      </c>
      <c r="J9" s="199">
        <v>4.5</v>
      </c>
      <c r="K9" s="46">
        <v>1</v>
      </c>
      <c r="L9" s="46">
        <v>1</v>
      </c>
      <c r="M9" s="46">
        <v>1</v>
      </c>
      <c r="N9" s="46">
        <f t="shared" si="2"/>
        <v>3</v>
      </c>
      <c r="O9" s="198">
        <f t="shared" si="3"/>
        <v>5</v>
      </c>
      <c r="P9" s="199">
        <v>5</v>
      </c>
      <c r="Q9" s="206">
        <f t="shared" si="4"/>
        <v>4.3</v>
      </c>
      <c r="R9" s="46" t="s">
        <v>82</v>
      </c>
      <c r="S9" s="82" t="s">
        <v>377</v>
      </c>
      <c r="T9" s="67" t="s">
        <v>378</v>
      </c>
    </row>
    <row r="10" spans="1:21" ht="49" customHeight="1">
      <c r="A10" s="66" t="s">
        <v>6</v>
      </c>
      <c r="B10" s="172" t="s">
        <v>199</v>
      </c>
      <c r="C10" s="189"/>
      <c r="D10" s="183" t="s">
        <v>11</v>
      </c>
      <c r="E10" s="46">
        <v>0</v>
      </c>
      <c r="F10" s="46">
        <v>0</v>
      </c>
      <c r="G10" s="46">
        <v>0</v>
      </c>
      <c r="H10" s="46">
        <f t="shared" si="0"/>
        <v>0</v>
      </c>
      <c r="I10" s="198">
        <f t="shared" si="1"/>
        <v>0</v>
      </c>
      <c r="J10" s="199">
        <v>0</v>
      </c>
      <c r="K10" s="46">
        <v>0</v>
      </c>
      <c r="L10" s="46">
        <v>0</v>
      </c>
      <c r="M10" s="46">
        <v>0</v>
      </c>
      <c r="N10" s="46">
        <f t="shared" si="2"/>
        <v>0</v>
      </c>
      <c r="O10" s="198">
        <v>0</v>
      </c>
      <c r="P10" s="199">
        <v>0</v>
      </c>
      <c r="Q10" s="206">
        <f t="shared" si="4"/>
        <v>0</v>
      </c>
      <c r="R10" s="46" t="s">
        <v>82</v>
      </c>
      <c r="S10" s="82" t="s">
        <v>390</v>
      </c>
      <c r="T10" s="67"/>
    </row>
    <row r="11" spans="1:21" ht="49" customHeight="1">
      <c r="A11" s="66" t="s">
        <v>6</v>
      </c>
      <c r="B11" s="172" t="s">
        <v>200</v>
      </c>
      <c r="C11" s="189"/>
      <c r="D11" s="183" t="s">
        <v>12</v>
      </c>
      <c r="E11" s="46">
        <v>1</v>
      </c>
      <c r="F11" s="46">
        <v>0.75</v>
      </c>
      <c r="G11" s="46">
        <v>0.75</v>
      </c>
      <c r="H11" s="46">
        <f t="shared" si="0"/>
        <v>2.5</v>
      </c>
      <c r="I11" s="198">
        <f t="shared" si="1"/>
        <v>3.5</v>
      </c>
      <c r="J11" s="199">
        <v>4</v>
      </c>
      <c r="K11" s="46">
        <v>0</v>
      </c>
      <c r="L11" s="46">
        <v>0</v>
      </c>
      <c r="M11" s="46">
        <v>0</v>
      </c>
      <c r="N11" s="46">
        <f t="shared" si="2"/>
        <v>0</v>
      </c>
      <c r="O11" s="198">
        <f t="shared" ref="O11:O28" si="5">IF(N11&gt;=3,5,IF(N11&gt;=2,3.5,IF(N11&gt;=1,1.75,IF(N11&lt;=1,0))))</f>
        <v>0</v>
      </c>
      <c r="P11" s="199">
        <v>0</v>
      </c>
      <c r="Q11" s="206">
        <f t="shared" si="4"/>
        <v>2.625</v>
      </c>
      <c r="R11" s="46" t="s">
        <v>82</v>
      </c>
      <c r="S11" s="82" t="s">
        <v>406</v>
      </c>
      <c r="T11" s="67"/>
    </row>
    <row r="12" spans="1:21" ht="49" customHeight="1">
      <c r="A12" s="66" t="s">
        <v>21</v>
      </c>
      <c r="B12" s="178" t="s">
        <v>210</v>
      </c>
      <c r="C12" s="189"/>
      <c r="D12" s="184" t="s">
        <v>25</v>
      </c>
      <c r="E12" s="46">
        <v>1</v>
      </c>
      <c r="F12" s="46">
        <v>1</v>
      </c>
      <c r="G12" s="46">
        <v>1</v>
      </c>
      <c r="H12" s="46">
        <f t="shared" si="0"/>
        <v>3</v>
      </c>
      <c r="I12" s="198">
        <f t="shared" si="1"/>
        <v>5</v>
      </c>
      <c r="J12" s="199">
        <v>4.5</v>
      </c>
      <c r="K12" s="46">
        <v>1</v>
      </c>
      <c r="L12" s="46">
        <v>1</v>
      </c>
      <c r="M12" s="46">
        <v>1</v>
      </c>
      <c r="N12" s="46">
        <f t="shared" si="2"/>
        <v>3</v>
      </c>
      <c r="O12" s="198">
        <f t="shared" si="5"/>
        <v>5</v>
      </c>
      <c r="P12" s="199">
        <v>4</v>
      </c>
      <c r="Q12" s="206">
        <f t="shared" si="4"/>
        <v>4.7250000000000005</v>
      </c>
      <c r="R12" s="46" t="s">
        <v>356</v>
      </c>
      <c r="S12" s="82" t="s">
        <v>393</v>
      </c>
      <c r="T12" s="67" t="s">
        <v>385</v>
      </c>
    </row>
    <row r="13" spans="1:21" ht="49" customHeight="1">
      <c r="A13" s="66" t="s">
        <v>6</v>
      </c>
      <c r="B13" s="172" t="s">
        <v>201</v>
      </c>
      <c r="C13" s="189" t="s">
        <v>38</v>
      </c>
      <c r="D13" s="183" t="s">
        <v>13</v>
      </c>
      <c r="E13" s="46">
        <v>1</v>
      </c>
      <c r="F13" s="46">
        <v>1</v>
      </c>
      <c r="G13" s="46">
        <v>0</v>
      </c>
      <c r="H13" s="46">
        <f t="shared" si="0"/>
        <v>2</v>
      </c>
      <c r="I13" s="198">
        <f t="shared" si="1"/>
        <v>3.5</v>
      </c>
      <c r="J13" s="199">
        <v>4.5</v>
      </c>
      <c r="K13" s="46">
        <v>1</v>
      </c>
      <c r="L13" s="46">
        <v>1</v>
      </c>
      <c r="M13" s="46">
        <v>0</v>
      </c>
      <c r="N13" s="46">
        <f t="shared" si="2"/>
        <v>2</v>
      </c>
      <c r="O13" s="198">
        <f t="shared" si="5"/>
        <v>3.5</v>
      </c>
      <c r="P13" s="199">
        <v>1</v>
      </c>
      <c r="Q13" s="206">
        <f t="shared" si="4"/>
        <v>3.6</v>
      </c>
      <c r="R13" s="46" t="s">
        <v>82</v>
      </c>
      <c r="S13" s="82" t="s">
        <v>392</v>
      </c>
      <c r="T13" s="67" t="s">
        <v>379</v>
      </c>
    </row>
    <row r="14" spans="1:21" ht="49" customHeight="1">
      <c r="A14" s="66" t="s">
        <v>21</v>
      </c>
      <c r="B14" s="178" t="s">
        <v>211</v>
      </c>
      <c r="C14" s="189"/>
      <c r="D14" s="184" t="s">
        <v>26</v>
      </c>
      <c r="E14" s="46">
        <v>1</v>
      </c>
      <c r="F14" s="46">
        <v>1</v>
      </c>
      <c r="G14" s="46">
        <v>1</v>
      </c>
      <c r="H14" s="46">
        <f t="shared" si="0"/>
        <v>3</v>
      </c>
      <c r="I14" s="198">
        <f t="shared" si="1"/>
        <v>5</v>
      </c>
      <c r="J14" s="199">
        <v>5</v>
      </c>
      <c r="K14" s="46">
        <v>1</v>
      </c>
      <c r="L14" s="46">
        <v>1</v>
      </c>
      <c r="M14" s="46">
        <v>1</v>
      </c>
      <c r="N14" s="46">
        <f t="shared" si="2"/>
        <v>3</v>
      </c>
      <c r="O14" s="198">
        <f t="shared" si="5"/>
        <v>5</v>
      </c>
      <c r="P14" s="199">
        <v>4.5</v>
      </c>
      <c r="Q14" s="206">
        <f t="shared" si="4"/>
        <v>4.95</v>
      </c>
      <c r="R14" s="46" t="s">
        <v>356</v>
      </c>
      <c r="S14" s="82" t="s">
        <v>358</v>
      </c>
    </row>
    <row r="15" spans="1:21" ht="49" customHeight="1">
      <c r="A15" s="66" t="s">
        <v>21</v>
      </c>
      <c r="B15" s="178" t="s">
        <v>212</v>
      </c>
      <c r="C15" s="189"/>
      <c r="D15" s="184" t="s">
        <v>27</v>
      </c>
      <c r="E15" s="46">
        <v>1</v>
      </c>
      <c r="F15" s="46">
        <v>1</v>
      </c>
      <c r="G15" s="46">
        <v>1</v>
      </c>
      <c r="H15" s="46">
        <f t="shared" si="0"/>
        <v>3</v>
      </c>
      <c r="I15" s="198">
        <f t="shared" si="1"/>
        <v>5</v>
      </c>
      <c r="J15" s="199">
        <v>4.5</v>
      </c>
      <c r="K15" s="46">
        <v>1</v>
      </c>
      <c r="L15" s="46">
        <v>1</v>
      </c>
      <c r="M15" s="46">
        <v>1</v>
      </c>
      <c r="N15" s="46">
        <f t="shared" si="2"/>
        <v>3</v>
      </c>
      <c r="O15" s="198">
        <f t="shared" si="5"/>
        <v>5</v>
      </c>
      <c r="P15" s="199">
        <v>5</v>
      </c>
      <c r="Q15" s="206">
        <f t="shared" si="4"/>
        <v>4.8250000000000002</v>
      </c>
      <c r="R15" s="46" t="s">
        <v>82</v>
      </c>
      <c r="S15" s="82"/>
      <c r="T15" s="191" t="s">
        <v>384</v>
      </c>
    </row>
    <row r="16" spans="1:21" ht="49" customHeight="1">
      <c r="A16" s="66" t="s">
        <v>21</v>
      </c>
      <c r="B16" s="178" t="s">
        <v>213</v>
      </c>
      <c r="C16" s="189" t="s">
        <v>37</v>
      </c>
      <c r="D16" s="184" t="s">
        <v>28</v>
      </c>
      <c r="E16" s="46">
        <v>0</v>
      </c>
      <c r="F16" s="46">
        <v>1</v>
      </c>
      <c r="G16" s="46">
        <v>1</v>
      </c>
      <c r="H16" s="46">
        <f t="shared" si="0"/>
        <v>2</v>
      </c>
      <c r="I16" s="198">
        <f t="shared" si="1"/>
        <v>3.5</v>
      </c>
      <c r="J16" s="199">
        <v>4.5</v>
      </c>
      <c r="K16" s="46">
        <v>0</v>
      </c>
      <c r="L16" s="46">
        <v>1</v>
      </c>
      <c r="M16" s="46">
        <v>0</v>
      </c>
      <c r="N16" s="46">
        <f t="shared" si="2"/>
        <v>1</v>
      </c>
      <c r="O16" s="198">
        <f t="shared" si="5"/>
        <v>1.75</v>
      </c>
      <c r="P16" s="199">
        <v>1</v>
      </c>
      <c r="Q16" s="206">
        <f t="shared" si="4"/>
        <v>3.25</v>
      </c>
      <c r="R16" s="46" t="s">
        <v>82</v>
      </c>
      <c r="S16" s="82" t="s">
        <v>397</v>
      </c>
      <c r="T16" s="67" t="s">
        <v>387</v>
      </c>
    </row>
    <row r="17" spans="1:20" ht="49" customHeight="1">
      <c r="A17" s="66" t="s">
        <v>6</v>
      </c>
      <c r="B17" s="172" t="s">
        <v>202</v>
      </c>
      <c r="C17" s="189" t="s">
        <v>36</v>
      </c>
      <c r="D17" s="183" t="s">
        <v>14</v>
      </c>
      <c r="E17" s="46">
        <v>0</v>
      </c>
      <c r="F17" s="46">
        <v>0</v>
      </c>
      <c r="G17" s="46">
        <v>0</v>
      </c>
      <c r="H17" s="46">
        <f t="shared" si="0"/>
        <v>0</v>
      </c>
      <c r="I17" s="198">
        <f t="shared" si="1"/>
        <v>0</v>
      </c>
      <c r="J17" s="199">
        <v>0</v>
      </c>
      <c r="K17" s="46">
        <v>0</v>
      </c>
      <c r="L17" s="46">
        <v>0</v>
      </c>
      <c r="M17" s="46">
        <v>0</v>
      </c>
      <c r="N17" s="46">
        <f t="shared" si="2"/>
        <v>0</v>
      </c>
      <c r="O17" s="198">
        <f t="shared" si="5"/>
        <v>0</v>
      </c>
      <c r="P17" s="199">
        <v>0</v>
      </c>
      <c r="Q17" s="206">
        <f t="shared" si="4"/>
        <v>0</v>
      </c>
      <c r="R17" s="46" t="s">
        <v>82</v>
      </c>
      <c r="S17" s="82" t="s">
        <v>409</v>
      </c>
      <c r="T17" s="67"/>
    </row>
    <row r="18" spans="1:20" ht="56" customHeight="1">
      <c r="A18" s="66" t="s">
        <v>21</v>
      </c>
      <c r="B18" s="178" t="s">
        <v>214</v>
      </c>
      <c r="C18" s="189" t="s">
        <v>36</v>
      </c>
      <c r="D18" s="184" t="s">
        <v>29</v>
      </c>
      <c r="E18" s="46">
        <v>1</v>
      </c>
      <c r="F18" s="46">
        <v>0.75</v>
      </c>
      <c r="G18" s="46">
        <v>0.75</v>
      </c>
      <c r="H18" s="46">
        <f t="shared" si="0"/>
        <v>2.5</v>
      </c>
      <c r="I18" s="198">
        <f t="shared" si="1"/>
        <v>3.5</v>
      </c>
      <c r="J18" s="199">
        <v>4.5</v>
      </c>
      <c r="K18" s="46">
        <v>1</v>
      </c>
      <c r="L18" s="46">
        <v>1</v>
      </c>
      <c r="M18" s="46">
        <v>1</v>
      </c>
      <c r="N18" s="46">
        <f t="shared" si="2"/>
        <v>3</v>
      </c>
      <c r="O18" s="198">
        <f t="shared" si="5"/>
        <v>5</v>
      </c>
      <c r="P18" s="199">
        <v>5</v>
      </c>
      <c r="Q18" s="206">
        <f t="shared" si="4"/>
        <v>4.3</v>
      </c>
      <c r="R18" s="46" t="s">
        <v>82</v>
      </c>
      <c r="S18" s="82" t="s">
        <v>394</v>
      </c>
      <c r="T18" s="67" t="s">
        <v>382</v>
      </c>
    </row>
    <row r="19" spans="1:20" ht="49" customHeight="1">
      <c r="A19" s="66" t="s">
        <v>21</v>
      </c>
      <c r="B19" s="178" t="s">
        <v>215</v>
      </c>
      <c r="C19" s="189" t="s">
        <v>36</v>
      </c>
      <c r="D19" s="184" t="s">
        <v>30</v>
      </c>
      <c r="E19" s="46">
        <v>0</v>
      </c>
      <c r="F19" s="46">
        <v>0</v>
      </c>
      <c r="G19" s="46">
        <v>0</v>
      </c>
      <c r="H19" s="46">
        <f t="shared" si="0"/>
        <v>0</v>
      </c>
      <c r="I19" s="198">
        <f t="shared" si="1"/>
        <v>0</v>
      </c>
      <c r="J19" s="199">
        <v>0</v>
      </c>
      <c r="K19" s="46">
        <v>0</v>
      </c>
      <c r="L19" s="46">
        <v>0</v>
      </c>
      <c r="M19" s="46">
        <v>0</v>
      </c>
      <c r="N19" s="46">
        <f t="shared" si="2"/>
        <v>0</v>
      </c>
      <c r="O19" s="198">
        <f t="shared" si="5"/>
        <v>0</v>
      </c>
      <c r="P19" s="199">
        <v>0</v>
      </c>
      <c r="Q19" s="206">
        <f t="shared" si="4"/>
        <v>0</v>
      </c>
      <c r="R19" s="46" t="s">
        <v>82</v>
      </c>
      <c r="S19" s="82" t="s">
        <v>372</v>
      </c>
    </row>
    <row r="20" spans="1:20" ht="49" customHeight="1">
      <c r="A20" s="66" t="s">
        <v>21</v>
      </c>
      <c r="B20" s="178" t="s">
        <v>216</v>
      </c>
      <c r="C20" s="189"/>
      <c r="D20" s="184" t="s">
        <v>31</v>
      </c>
      <c r="E20" s="46">
        <v>1</v>
      </c>
      <c r="F20" s="46">
        <v>1</v>
      </c>
      <c r="G20" s="46">
        <v>1</v>
      </c>
      <c r="H20" s="46">
        <f t="shared" si="0"/>
        <v>3</v>
      </c>
      <c r="I20" s="198">
        <f t="shared" si="1"/>
        <v>5</v>
      </c>
      <c r="J20" s="199">
        <v>4</v>
      </c>
      <c r="K20" s="46">
        <v>1</v>
      </c>
      <c r="L20" s="46">
        <v>1</v>
      </c>
      <c r="M20" s="46">
        <v>1</v>
      </c>
      <c r="N20" s="46">
        <f t="shared" si="2"/>
        <v>3</v>
      </c>
      <c r="O20" s="198">
        <f t="shared" si="5"/>
        <v>5</v>
      </c>
      <c r="P20" s="199">
        <v>5</v>
      </c>
      <c r="Q20" s="206">
        <f t="shared" si="4"/>
        <v>4.6500000000000004</v>
      </c>
      <c r="R20" s="46" t="s">
        <v>82</v>
      </c>
      <c r="S20" s="82" t="s">
        <v>391</v>
      </c>
    </row>
    <row r="21" spans="1:20" ht="49" customHeight="1">
      <c r="A21" s="66" t="s">
        <v>6</v>
      </c>
      <c r="B21" s="172" t="s">
        <v>203</v>
      </c>
      <c r="C21" s="189"/>
      <c r="D21" s="183" t="s">
        <v>16</v>
      </c>
      <c r="E21" s="46">
        <v>1</v>
      </c>
      <c r="F21" s="46">
        <v>1</v>
      </c>
      <c r="G21" s="46">
        <v>1</v>
      </c>
      <c r="H21" s="46">
        <f t="shared" si="0"/>
        <v>3</v>
      </c>
      <c r="I21" s="198">
        <f t="shared" si="1"/>
        <v>5</v>
      </c>
      <c r="J21" s="199">
        <v>5</v>
      </c>
      <c r="K21" s="46">
        <v>0</v>
      </c>
      <c r="L21" s="46">
        <v>0</v>
      </c>
      <c r="M21" s="46"/>
      <c r="N21" s="46">
        <f t="shared" si="2"/>
        <v>0</v>
      </c>
      <c r="O21" s="198">
        <f t="shared" si="5"/>
        <v>0</v>
      </c>
      <c r="P21" s="199">
        <v>0</v>
      </c>
      <c r="Q21" s="206">
        <f t="shared" si="4"/>
        <v>3.5</v>
      </c>
      <c r="R21" s="46" t="s">
        <v>82</v>
      </c>
      <c r="S21" s="82"/>
      <c r="T21" s="67"/>
    </row>
    <row r="22" spans="1:20" ht="49" customHeight="1">
      <c r="A22" s="66" t="s">
        <v>21</v>
      </c>
      <c r="B22" s="178" t="s">
        <v>217</v>
      </c>
      <c r="C22" s="189"/>
      <c r="D22" s="184" t="s">
        <v>32</v>
      </c>
      <c r="E22" s="46">
        <v>1</v>
      </c>
      <c r="F22" s="46">
        <v>1</v>
      </c>
      <c r="G22" s="46">
        <v>1</v>
      </c>
      <c r="H22" s="46">
        <f t="shared" si="0"/>
        <v>3</v>
      </c>
      <c r="I22" s="198">
        <f t="shared" si="1"/>
        <v>5</v>
      </c>
      <c r="J22" s="199">
        <v>5</v>
      </c>
      <c r="K22" s="46">
        <v>1</v>
      </c>
      <c r="L22" s="46">
        <v>1</v>
      </c>
      <c r="M22" s="46">
        <v>1</v>
      </c>
      <c r="N22" s="46">
        <f t="shared" si="2"/>
        <v>3</v>
      </c>
      <c r="O22" s="198">
        <f t="shared" si="5"/>
        <v>5</v>
      </c>
      <c r="P22" s="199">
        <v>4.5</v>
      </c>
      <c r="Q22" s="206">
        <f t="shared" si="4"/>
        <v>4.95</v>
      </c>
      <c r="R22" s="46" t="s">
        <v>82</v>
      </c>
      <c r="S22" s="82" t="s">
        <v>399</v>
      </c>
      <c r="T22" s="67" t="s">
        <v>388</v>
      </c>
    </row>
    <row r="23" spans="1:20" ht="49" customHeight="1">
      <c r="A23" s="66" t="s">
        <v>21</v>
      </c>
      <c r="B23" s="178" t="s">
        <v>218</v>
      </c>
      <c r="C23" s="189"/>
      <c r="D23" s="184" t="s">
        <v>33</v>
      </c>
      <c r="E23" s="46">
        <v>1</v>
      </c>
      <c r="F23" s="46">
        <v>0.75</v>
      </c>
      <c r="G23" s="46">
        <v>0</v>
      </c>
      <c r="H23" s="46">
        <f t="shared" si="0"/>
        <v>1.75</v>
      </c>
      <c r="I23" s="198">
        <f t="shared" si="1"/>
        <v>1.75</v>
      </c>
      <c r="J23" s="199">
        <v>0</v>
      </c>
      <c r="K23" s="46">
        <v>0</v>
      </c>
      <c r="L23" s="46">
        <v>0</v>
      </c>
      <c r="M23" s="46">
        <v>0</v>
      </c>
      <c r="N23" s="46">
        <f t="shared" si="2"/>
        <v>0</v>
      </c>
      <c r="O23" s="198">
        <f t="shared" si="5"/>
        <v>0</v>
      </c>
      <c r="P23" s="199">
        <v>0</v>
      </c>
      <c r="Q23" s="206">
        <f t="shared" si="4"/>
        <v>0.61249999999999993</v>
      </c>
      <c r="R23" s="46" t="s">
        <v>82</v>
      </c>
      <c r="S23" s="82" t="s">
        <v>398</v>
      </c>
    </row>
    <row r="24" spans="1:20" ht="49" customHeight="1">
      <c r="A24" s="66" t="s">
        <v>21</v>
      </c>
      <c r="B24" s="178" t="s">
        <v>219</v>
      </c>
      <c r="C24" s="189"/>
      <c r="D24" s="184" t="s">
        <v>34</v>
      </c>
      <c r="E24" s="46">
        <v>1</v>
      </c>
      <c r="F24" s="46">
        <v>1</v>
      </c>
      <c r="G24" s="46">
        <v>1</v>
      </c>
      <c r="H24" s="46">
        <f t="shared" si="0"/>
        <v>3</v>
      </c>
      <c r="I24" s="198">
        <f t="shared" si="1"/>
        <v>5</v>
      </c>
      <c r="J24" s="199">
        <v>4</v>
      </c>
      <c r="K24" s="46">
        <v>1</v>
      </c>
      <c r="L24" s="46">
        <v>1</v>
      </c>
      <c r="M24" s="46">
        <v>1</v>
      </c>
      <c r="N24" s="46">
        <f t="shared" si="2"/>
        <v>3</v>
      </c>
      <c r="O24" s="198">
        <f t="shared" si="5"/>
        <v>5</v>
      </c>
      <c r="P24" s="199">
        <v>5</v>
      </c>
      <c r="Q24" s="206">
        <f t="shared" si="4"/>
        <v>4.6500000000000004</v>
      </c>
      <c r="R24" s="46" t="s">
        <v>82</v>
      </c>
      <c r="S24" s="82" t="s">
        <v>395</v>
      </c>
      <c r="T24" s="67" t="s">
        <v>386</v>
      </c>
    </row>
    <row r="25" spans="1:20" ht="49" customHeight="1">
      <c r="A25" s="66" t="s">
        <v>6</v>
      </c>
      <c r="B25" s="172" t="s">
        <v>204</v>
      </c>
      <c r="C25" s="189"/>
      <c r="D25" s="183" t="s">
        <v>17</v>
      </c>
      <c r="E25" s="46">
        <v>1</v>
      </c>
      <c r="F25" s="46">
        <v>1</v>
      </c>
      <c r="G25" s="46">
        <v>1</v>
      </c>
      <c r="H25" s="46">
        <f t="shared" si="0"/>
        <v>3</v>
      </c>
      <c r="I25" s="198">
        <v>4.5</v>
      </c>
      <c r="J25" s="199">
        <v>4.5</v>
      </c>
      <c r="K25" s="46">
        <v>1</v>
      </c>
      <c r="L25" s="46">
        <v>1</v>
      </c>
      <c r="M25" s="46">
        <v>1</v>
      </c>
      <c r="N25" s="46">
        <f t="shared" si="2"/>
        <v>3</v>
      </c>
      <c r="O25" s="198">
        <f t="shared" si="5"/>
        <v>5</v>
      </c>
      <c r="P25" s="199">
        <v>5</v>
      </c>
      <c r="Q25" s="206">
        <f t="shared" si="4"/>
        <v>4.6500000000000004</v>
      </c>
      <c r="R25" s="46" t="s">
        <v>82</v>
      </c>
      <c r="S25" s="82"/>
      <c r="T25" s="67" t="s">
        <v>380</v>
      </c>
    </row>
    <row r="26" spans="1:20" ht="49" customHeight="1">
      <c r="A26" s="66" t="s">
        <v>21</v>
      </c>
      <c r="B26" s="178" t="s">
        <v>220</v>
      </c>
      <c r="C26" s="189"/>
      <c r="D26" s="184" t="s">
        <v>35</v>
      </c>
      <c r="E26" s="46">
        <v>0</v>
      </c>
      <c r="F26" s="46">
        <v>0.75</v>
      </c>
      <c r="G26" s="46">
        <v>0.75</v>
      </c>
      <c r="H26" s="46">
        <f t="shared" si="0"/>
        <v>1.5</v>
      </c>
      <c r="I26" s="198">
        <f>IF(H26&gt;=3,5,IF(H26&gt;=2,3.5,IF(H26&gt;=1,1.75,IF(H26&lt;=1,0))))</f>
        <v>1.75</v>
      </c>
      <c r="J26" s="199">
        <v>3</v>
      </c>
      <c r="K26" s="46">
        <v>1</v>
      </c>
      <c r="L26" s="46">
        <v>1</v>
      </c>
      <c r="M26" s="46">
        <v>1</v>
      </c>
      <c r="N26" s="46">
        <f t="shared" si="2"/>
        <v>3</v>
      </c>
      <c r="O26" s="198">
        <f t="shared" si="5"/>
        <v>5</v>
      </c>
      <c r="P26" s="199">
        <v>3</v>
      </c>
      <c r="Q26" s="206">
        <f t="shared" si="4"/>
        <v>2.9624999999999995</v>
      </c>
      <c r="R26" s="46" t="s">
        <v>82</v>
      </c>
      <c r="S26" s="82" t="s">
        <v>396</v>
      </c>
      <c r="T26" s="67" t="s">
        <v>381</v>
      </c>
    </row>
    <row r="27" spans="1:20" ht="49" customHeight="1">
      <c r="A27" s="66" t="s">
        <v>6</v>
      </c>
      <c r="B27" s="172" t="s">
        <v>205</v>
      </c>
      <c r="C27" s="189"/>
      <c r="D27" s="183" t="s">
        <v>18</v>
      </c>
      <c r="E27" s="46">
        <v>0.75</v>
      </c>
      <c r="F27" s="46">
        <v>1</v>
      </c>
      <c r="G27" s="46">
        <v>0.75</v>
      </c>
      <c r="H27" s="46">
        <f t="shared" si="0"/>
        <v>2.5</v>
      </c>
      <c r="I27" s="198">
        <f>IF(H27&gt;=3,5,IF(H27&gt;=2,3.5,IF(H27&gt;=1,1.75,IF(H27&lt;=1,0))))</f>
        <v>3.5</v>
      </c>
      <c r="J27" s="199">
        <v>3.5</v>
      </c>
      <c r="K27" s="46">
        <v>1</v>
      </c>
      <c r="L27" s="46">
        <v>1</v>
      </c>
      <c r="M27" s="46">
        <v>1</v>
      </c>
      <c r="N27" s="46">
        <f t="shared" si="2"/>
        <v>3</v>
      </c>
      <c r="O27" s="198">
        <f t="shared" si="5"/>
        <v>5</v>
      </c>
      <c r="P27" s="199">
        <v>4</v>
      </c>
      <c r="Q27" s="206">
        <f t="shared" si="4"/>
        <v>3.8499999999999996</v>
      </c>
      <c r="R27" s="46" t="s">
        <v>82</v>
      </c>
      <c r="S27" s="82" t="s">
        <v>400</v>
      </c>
      <c r="T27" s="67" t="s">
        <v>389</v>
      </c>
    </row>
    <row r="28" spans="1:20" ht="49" customHeight="1">
      <c r="A28" s="66" t="s">
        <v>6</v>
      </c>
      <c r="B28" s="172" t="s">
        <v>206</v>
      </c>
      <c r="C28" s="189"/>
      <c r="D28" s="183" t="s">
        <v>20</v>
      </c>
      <c r="E28" s="46">
        <v>0</v>
      </c>
      <c r="F28" s="46">
        <v>0</v>
      </c>
      <c r="G28" s="46">
        <v>0</v>
      </c>
      <c r="H28" s="46">
        <f t="shared" si="0"/>
        <v>0</v>
      </c>
      <c r="I28" s="198">
        <f>IF(H28&gt;=3,5,IF(H28&gt;=2,3.5,IF(H28&gt;=1,1.75,IF(H28&lt;=1,0))))</f>
        <v>0</v>
      </c>
      <c r="J28" s="199">
        <v>0</v>
      </c>
      <c r="K28" s="46">
        <v>0</v>
      </c>
      <c r="L28" s="46">
        <v>0</v>
      </c>
      <c r="M28" s="46">
        <v>0</v>
      </c>
      <c r="N28" s="46">
        <f t="shared" si="2"/>
        <v>0</v>
      </c>
      <c r="O28" s="198">
        <f t="shared" si="5"/>
        <v>0</v>
      </c>
      <c r="P28" s="199">
        <v>0</v>
      </c>
      <c r="Q28" s="206">
        <f t="shared" si="4"/>
        <v>0</v>
      </c>
      <c r="R28" s="46" t="s">
        <v>82</v>
      </c>
      <c r="S28" s="82" t="s">
        <v>390</v>
      </c>
      <c r="T28" s="67"/>
    </row>
    <row r="30" spans="1:20" ht="49" customHeight="1">
      <c r="G30" s="192"/>
      <c r="H30" s="192"/>
      <c r="I30" s="192"/>
      <c r="J30" s="192"/>
      <c r="K30" s="192"/>
      <c r="L30" s="192"/>
      <c r="M30" s="192"/>
      <c r="N30" s="192"/>
      <c r="O30" s="192"/>
    </row>
    <row r="31" spans="1:20" ht="49" customHeight="1">
      <c r="G31" s="192"/>
      <c r="H31" s="192"/>
      <c r="I31" s="192"/>
      <c r="J31" s="192"/>
      <c r="K31" s="192"/>
      <c r="L31" s="192"/>
      <c r="M31" s="192"/>
      <c r="N31" s="192"/>
      <c r="O31" s="192"/>
    </row>
    <row r="32" spans="1:20" ht="49" customHeight="1">
      <c r="G32" s="192"/>
      <c r="H32" s="192"/>
      <c r="I32" s="192"/>
      <c r="J32" s="192"/>
      <c r="K32" s="192"/>
      <c r="L32" s="192"/>
      <c r="M32" s="192"/>
      <c r="N32" s="192"/>
      <c r="O32" s="192"/>
    </row>
    <row r="33" spans="7:15" ht="49" customHeight="1">
      <c r="G33" s="192"/>
      <c r="H33" s="192"/>
      <c r="I33" s="192"/>
      <c r="J33" s="192"/>
      <c r="K33" s="192"/>
      <c r="L33" s="192"/>
      <c r="M33" s="192"/>
      <c r="N33" s="192"/>
      <c r="O33" s="192"/>
    </row>
  </sheetData>
  <autoFilter ref="A2:U2" xr:uid="{A0F4A417-2929-4F86-A245-BA1D8BCD3880}">
    <sortState xmlns:xlrd2="http://schemas.microsoft.com/office/spreadsheetml/2017/richdata2" ref="A3:U28">
      <sortCondition ref="D2"/>
    </sortState>
  </autoFilter>
  <mergeCells count="2">
    <mergeCell ref="K1:N1"/>
    <mergeCell ref="E1:G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9"/>
  <sheetViews>
    <sheetView zoomScaleNormal="100" workbookViewId="0">
      <pane xSplit="3" ySplit="3" topLeftCell="D4" activePane="bottomRight" state="frozen"/>
      <selection pane="topRight" activeCell="B1" sqref="B1"/>
      <selection pane="bottomLeft" activeCell="A4" sqref="A4"/>
      <selection pane="bottomRight" activeCell="B4" sqref="B4:B29"/>
    </sheetView>
  </sheetViews>
  <sheetFormatPr defaultColWidth="9.1796875" defaultRowHeight="14.5"/>
  <cols>
    <col min="1" max="2" width="9.1796875" style="45"/>
    <col min="3" max="3" width="20.81640625" style="68" customWidth="1"/>
    <col min="4" max="4" width="40.26953125" style="134" customWidth="1"/>
    <col min="5" max="5" width="11" style="132" customWidth="1"/>
    <col min="6" max="8" width="8.7265625" style="132"/>
    <col min="9" max="9" width="14.81640625" style="137" customWidth="1"/>
    <col min="10" max="11" width="8.7265625" style="132"/>
    <col min="12" max="12" width="11.81640625" style="132" customWidth="1"/>
    <col min="13" max="13" width="8.7265625" style="132"/>
    <col min="14" max="14" width="25.54296875" style="136" customWidth="1"/>
    <col min="15" max="15" width="9.1796875" style="132"/>
    <col min="16" max="16" width="11.54296875" style="45" customWidth="1"/>
    <col min="17" max="16384" width="9.1796875" style="45"/>
  </cols>
  <sheetData>
    <row r="1" spans="1:16">
      <c r="C1" s="135" t="s">
        <v>0</v>
      </c>
      <c r="D1" s="133"/>
      <c r="E1" s="132" t="s">
        <v>261</v>
      </c>
      <c r="N1" s="137"/>
      <c r="O1" s="45"/>
    </row>
    <row r="2" spans="1:16">
      <c r="A2" s="152"/>
      <c r="B2" s="152"/>
      <c r="C2" s="135"/>
      <c r="D2" s="151"/>
      <c r="F2" s="90" t="s">
        <v>300</v>
      </c>
      <c r="G2" s="90"/>
      <c r="H2" s="90"/>
      <c r="J2" s="240" t="s">
        <v>301</v>
      </c>
      <c r="K2" s="240"/>
      <c r="L2" s="240"/>
      <c r="M2" s="240"/>
      <c r="N2" s="240"/>
      <c r="O2" s="152"/>
    </row>
    <row r="3" spans="1:16" ht="31.5">
      <c r="A3" s="152"/>
      <c r="B3" s="152"/>
      <c r="C3" s="140" t="s">
        <v>3</v>
      </c>
      <c r="D3" s="139" t="s">
        <v>267</v>
      </c>
      <c r="E3" s="141" t="s">
        <v>262</v>
      </c>
      <c r="F3" s="141" t="s">
        <v>263</v>
      </c>
      <c r="G3" s="141" t="s">
        <v>264</v>
      </c>
      <c r="H3" s="141" t="s">
        <v>265</v>
      </c>
      <c r="I3" s="141" t="s">
        <v>328</v>
      </c>
      <c r="J3" s="142" t="s">
        <v>262</v>
      </c>
      <c r="K3" s="142" t="s">
        <v>263</v>
      </c>
      <c r="L3" s="142" t="s">
        <v>266</v>
      </c>
      <c r="M3" s="142" t="s">
        <v>265</v>
      </c>
      <c r="N3" s="142" t="s">
        <v>328</v>
      </c>
      <c r="O3" s="143" t="s">
        <v>4</v>
      </c>
      <c r="P3" s="156" t="s">
        <v>331</v>
      </c>
    </row>
    <row r="4" spans="1:16" ht="25.5" customHeight="1">
      <c r="A4" s="144" t="s">
        <v>6</v>
      </c>
      <c r="B4" s="172" t="s">
        <v>195</v>
      </c>
      <c r="C4" s="149" t="s">
        <v>7</v>
      </c>
      <c r="D4" s="153" t="s">
        <v>268</v>
      </c>
      <c r="E4" s="145">
        <v>0</v>
      </c>
      <c r="F4" s="145">
        <v>0</v>
      </c>
      <c r="G4" s="145">
        <v>0</v>
      </c>
      <c r="H4" s="145">
        <v>0</v>
      </c>
      <c r="I4" s="146" t="s">
        <v>238</v>
      </c>
      <c r="J4" s="147">
        <v>0</v>
      </c>
      <c r="K4" s="147">
        <v>0</v>
      </c>
      <c r="L4" s="147">
        <v>0</v>
      </c>
      <c r="M4" s="147">
        <v>0</v>
      </c>
      <c r="N4" s="148" t="s">
        <v>238</v>
      </c>
      <c r="O4" s="143">
        <f t="shared" ref="O4:O12" si="0">AVERAGE(E4:M4)</f>
        <v>0</v>
      </c>
      <c r="P4" s="157"/>
    </row>
    <row r="5" spans="1:16" ht="26.5" customHeight="1">
      <c r="A5" s="144" t="s">
        <v>6</v>
      </c>
      <c r="B5" s="172" t="s">
        <v>196</v>
      </c>
      <c r="C5" s="149" t="s">
        <v>8</v>
      </c>
      <c r="D5" s="153" t="s">
        <v>292</v>
      </c>
      <c r="E5" s="145">
        <v>5</v>
      </c>
      <c r="F5" s="145">
        <v>5</v>
      </c>
      <c r="G5" s="145">
        <v>5</v>
      </c>
      <c r="H5" s="145">
        <v>5</v>
      </c>
      <c r="I5" s="146" t="s">
        <v>310</v>
      </c>
      <c r="J5" s="147">
        <v>5</v>
      </c>
      <c r="K5" s="147">
        <v>5</v>
      </c>
      <c r="L5" s="147">
        <v>5</v>
      </c>
      <c r="M5" s="147">
        <v>5</v>
      </c>
      <c r="N5" s="148" t="s">
        <v>344</v>
      </c>
      <c r="O5" s="143">
        <f t="shared" si="0"/>
        <v>5</v>
      </c>
      <c r="P5" s="157"/>
    </row>
    <row r="6" spans="1:16">
      <c r="A6" s="144" t="s">
        <v>6</v>
      </c>
      <c r="B6" s="172" t="s">
        <v>197</v>
      </c>
      <c r="C6" s="149" t="s">
        <v>9</v>
      </c>
      <c r="D6" s="153" t="s">
        <v>270</v>
      </c>
      <c r="E6" s="145">
        <v>0</v>
      </c>
      <c r="F6" s="145">
        <v>5</v>
      </c>
      <c r="G6" s="145">
        <v>0</v>
      </c>
      <c r="H6" s="145">
        <v>0</v>
      </c>
      <c r="I6" s="146" t="s">
        <v>303</v>
      </c>
      <c r="J6" s="147">
        <v>0</v>
      </c>
      <c r="K6" s="147">
        <v>5</v>
      </c>
      <c r="L6" s="147">
        <v>0</v>
      </c>
      <c r="M6" s="147">
        <v>0</v>
      </c>
      <c r="N6" s="148" t="s">
        <v>303</v>
      </c>
      <c r="O6" s="143">
        <f t="shared" si="0"/>
        <v>1.25</v>
      </c>
      <c r="P6" s="157"/>
    </row>
    <row r="7" spans="1:16" ht="24.65" customHeight="1">
      <c r="A7" s="144" t="s">
        <v>333</v>
      </c>
      <c r="B7" s="172" t="s">
        <v>198</v>
      </c>
      <c r="C7" s="149" t="s">
        <v>10</v>
      </c>
      <c r="D7" s="153" t="s">
        <v>291</v>
      </c>
      <c r="E7" s="145">
        <v>5</v>
      </c>
      <c r="F7" s="145">
        <v>5</v>
      </c>
      <c r="G7" s="145">
        <v>5</v>
      </c>
      <c r="H7" s="145">
        <v>5</v>
      </c>
      <c r="I7" s="146" t="s">
        <v>302</v>
      </c>
      <c r="J7" s="147">
        <v>5</v>
      </c>
      <c r="K7" s="147">
        <v>5</v>
      </c>
      <c r="L7" s="147">
        <v>5</v>
      </c>
      <c r="M7" s="147">
        <v>5</v>
      </c>
      <c r="N7" s="148" t="s">
        <v>324</v>
      </c>
      <c r="O7" s="143">
        <f t="shared" si="0"/>
        <v>5</v>
      </c>
      <c r="P7" s="157">
        <v>0.2</v>
      </c>
    </row>
    <row r="8" spans="1:16">
      <c r="A8" s="144" t="s">
        <v>6</v>
      </c>
      <c r="B8" s="172" t="s">
        <v>199</v>
      </c>
      <c r="C8" s="149" t="s">
        <v>11</v>
      </c>
      <c r="D8" s="153" t="s">
        <v>268</v>
      </c>
      <c r="E8" s="145">
        <v>0</v>
      </c>
      <c r="F8" s="145">
        <v>0</v>
      </c>
      <c r="G8" s="145">
        <v>0</v>
      </c>
      <c r="H8" s="145">
        <v>0</v>
      </c>
      <c r="I8" s="146" t="s">
        <v>238</v>
      </c>
      <c r="J8" s="147">
        <v>0</v>
      </c>
      <c r="K8" s="147">
        <v>0</v>
      </c>
      <c r="L8" s="147">
        <v>0</v>
      </c>
      <c r="M8" s="147">
        <v>0</v>
      </c>
      <c r="N8" s="148" t="s">
        <v>238</v>
      </c>
      <c r="O8" s="143">
        <f t="shared" si="0"/>
        <v>0</v>
      </c>
      <c r="P8" s="157"/>
    </row>
    <row r="9" spans="1:16" ht="24.65" customHeight="1">
      <c r="A9" s="144" t="s">
        <v>6</v>
      </c>
      <c r="B9" s="172" t="s">
        <v>200</v>
      </c>
      <c r="C9" s="149" t="s">
        <v>12</v>
      </c>
      <c r="D9" s="153" t="s">
        <v>297</v>
      </c>
      <c r="E9" s="145">
        <v>5</v>
      </c>
      <c r="F9" s="145">
        <v>5</v>
      </c>
      <c r="G9" s="145">
        <v>5</v>
      </c>
      <c r="H9" s="145">
        <v>5</v>
      </c>
      <c r="I9" s="146" t="s">
        <v>320</v>
      </c>
      <c r="J9" s="147">
        <v>5</v>
      </c>
      <c r="K9" s="147">
        <v>5</v>
      </c>
      <c r="L9" s="147">
        <v>5</v>
      </c>
      <c r="M9" s="147">
        <v>5</v>
      </c>
      <c r="N9" s="148" t="s">
        <v>319</v>
      </c>
      <c r="O9" s="143">
        <f t="shared" si="0"/>
        <v>5</v>
      </c>
      <c r="P9" s="157"/>
    </row>
    <row r="10" spans="1:16" ht="135">
      <c r="A10" s="144" t="s">
        <v>6</v>
      </c>
      <c r="B10" s="172" t="s">
        <v>201</v>
      </c>
      <c r="C10" s="149" t="s">
        <v>13</v>
      </c>
      <c r="D10" s="153" t="s">
        <v>296</v>
      </c>
      <c r="E10" s="145">
        <v>5</v>
      </c>
      <c r="F10" s="145">
        <v>5</v>
      </c>
      <c r="G10" s="145">
        <v>5</v>
      </c>
      <c r="H10" s="145">
        <v>5</v>
      </c>
      <c r="I10" s="146" t="s">
        <v>305</v>
      </c>
      <c r="J10" s="147">
        <v>5</v>
      </c>
      <c r="K10" s="147">
        <v>5</v>
      </c>
      <c r="L10" s="147">
        <v>5</v>
      </c>
      <c r="M10" s="147">
        <v>5</v>
      </c>
      <c r="N10" s="148" t="s">
        <v>325</v>
      </c>
      <c r="O10" s="143">
        <f t="shared" si="0"/>
        <v>5</v>
      </c>
      <c r="P10" s="157"/>
    </row>
    <row r="11" spans="1:16" ht="36">
      <c r="A11" s="144" t="s">
        <v>6</v>
      </c>
      <c r="B11" s="172" t="s">
        <v>202</v>
      </c>
      <c r="C11" s="149" t="s">
        <v>14</v>
      </c>
      <c r="D11" s="153" t="s">
        <v>283</v>
      </c>
      <c r="E11" s="145">
        <v>0</v>
      </c>
      <c r="F11" s="145">
        <v>5</v>
      </c>
      <c r="G11" s="145">
        <v>0</v>
      </c>
      <c r="H11" s="145">
        <v>5</v>
      </c>
      <c r="I11" s="146" t="s">
        <v>303</v>
      </c>
      <c r="J11" s="147">
        <v>5</v>
      </c>
      <c r="K11" s="147">
        <v>5</v>
      </c>
      <c r="L11" s="147">
        <v>0</v>
      </c>
      <c r="M11" s="147">
        <v>5</v>
      </c>
      <c r="N11" s="148" t="s">
        <v>304</v>
      </c>
      <c r="O11" s="143">
        <f t="shared" si="0"/>
        <v>3.125</v>
      </c>
      <c r="P11" s="157"/>
    </row>
    <row r="12" spans="1:16">
      <c r="A12" s="144" t="s">
        <v>6</v>
      </c>
      <c r="B12" s="172" t="s">
        <v>203</v>
      </c>
      <c r="C12" s="149" t="s">
        <v>16</v>
      </c>
      <c r="D12" s="153" t="s">
        <v>268</v>
      </c>
      <c r="E12" s="145">
        <v>0</v>
      </c>
      <c r="F12" s="145">
        <v>0</v>
      </c>
      <c r="G12" s="145">
        <v>0</v>
      </c>
      <c r="H12" s="145">
        <v>0</v>
      </c>
      <c r="I12" s="146" t="s">
        <v>238</v>
      </c>
      <c r="J12" s="147">
        <v>0</v>
      </c>
      <c r="K12" s="147">
        <v>0</v>
      </c>
      <c r="L12" s="147">
        <v>0</v>
      </c>
      <c r="M12" s="147">
        <v>0</v>
      </c>
      <c r="N12" s="147" t="s">
        <v>238</v>
      </c>
      <c r="O12" s="143">
        <f t="shared" si="0"/>
        <v>0</v>
      </c>
      <c r="P12" s="157"/>
    </row>
    <row r="13" spans="1:16">
      <c r="A13" s="144" t="s">
        <v>6</v>
      </c>
      <c r="B13" s="172" t="s">
        <v>204</v>
      </c>
      <c r="C13" s="149" t="s">
        <v>17</v>
      </c>
      <c r="D13" s="153" t="s">
        <v>298</v>
      </c>
      <c r="E13" s="145"/>
      <c r="F13" s="145"/>
      <c r="G13" s="145"/>
      <c r="H13" s="145"/>
      <c r="I13" s="146"/>
      <c r="J13" s="147"/>
      <c r="K13" s="147"/>
      <c r="L13" s="147"/>
      <c r="M13" s="147"/>
      <c r="N13" s="147"/>
      <c r="O13" s="143"/>
      <c r="P13" s="157"/>
    </row>
    <row r="14" spans="1:16" ht="109" customHeight="1">
      <c r="A14" s="144" t="s">
        <v>6</v>
      </c>
      <c r="B14" s="172" t="s">
        <v>205</v>
      </c>
      <c r="C14" s="149" t="s">
        <v>18</v>
      </c>
      <c r="D14" s="153" t="s">
        <v>268</v>
      </c>
      <c r="E14" s="145">
        <v>0</v>
      </c>
      <c r="F14" s="145">
        <v>0</v>
      </c>
      <c r="G14" s="145">
        <v>0</v>
      </c>
      <c r="H14" s="145">
        <v>0</v>
      </c>
      <c r="I14" s="146"/>
      <c r="J14" s="147">
        <v>0</v>
      </c>
      <c r="K14" s="147">
        <v>0</v>
      </c>
      <c r="L14" s="147">
        <v>0</v>
      </c>
      <c r="M14" s="147">
        <v>0</v>
      </c>
      <c r="N14" s="148"/>
      <c r="O14" s="143">
        <f t="shared" ref="O14:O29" si="1">AVERAGE(E14:M14)</f>
        <v>0</v>
      </c>
      <c r="P14" s="157"/>
    </row>
    <row r="15" spans="1:16">
      <c r="A15" s="144" t="s">
        <v>6</v>
      </c>
      <c r="B15" s="172" t="s">
        <v>206</v>
      </c>
      <c r="C15" s="149" t="s">
        <v>20</v>
      </c>
      <c r="D15" s="153" t="s">
        <v>312</v>
      </c>
      <c r="E15" s="145">
        <v>0</v>
      </c>
      <c r="F15" s="145">
        <v>0</v>
      </c>
      <c r="G15" s="145">
        <v>0</v>
      </c>
      <c r="H15" s="145">
        <v>0</v>
      </c>
      <c r="I15" s="146" t="s">
        <v>238</v>
      </c>
      <c r="J15" s="147">
        <v>0</v>
      </c>
      <c r="K15" s="147">
        <v>0</v>
      </c>
      <c r="L15" s="147">
        <v>0</v>
      </c>
      <c r="M15" s="147">
        <v>0</v>
      </c>
      <c r="N15" s="147" t="s">
        <v>238</v>
      </c>
      <c r="O15" s="143">
        <f t="shared" si="1"/>
        <v>0</v>
      </c>
      <c r="P15" s="157"/>
    </row>
    <row r="16" spans="1:16" ht="99">
      <c r="A16" s="144" t="s">
        <v>21</v>
      </c>
      <c r="B16" s="178" t="s">
        <v>207</v>
      </c>
      <c r="C16" s="144" t="s">
        <v>22</v>
      </c>
      <c r="D16" s="154" t="s">
        <v>272</v>
      </c>
      <c r="E16" s="145">
        <v>5</v>
      </c>
      <c r="F16" s="145">
        <v>5</v>
      </c>
      <c r="G16" s="145">
        <v>5</v>
      </c>
      <c r="H16" s="145">
        <v>5</v>
      </c>
      <c r="I16" s="146" t="s">
        <v>306</v>
      </c>
      <c r="J16" s="147">
        <v>5</v>
      </c>
      <c r="K16" s="147">
        <v>5</v>
      </c>
      <c r="L16" s="147">
        <v>5</v>
      </c>
      <c r="M16" s="147">
        <v>5</v>
      </c>
      <c r="N16" s="148" t="s">
        <v>307</v>
      </c>
      <c r="O16" s="143">
        <f t="shared" si="1"/>
        <v>5</v>
      </c>
      <c r="P16" s="157"/>
    </row>
    <row r="17" spans="1:16">
      <c r="A17" s="144" t="s">
        <v>21</v>
      </c>
      <c r="B17" s="178" t="s">
        <v>208</v>
      </c>
      <c r="C17" s="144" t="s">
        <v>23</v>
      </c>
      <c r="D17" s="154" t="s">
        <v>268</v>
      </c>
      <c r="E17" s="145">
        <v>0</v>
      </c>
      <c r="F17" s="145">
        <v>0</v>
      </c>
      <c r="G17" s="145">
        <v>0</v>
      </c>
      <c r="H17" s="145">
        <v>0</v>
      </c>
      <c r="I17" s="146" t="s">
        <v>238</v>
      </c>
      <c r="J17" s="147">
        <v>0</v>
      </c>
      <c r="K17" s="147">
        <v>0</v>
      </c>
      <c r="L17" s="147">
        <v>0</v>
      </c>
      <c r="M17" s="147">
        <v>0</v>
      </c>
      <c r="N17" s="148"/>
      <c r="O17" s="143">
        <f t="shared" si="1"/>
        <v>0</v>
      </c>
      <c r="P17" s="157"/>
    </row>
    <row r="18" spans="1:16" ht="26">
      <c r="A18" s="144" t="s">
        <v>21</v>
      </c>
      <c r="B18" s="178" t="s">
        <v>209</v>
      </c>
      <c r="C18" s="144" t="s">
        <v>24</v>
      </c>
      <c r="D18" s="154" t="s">
        <v>269</v>
      </c>
      <c r="E18" s="145">
        <v>5</v>
      </c>
      <c r="F18" s="145">
        <v>5</v>
      </c>
      <c r="G18" s="145">
        <v>0</v>
      </c>
      <c r="H18" s="145">
        <v>5</v>
      </c>
      <c r="I18" s="146" t="s">
        <v>308</v>
      </c>
      <c r="J18" s="147">
        <v>5</v>
      </c>
      <c r="K18" s="147">
        <v>5</v>
      </c>
      <c r="L18" s="147">
        <v>0</v>
      </c>
      <c r="M18" s="147">
        <v>5</v>
      </c>
      <c r="N18" s="148" t="s">
        <v>308</v>
      </c>
      <c r="O18" s="143">
        <f t="shared" si="1"/>
        <v>3.75</v>
      </c>
      <c r="P18" s="157"/>
    </row>
    <row r="19" spans="1:16" ht="64.5" customHeight="1">
      <c r="A19" s="144" t="s">
        <v>21</v>
      </c>
      <c r="B19" s="178" t="s">
        <v>210</v>
      </c>
      <c r="C19" s="144" t="s">
        <v>25</v>
      </c>
      <c r="D19" s="154" t="s">
        <v>299</v>
      </c>
      <c r="E19" s="145">
        <v>5</v>
      </c>
      <c r="F19" s="145">
        <v>5</v>
      </c>
      <c r="G19" s="145">
        <v>5</v>
      </c>
      <c r="H19" s="145">
        <v>5</v>
      </c>
      <c r="I19" s="146" t="s">
        <v>316</v>
      </c>
      <c r="J19" s="147">
        <v>5</v>
      </c>
      <c r="K19" s="147">
        <v>5</v>
      </c>
      <c r="L19" s="147">
        <v>5</v>
      </c>
      <c r="M19" s="147">
        <v>5</v>
      </c>
      <c r="N19" s="148" t="s">
        <v>315</v>
      </c>
      <c r="O19" s="143">
        <f t="shared" si="1"/>
        <v>5</v>
      </c>
      <c r="P19" s="157"/>
    </row>
    <row r="20" spans="1:16" ht="261">
      <c r="A20" s="144" t="s">
        <v>21</v>
      </c>
      <c r="B20" s="178" t="s">
        <v>211</v>
      </c>
      <c r="C20" s="144" t="s">
        <v>26</v>
      </c>
      <c r="D20" s="154" t="s">
        <v>311</v>
      </c>
      <c r="E20" s="145">
        <v>5</v>
      </c>
      <c r="F20" s="145">
        <v>5</v>
      </c>
      <c r="G20" s="145">
        <v>5</v>
      </c>
      <c r="H20" s="145">
        <v>5</v>
      </c>
      <c r="I20" s="146" t="s">
        <v>329</v>
      </c>
      <c r="J20" s="147">
        <v>5</v>
      </c>
      <c r="K20" s="147">
        <v>5</v>
      </c>
      <c r="L20" s="147">
        <v>5</v>
      </c>
      <c r="M20" s="147">
        <v>5</v>
      </c>
      <c r="N20" s="148" t="s">
        <v>330</v>
      </c>
      <c r="O20" s="143">
        <f t="shared" si="1"/>
        <v>5</v>
      </c>
      <c r="P20" s="138">
        <v>0.3</v>
      </c>
    </row>
    <row r="21" spans="1:16">
      <c r="A21" s="144" t="s">
        <v>21</v>
      </c>
      <c r="B21" s="178" t="s">
        <v>212</v>
      </c>
      <c r="C21" s="144" t="s">
        <v>27</v>
      </c>
      <c r="D21" s="154" t="s">
        <v>268</v>
      </c>
      <c r="E21" s="145">
        <v>0</v>
      </c>
      <c r="F21" s="145">
        <v>0</v>
      </c>
      <c r="G21" s="145">
        <v>0</v>
      </c>
      <c r="H21" s="145">
        <v>0</v>
      </c>
      <c r="I21" s="146" t="s">
        <v>238</v>
      </c>
      <c r="J21" s="147">
        <v>0</v>
      </c>
      <c r="K21" s="147">
        <v>0</v>
      </c>
      <c r="L21" s="147">
        <v>0</v>
      </c>
      <c r="M21" s="147">
        <v>0</v>
      </c>
      <c r="N21" s="148" t="s">
        <v>238</v>
      </c>
      <c r="O21" s="143">
        <f t="shared" si="1"/>
        <v>0</v>
      </c>
      <c r="P21" s="157"/>
    </row>
    <row r="22" spans="1:16" ht="54">
      <c r="A22" s="144" t="s">
        <v>21</v>
      </c>
      <c r="B22" s="178" t="s">
        <v>213</v>
      </c>
      <c r="C22" s="144" t="s">
        <v>28</v>
      </c>
      <c r="D22" s="154" t="s">
        <v>279</v>
      </c>
      <c r="E22" s="145">
        <v>5</v>
      </c>
      <c r="F22" s="145">
        <v>5</v>
      </c>
      <c r="G22" s="145">
        <v>5</v>
      </c>
      <c r="H22" s="145">
        <v>5</v>
      </c>
      <c r="I22" s="146" t="s">
        <v>318</v>
      </c>
      <c r="J22" s="147">
        <v>5</v>
      </c>
      <c r="K22" s="147">
        <v>5</v>
      </c>
      <c r="L22" s="147">
        <v>5</v>
      </c>
      <c r="M22" s="147">
        <v>5</v>
      </c>
      <c r="N22" s="148" t="s">
        <v>317</v>
      </c>
      <c r="O22" s="143">
        <f t="shared" si="1"/>
        <v>5</v>
      </c>
      <c r="P22" s="157"/>
    </row>
    <row r="23" spans="1:16" ht="18">
      <c r="A23" s="144" t="s">
        <v>21</v>
      </c>
      <c r="B23" s="178" t="s">
        <v>214</v>
      </c>
      <c r="C23" s="150" t="s">
        <v>29</v>
      </c>
      <c r="D23" s="154" t="s">
        <v>284</v>
      </c>
      <c r="E23" s="145">
        <v>5</v>
      </c>
      <c r="F23" s="145">
        <v>5</v>
      </c>
      <c r="G23" s="145">
        <v>5</v>
      </c>
      <c r="H23" s="145">
        <v>5</v>
      </c>
      <c r="I23" s="146" t="s">
        <v>313</v>
      </c>
      <c r="J23" s="147">
        <v>5</v>
      </c>
      <c r="K23" s="147">
        <v>5</v>
      </c>
      <c r="L23" s="147">
        <v>5</v>
      </c>
      <c r="M23" s="147">
        <v>5</v>
      </c>
      <c r="N23" s="148" t="s">
        <v>314</v>
      </c>
      <c r="O23" s="143">
        <f t="shared" si="1"/>
        <v>5</v>
      </c>
      <c r="P23" s="157"/>
    </row>
    <row r="24" spans="1:16" ht="35.5" customHeight="1">
      <c r="A24" s="144" t="s">
        <v>21</v>
      </c>
      <c r="B24" s="178" t="s">
        <v>215</v>
      </c>
      <c r="C24" s="144" t="s">
        <v>30</v>
      </c>
      <c r="D24" s="154" t="s">
        <v>268</v>
      </c>
      <c r="E24" s="145">
        <v>0</v>
      </c>
      <c r="F24" s="145">
        <v>0</v>
      </c>
      <c r="G24" s="145">
        <v>0</v>
      </c>
      <c r="H24" s="145">
        <v>0</v>
      </c>
      <c r="I24" s="146"/>
      <c r="J24" s="147">
        <v>0</v>
      </c>
      <c r="K24" s="147">
        <v>0</v>
      </c>
      <c r="L24" s="147">
        <v>0</v>
      </c>
      <c r="M24" s="147">
        <v>0</v>
      </c>
      <c r="N24" s="148"/>
      <c r="O24" s="143">
        <f t="shared" si="1"/>
        <v>0</v>
      </c>
      <c r="P24" s="157"/>
    </row>
    <row r="25" spans="1:16" ht="207">
      <c r="A25" s="144" t="s">
        <v>21</v>
      </c>
      <c r="B25" s="178" t="s">
        <v>216</v>
      </c>
      <c r="C25" s="144" t="s">
        <v>31</v>
      </c>
      <c r="D25" s="154" t="s">
        <v>285</v>
      </c>
      <c r="E25" s="145">
        <v>5</v>
      </c>
      <c r="F25" s="145">
        <v>5</v>
      </c>
      <c r="G25" s="145">
        <v>5</v>
      </c>
      <c r="H25" s="145">
        <v>5</v>
      </c>
      <c r="I25" s="146" t="s">
        <v>327</v>
      </c>
      <c r="J25" s="147">
        <v>0</v>
      </c>
      <c r="K25" s="147">
        <v>5</v>
      </c>
      <c r="L25" s="147">
        <v>5</v>
      </c>
      <c r="M25" s="147">
        <v>5</v>
      </c>
      <c r="N25" s="148" t="s">
        <v>332</v>
      </c>
      <c r="O25" s="143">
        <f t="shared" si="1"/>
        <v>4.375</v>
      </c>
      <c r="P25" s="157"/>
    </row>
    <row r="26" spans="1:16" ht="72">
      <c r="A26" s="144" t="s">
        <v>21</v>
      </c>
      <c r="B26" s="178" t="s">
        <v>217</v>
      </c>
      <c r="C26" s="144" t="s">
        <v>32</v>
      </c>
      <c r="D26" s="154" t="s">
        <v>293</v>
      </c>
      <c r="E26" s="145">
        <v>5</v>
      </c>
      <c r="F26" s="145">
        <v>5</v>
      </c>
      <c r="G26" s="145">
        <v>5</v>
      </c>
      <c r="H26" s="145">
        <v>5</v>
      </c>
      <c r="I26" s="146" t="s">
        <v>322</v>
      </c>
      <c r="J26" s="147">
        <v>5</v>
      </c>
      <c r="K26" s="147">
        <v>5</v>
      </c>
      <c r="L26" s="147">
        <v>5</v>
      </c>
      <c r="M26" s="147">
        <v>5</v>
      </c>
      <c r="N26" s="148" t="s">
        <v>321</v>
      </c>
      <c r="O26" s="143">
        <f t="shared" si="1"/>
        <v>5</v>
      </c>
      <c r="P26" s="157"/>
    </row>
    <row r="27" spans="1:16" ht="26">
      <c r="A27" s="144" t="s">
        <v>21</v>
      </c>
      <c r="B27" s="178" t="s">
        <v>218</v>
      </c>
      <c r="C27" s="144" t="s">
        <v>33</v>
      </c>
      <c r="D27" s="154" t="s">
        <v>273</v>
      </c>
      <c r="E27" s="145">
        <v>5</v>
      </c>
      <c r="F27" s="145">
        <v>5</v>
      </c>
      <c r="G27" s="145">
        <v>5</v>
      </c>
      <c r="H27" s="145">
        <v>5</v>
      </c>
      <c r="I27" s="146" t="s">
        <v>308</v>
      </c>
      <c r="J27" s="147">
        <v>5</v>
      </c>
      <c r="K27" s="147">
        <v>5</v>
      </c>
      <c r="L27" s="147">
        <v>5</v>
      </c>
      <c r="M27" s="147">
        <v>5</v>
      </c>
      <c r="N27" s="148" t="s">
        <v>309</v>
      </c>
      <c r="O27" s="143">
        <f t="shared" si="1"/>
        <v>5</v>
      </c>
      <c r="P27" s="157"/>
    </row>
    <row r="28" spans="1:16" ht="68.5" customHeight="1">
      <c r="A28" s="144" t="s">
        <v>21</v>
      </c>
      <c r="B28" s="178" t="s">
        <v>219</v>
      </c>
      <c r="C28" s="150" t="s">
        <v>34</v>
      </c>
      <c r="D28" s="154" t="s">
        <v>281</v>
      </c>
      <c r="E28" s="145">
        <v>5</v>
      </c>
      <c r="F28" s="145">
        <v>5</v>
      </c>
      <c r="G28" s="145">
        <v>5</v>
      </c>
      <c r="H28" s="145">
        <v>5</v>
      </c>
      <c r="I28" s="146" t="s">
        <v>323</v>
      </c>
      <c r="J28" s="147">
        <v>0</v>
      </c>
      <c r="K28" s="147">
        <v>5</v>
      </c>
      <c r="L28" s="147">
        <v>0</v>
      </c>
      <c r="M28" s="147">
        <v>5</v>
      </c>
      <c r="N28" s="148" t="s">
        <v>326</v>
      </c>
      <c r="O28" s="143">
        <f t="shared" si="1"/>
        <v>3.75</v>
      </c>
      <c r="P28" s="157"/>
    </row>
    <row r="29" spans="1:16" ht="64.5" customHeight="1">
      <c r="A29" s="144" t="s">
        <v>21</v>
      </c>
      <c r="B29" s="178" t="s">
        <v>220</v>
      </c>
      <c r="C29" s="144" t="s">
        <v>35</v>
      </c>
      <c r="D29" s="154" t="s">
        <v>268</v>
      </c>
      <c r="E29" s="145">
        <v>0</v>
      </c>
      <c r="F29" s="145">
        <v>0</v>
      </c>
      <c r="G29" s="145">
        <v>0</v>
      </c>
      <c r="H29" s="145">
        <v>0</v>
      </c>
      <c r="I29" s="146"/>
      <c r="J29" s="147">
        <v>0</v>
      </c>
      <c r="K29" s="147">
        <v>0</v>
      </c>
      <c r="L29" s="147">
        <v>0</v>
      </c>
      <c r="M29" s="147">
        <v>0</v>
      </c>
      <c r="N29" s="148"/>
      <c r="O29" s="143">
        <f t="shared" si="1"/>
        <v>0</v>
      </c>
      <c r="P29" s="157"/>
    </row>
  </sheetData>
  <autoFilter ref="A3:O29" xr:uid="{00000000-0009-0000-0000-000001000000}">
    <sortState xmlns:xlrd2="http://schemas.microsoft.com/office/spreadsheetml/2017/richdata2" ref="A4:O29">
      <sortCondition ref="A4:A29"/>
      <sortCondition ref="C4:C29"/>
    </sortState>
  </autoFilter>
  <sortState xmlns:xlrd2="http://schemas.microsoft.com/office/spreadsheetml/2017/richdata2" ref="A4:P29">
    <sortCondition ref="A4:A29"/>
    <sortCondition ref="C4:C29"/>
  </sortState>
  <mergeCells count="1">
    <mergeCell ref="J2:N2"/>
  </mergeCells>
  <hyperlinks>
    <hyperlink ref="D6" r:id="rId1" xr:uid="{00000000-0004-0000-0100-000000000000}"/>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8"/>
  <sheetViews>
    <sheetView topLeftCell="C1" workbookViewId="0">
      <pane xSplit="3" ySplit="2" topLeftCell="F3" activePane="bottomRight" state="frozen"/>
      <selection activeCell="C1" sqref="C1"/>
      <selection pane="topRight" activeCell="D1" sqref="D1"/>
      <selection pane="bottomLeft" activeCell="C3" sqref="C3"/>
      <selection pane="bottomRight" activeCell="D3" sqref="D3:D28"/>
    </sheetView>
  </sheetViews>
  <sheetFormatPr defaultColWidth="8.7265625" defaultRowHeight="12"/>
  <cols>
    <col min="1" max="2" width="0" style="105" hidden="1" customWidth="1"/>
    <col min="3" max="4" width="8.7265625" style="105"/>
    <col min="5" max="5" width="14.54296875" style="105" customWidth="1"/>
    <col min="6" max="6" width="12.54296875" style="104" customWidth="1"/>
    <col min="7" max="7" width="15.54296875" style="104" customWidth="1"/>
    <col min="8" max="9" width="8.54296875" style="105" customWidth="1"/>
    <col min="10" max="10" width="8.54296875" style="124" customWidth="1"/>
    <col min="11" max="20" width="8.54296875" style="105" customWidth="1"/>
    <col min="21" max="21" width="8.54296875" style="114" customWidth="1"/>
    <col min="22" max="22" width="11.26953125" style="105" customWidth="1"/>
    <col min="23" max="23" width="8.7265625" style="105"/>
    <col min="24" max="24" width="14.54296875" style="105" customWidth="1"/>
    <col min="25" max="26" width="8.7265625" style="105"/>
    <col min="27" max="28" width="21.453125" style="105" customWidth="1"/>
    <col min="29" max="16384" width="8.7265625" style="105"/>
  </cols>
  <sheetData>
    <row r="1" spans="1:28">
      <c r="H1" s="105" t="s">
        <v>223</v>
      </c>
      <c r="V1" s="103">
        <v>0.6</v>
      </c>
      <c r="W1" s="103">
        <v>0.2</v>
      </c>
      <c r="X1" s="103">
        <v>0.2</v>
      </c>
      <c r="Z1" s="109"/>
      <c r="AA1" s="109"/>
      <c r="AB1" s="109"/>
    </row>
    <row r="2" spans="1:28" s="104" customFormat="1" ht="60">
      <c r="E2" s="104" t="s">
        <v>88</v>
      </c>
      <c r="F2" s="104" t="s">
        <v>221</v>
      </c>
      <c r="G2" s="104" t="s">
        <v>222</v>
      </c>
      <c r="H2" s="101" t="s">
        <v>227</v>
      </c>
      <c r="I2" s="101" t="s">
        <v>235</v>
      </c>
      <c r="J2" s="101" t="s">
        <v>232</v>
      </c>
      <c r="K2" s="101" t="s">
        <v>226</v>
      </c>
      <c r="L2" s="101" t="s">
        <v>225</v>
      </c>
      <c r="M2" s="101" t="s">
        <v>224</v>
      </c>
      <c r="N2" s="101" t="s">
        <v>233</v>
      </c>
      <c r="O2" s="101" t="s">
        <v>236</v>
      </c>
      <c r="P2" s="101" t="s">
        <v>228</v>
      </c>
      <c r="Q2" s="101" t="s">
        <v>229</v>
      </c>
      <c r="R2" s="101" t="s">
        <v>234</v>
      </c>
      <c r="S2" s="101" t="s">
        <v>230</v>
      </c>
      <c r="T2" s="101" t="s">
        <v>231</v>
      </c>
      <c r="U2" s="115" t="s">
        <v>250</v>
      </c>
      <c r="V2" s="102" t="s">
        <v>237</v>
      </c>
      <c r="W2" s="102" t="s">
        <v>247</v>
      </c>
      <c r="X2" s="102" t="s">
        <v>278</v>
      </c>
      <c r="Y2" s="107" t="s">
        <v>4</v>
      </c>
      <c r="Z2" s="158"/>
      <c r="AA2" s="158" t="s">
        <v>152</v>
      </c>
      <c r="AB2" s="158"/>
    </row>
    <row r="3" spans="1:28" s="112" customFormat="1" ht="60">
      <c r="A3" s="110" t="s">
        <v>6</v>
      </c>
      <c r="B3" s="113" t="s">
        <v>195</v>
      </c>
      <c r="C3" s="144" t="s">
        <v>6</v>
      </c>
      <c r="D3" s="172" t="s">
        <v>195</v>
      </c>
      <c r="E3" s="120" t="s">
        <v>7</v>
      </c>
      <c r="F3" s="117" t="s">
        <v>289</v>
      </c>
      <c r="G3" s="117" t="s">
        <v>290</v>
      </c>
      <c r="H3" s="118"/>
      <c r="I3" s="118">
        <v>1</v>
      </c>
      <c r="J3" s="125">
        <v>1</v>
      </c>
      <c r="K3" s="118"/>
      <c r="L3" s="118">
        <v>1</v>
      </c>
      <c r="M3" s="118"/>
      <c r="N3" s="118">
        <v>1</v>
      </c>
      <c r="O3" s="118">
        <v>0</v>
      </c>
      <c r="P3" s="118"/>
      <c r="Q3" s="118">
        <v>1</v>
      </c>
      <c r="R3" s="118">
        <v>1</v>
      </c>
      <c r="S3" s="118"/>
      <c r="T3" s="118"/>
      <c r="U3" s="119">
        <f>SUM(H3:T3)</f>
        <v>6</v>
      </c>
      <c r="V3" s="118">
        <f t="shared" ref="V3:V28" si="0">IF(U3&gt;=8,5,IF(U3&gt;=7,4,IF(U3&gt;=6,3,IF(U3&gt;=5,2,IF(U3&gt;=4,1,IF(U3&lt;=3,0))))))</f>
        <v>3</v>
      </c>
      <c r="W3" s="118">
        <v>4</v>
      </c>
      <c r="X3" s="118">
        <v>4</v>
      </c>
      <c r="Y3" s="118">
        <f t="shared" ref="Y3:Y5" si="1">V3*$V$1+W3*$W$1+X3*$X$1</f>
        <v>3.3999999999999995</v>
      </c>
      <c r="Z3" s="109"/>
      <c r="AA3" s="109"/>
      <c r="AB3" s="109"/>
    </row>
    <row r="4" spans="1:28" ht="36">
      <c r="A4" s="106" t="s">
        <v>6</v>
      </c>
      <c r="B4" s="99" t="s">
        <v>196</v>
      </c>
      <c r="C4" s="144" t="s">
        <v>6</v>
      </c>
      <c r="D4" s="172" t="s">
        <v>196</v>
      </c>
      <c r="E4" s="120" t="s">
        <v>8</v>
      </c>
      <c r="F4" s="117" t="s">
        <v>255</v>
      </c>
      <c r="G4" s="117" t="s">
        <v>256</v>
      </c>
      <c r="H4" s="118"/>
      <c r="I4" s="118"/>
      <c r="J4" s="125">
        <v>1</v>
      </c>
      <c r="K4" s="118">
        <v>1</v>
      </c>
      <c r="L4" s="118"/>
      <c r="M4" s="118">
        <v>1</v>
      </c>
      <c r="N4" s="118"/>
      <c r="O4" s="118">
        <v>1</v>
      </c>
      <c r="P4" s="118">
        <v>1</v>
      </c>
      <c r="Q4" s="118"/>
      <c r="R4" s="118">
        <v>1</v>
      </c>
      <c r="S4" s="118">
        <v>1</v>
      </c>
      <c r="T4" s="118">
        <v>1</v>
      </c>
      <c r="U4" s="119">
        <f>SUM(H4:T4)</f>
        <v>8</v>
      </c>
      <c r="V4" s="118">
        <f t="shared" si="0"/>
        <v>5</v>
      </c>
      <c r="W4" s="118">
        <v>5</v>
      </c>
      <c r="X4" s="118">
        <v>5</v>
      </c>
      <c r="Y4" s="118">
        <f t="shared" si="1"/>
        <v>5</v>
      </c>
      <c r="Z4" s="109" t="s">
        <v>288</v>
      </c>
      <c r="AA4" s="158" t="s">
        <v>339</v>
      </c>
      <c r="AB4" s="109"/>
    </row>
    <row r="5" spans="1:28" ht="23">
      <c r="A5" s="106" t="s">
        <v>6</v>
      </c>
      <c r="B5" s="99" t="s">
        <v>197</v>
      </c>
      <c r="C5" s="144" t="s">
        <v>6</v>
      </c>
      <c r="D5" s="172" t="s">
        <v>197</v>
      </c>
      <c r="E5" s="120" t="s">
        <v>9</v>
      </c>
      <c r="F5" s="117"/>
      <c r="G5" s="117"/>
      <c r="H5" s="118">
        <v>1</v>
      </c>
      <c r="I5" s="118">
        <v>1</v>
      </c>
      <c r="J5" s="121">
        <v>1</v>
      </c>
      <c r="K5" s="118"/>
      <c r="L5" s="118">
        <v>1</v>
      </c>
      <c r="M5" s="118">
        <v>1</v>
      </c>
      <c r="N5" s="118"/>
      <c r="O5" s="118"/>
      <c r="P5" s="118">
        <v>1</v>
      </c>
      <c r="Q5" s="118"/>
      <c r="R5" s="118">
        <v>1</v>
      </c>
      <c r="S5" s="118">
        <v>1</v>
      </c>
      <c r="T5" s="118"/>
      <c r="U5" s="119">
        <f t="shared" ref="U5:U28" si="2">SUM(H5:T5)</f>
        <v>8</v>
      </c>
      <c r="V5" s="118">
        <f t="shared" si="0"/>
        <v>5</v>
      </c>
      <c r="W5" s="118">
        <v>4</v>
      </c>
      <c r="X5" s="118">
        <v>3</v>
      </c>
      <c r="Y5" s="118">
        <f t="shared" si="1"/>
        <v>4.4000000000000004</v>
      </c>
      <c r="Z5" s="109"/>
      <c r="AA5" s="109"/>
      <c r="AB5" s="109"/>
    </row>
    <row r="6" spans="1:28" ht="34.5">
      <c r="A6" s="106" t="s">
        <v>6</v>
      </c>
      <c r="B6" s="99" t="s">
        <v>198</v>
      </c>
      <c r="C6" s="144" t="s">
        <v>333</v>
      </c>
      <c r="D6" s="172" t="s">
        <v>198</v>
      </c>
      <c r="E6" s="120" t="s">
        <v>10</v>
      </c>
      <c r="F6" s="117"/>
      <c r="G6" s="117" t="s">
        <v>258</v>
      </c>
      <c r="H6" s="118">
        <v>1</v>
      </c>
      <c r="I6" s="118">
        <v>1</v>
      </c>
      <c r="J6" s="121">
        <v>1</v>
      </c>
      <c r="K6" s="118"/>
      <c r="L6" s="118">
        <v>1</v>
      </c>
      <c r="M6" s="118">
        <v>1</v>
      </c>
      <c r="N6" s="118">
        <v>1</v>
      </c>
      <c r="O6" s="118"/>
      <c r="P6" s="118"/>
      <c r="Q6" s="118"/>
      <c r="R6" s="118"/>
      <c r="S6" s="118"/>
      <c r="T6" s="118">
        <v>1</v>
      </c>
      <c r="U6" s="119">
        <f t="shared" si="2"/>
        <v>7</v>
      </c>
      <c r="V6" s="118">
        <f t="shared" si="0"/>
        <v>4</v>
      </c>
      <c r="W6" s="118">
        <v>5</v>
      </c>
      <c r="X6" s="118">
        <v>4</v>
      </c>
      <c r="Y6" s="118">
        <f>V6*$V$1+W6*$W$1+X6*$X$1</f>
        <v>4.2</v>
      </c>
      <c r="Z6" s="109"/>
      <c r="AA6" s="109"/>
      <c r="AB6" s="109"/>
    </row>
    <row r="7" spans="1:28" ht="34.5">
      <c r="A7" s="106" t="s">
        <v>6</v>
      </c>
      <c r="B7" s="99" t="s">
        <v>199</v>
      </c>
      <c r="C7" s="144" t="s">
        <v>6</v>
      </c>
      <c r="D7" s="172" t="s">
        <v>199</v>
      </c>
      <c r="E7" s="120" t="s">
        <v>11</v>
      </c>
      <c r="F7" s="117" t="s">
        <v>254</v>
      </c>
      <c r="G7" s="117" t="s">
        <v>295</v>
      </c>
      <c r="H7" s="118">
        <v>0.5</v>
      </c>
      <c r="I7" s="118">
        <v>1</v>
      </c>
      <c r="J7" s="121">
        <v>0.5</v>
      </c>
      <c r="K7" s="118"/>
      <c r="L7" s="118">
        <v>1</v>
      </c>
      <c r="M7" s="118">
        <v>1</v>
      </c>
      <c r="N7" s="118"/>
      <c r="O7" s="118"/>
      <c r="P7" s="118">
        <v>0.5</v>
      </c>
      <c r="Q7" s="118">
        <v>0.5</v>
      </c>
      <c r="R7" s="118">
        <v>0</v>
      </c>
      <c r="S7" s="118">
        <v>1</v>
      </c>
      <c r="T7" s="118">
        <v>0.5</v>
      </c>
      <c r="U7" s="119">
        <f t="shared" si="2"/>
        <v>6.5</v>
      </c>
      <c r="V7" s="118">
        <f t="shared" si="0"/>
        <v>3</v>
      </c>
      <c r="W7" s="118">
        <v>3</v>
      </c>
      <c r="X7" s="118">
        <v>3</v>
      </c>
      <c r="Y7" s="118">
        <f t="shared" ref="Y7:Y28" si="3">V7*$V$1+W7*$W$1+X7*$X$1</f>
        <v>3</v>
      </c>
      <c r="Z7" s="109"/>
      <c r="AA7" s="109"/>
      <c r="AB7" s="109"/>
    </row>
    <row r="8" spans="1:28" ht="23">
      <c r="A8" s="106" t="s">
        <v>6</v>
      </c>
      <c r="B8" s="126" t="s">
        <v>200</v>
      </c>
      <c r="C8" s="144" t="s">
        <v>6</v>
      </c>
      <c r="D8" s="172" t="s">
        <v>200</v>
      </c>
      <c r="E8" s="120" t="s">
        <v>12</v>
      </c>
      <c r="F8" s="117"/>
      <c r="G8" s="117"/>
      <c r="H8" s="118">
        <v>1</v>
      </c>
      <c r="I8" s="118"/>
      <c r="J8" s="121">
        <v>0</v>
      </c>
      <c r="K8" s="118">
        <v>1</v>
      </c>
      <c r="L8" s="118">
        <v>1</v>
      </c>
      <c r="M8" s="118">
        <v>1</v>
      </c>
      <c r="N8" s="118"/>
      <c r="O8" s="118"/>
      <c r="P8" s="118"/>
      <c r="Q8" s="118">
        <v>1</v>
      </c>
      <c r="R8" s="118"/>
      <c r="S8" s="118">
        <v>1</v>
      </c>
      <c r="T8" s="118">
        <v>1</v>
      </c>
      <c r="U8" s="119">
        <f t="shared" si="2"/>
        <v>7</v>
      </c>
      <c r="V8" s="118">
        <f t="shared" si="0"/>
        <v>4</v>
      </c>
      <c r="W8" s="118">
        <v>3</v>
      </c>
      <c r="X8" s="118">
        <v>2</v>
      </c>
      <c r="Y8" s="118">
        <f t="shared" si="3"/>
        <v>3.4</v>
      </c>
      <c r="Z8" s="109"/>
      <c r="AA8" s="109"/>
      <c r="AB8" s="109"/>
    </row>
    <row r="9" spans="1:28" ht="34.5">
      <c r="A9" s="106" t="s">
        <v>6</v>
      </c>
      <c r="B9" s="99" t="s">
        <v>201</v>
      </c>
      <c r="C9" s="144" t="s">
        <v>6</v>
      </c>
      <c r="D9" s="172" t="s">
        <v>201</v>
      </c>
      <c r="E9" s="120" t="s">
        <v>13</v>
      </c>
      <c r="F9" s="117" t="s">
        <v>259</v>
      </c>
      <c r="G9" s="117" t="s">
        <v>260</v>
      </c>
      <c r="H9" s="118">
        <v>0</v>
      </c>
      <c r="I9" s="118">
        <v>1</v>
      </c>
      <c r="J9" s="121">
        <v>0</v>
      </c>
      <c r="K9" s="118">
        <v>0</v>
      </c>
      <c r="L9" s="118">
        <v>1</v>
      </c>
      <c r="M9" s="118">
        <v>1</v>
      </c>
      <c r="N9" s="118">
        <v>0</v>
      </c>
      <c r="O9" s="118">
        <v>1</v>
      </c>
      <c r="P9" s="118">
        <v>1</v>
      </c>
      <c r="Q9" s="118">
        <v>0</v>
      </c>
      <c r="R9" s="118">
        <v>1</v>
      </c>
      <c r="S9" s="118">
        <v>0</v>
      </c>
      <c r="T9" s="118">
        <v>1</v>
      </c>
      <c r="U9" s="119">
        <f t="shared" si="2"/>
        <v>7</v>
      </c>
      <c r="V9" s="118">
        <f t="shared" si="0"/>
        <v>4</v>
      </c>
      <c r="W9" s="118">
        <v>3</v>
      </c>
      <c r="X9" s="118">
        <v>3</v>
      </c>
      <c r="Y9" s="118">
        <f t="shared" si="3"/>
        <v>3.6</v>
      </c>
      <c r="Z9" s="109"/>
      <c r="AA9" s="109"/>
      <c r="AB9" s="109"/>
    </row>
    <row r="10" spans="1:28" ht="48">
      <c r="A10" s="106" t="s">
        <v>6</v>
      </c>
      <c r="B10" s="99" t="s">
        <v>202</v>
      </c>
      <c r="C10" s="144" t="s">
        <v>6</v>
      </c>
      <c r="D10" s="172" t="s">
        <v>202</v>
      </c>
      <c r="E10" s="120" t="s">
        <v>14</v>
      </c>
      <c r="F10" s="117" t="s">
        <v>282</v>
      </c>
      <c r="G10" s="117">
        <v>0</v>
      </c>
      <c r="H10" s="118">
        <v>0</v>
      </c>
      <c r="I10" s="118">
        <v>0</v>
      </c>
      <c r="J10" s="121">
        <v>0</v>
      </c>
      <c r="K10" s="118">
        <v>0</v>
      </c>
      <c r="L10" s="118">
        <v>0</v>
      </c>
      <c r="M10" s="118">
        <v>0</v>
      </c>
      <c r="N10" s="118">
        <v>0</v>
      </c>
      <c r="O10" s="118">
        <v>0</v>
      </c>
      <c r="P10" s="118">
        <v>0</v>
      </c>
      <c r="Q10" s="118">
        <v>0</v>
      </c>
      <c r="R10" s="118">
        <v>0</v>
      </c>
      <c r="S10" s="118">
        <v>0</v>
      </c>
      <c r="T10" s="118">
        <v>0</v>
      </c>
      <c r="U10" s="119">
        <f t="shared" si="2"/>
        <v>0</v>
      </c>
      <c r="V10" s="118">
        <f t="shared" si="0"/>
        <v>0</v>
      </c>
      <c r="W10" s="118">
        <v>0</v>
      </c>
      <c r="X10" s="118">
        <v>0</v>
      </c>
      <c r="Y10" s="118">
        <f t="shared" si="3"/>
        <v>0</v>
      </c>
      <c r="Z10" s="109"/>
      <c r="AA10" s="109"/>
      <c r="AB10" s="109"/>
    </row>
    <row r="11" spans="1:28" s="112" customFormat="1" ht="36">
      <c r="A11" s="110" t="s">
        <v>6</v>
      </c>
      <c r="B11" s="113" t="s">
        <v>203</v>
      </c>
      <c r="C11" s="144" t="s">
        <v>6</v>
      </c>
      <c r="D11" s="172" t="s">
        <v>203</v>
      </c>
      <c r="E11" s="120" t="s">
        <v>16</v>
      </c>
      <c r="F11" s="117"/>
      <c r="G11" s="117" t="s">
        <v>251</v>
      </c>
      <c r="H11" s="118"/>
      <c r="I11" s="118"/>
      <c r="J11" s="121">
        <v>1</v>
      </c>
      <c r="K11" s="125"/>
      <c r="L11" s="118">
        <v>1</v>
      </c>
      <c r="M11" s="118">
        <v>1</v>
      </c>
      <c r="N11" s="118"/>
      <c r="O11" s="118"/>
      <c r="P11" s="118"/>
      <c r="Q11" s="118"/>
      <c r="R11" s="118"/>
      <c r="S11" s="118"/>
      <c r="T11" s="118"/>
      <c r="U11" s="119">
        <f t="shared" si="2"/>
        <v>3</v>
      </c>
      <c r="V11" s="118">
        <v>1</v>
      </c>
      <c r="W11" s="118">
        <v>5</v>
      </c>
      <c r="X11" s="118">
        <v>4</v>
      </c>
      <c r="Y11" s="118">
        <f t="shared" si="3"/>
        <v>2.4000000000000004</v>
      </c>
      <c r="Z11" s="109"/>
      <c r="AA11" s="109"/>
      <c r="AB11" s="109"/>
    </row>
    <row r="12" spans="1:28" ht="60">
      <c r="A12" s="106" t="s">
        <v>6</v>
      </c>
      <c r="B12" s="99" t="s">
        <v>204</v>
      </c>
      <c r="C12" s="144" t="s">
        <v>6</v>
      </c>
      <c r="D12" s="172" t="s">
        <v>204</v>
      </c>
      <c r="E12" s="120" t="s">
        <v>17</v>
      </c>
      <c r="F12" s="117"/>
      <c r="G12" s="117" t="s">
        <v>345</v>
      </c>
      <c r="H12" s="118">
        <v>1</v>
      </c>
      <c r="I12" s="118">
        <v>1</v>
      </c>
      <c r="J12" s="121">
        <v>1</v>
      </c>
      <c r="K12" s="118"/>
      <c r="L12" s="118">
        <v>1</v>
      </c>
      <c r="M12" s="118">
        <v>1</v>
      </c>
      <c r="N12" s="118">
        <v>1</v>
      </c>
      <c r="O12" s="118"/>
      <c r="P12" s="118"/>
      <c r="Q12" s="118"/>
      <c r="R12" s="118"/>
      <c r="S12" s="118"/>
      <c r="T12" s="118">
        <v>1</v>
      </c>
      <c r="U12" s="119">
        <f t="shared" si="2"/>
        <v>7</v>
      </c>
      <c r="V12" s="118">
        <f t="shared" si="0"/>
        <v>4</v>
      </c>
      <c r="W12" s="118">
        <v>5</v>
      </c>
      <c r="X12" s="118">
        <v>4</v>
      </c>
      <c r="Y12" s="118">
        <f t="shared" si="3"/>
        <v>4.2</v>
      </c>
      <c r="Z12" s="109"/>
      <c r="AA12" s="109"/>
      <c r="AB12" s="109"/>
    </row>
    <row r="13" spans="1:28" ht="34.5">
      <c r="A13" s="106" t="s">
        <v>6</v>
      </c>
      <c r="B13" s="99" t="s">
        <v>205</v>
      </c>
      <c r="C13" s="144" t="s">
        <v>6</v>
      </c>
      <c r="D13" s="172" t="s">
        <v>205</v>
      </c>
      <c r="E13" s="120" t="s">
        <v>18</v>
      </c>
      <c r="F13" s="117" t="s">
        <v>275</v>
      </c>
      <c r="G13" s="117" t="s">
        <v>276</v>
      </c>
      <c r="H13" s="118">
        <v>1</v>
      </c>
      <c r="I13" s="118"/>
      <c r="J13" s="121"/>
      <c r="K13" s="118"/>
      <c r="L13" s="118">
        <v>1</v>
      </c>
      <c r="M13" s="118">
        <v>1</v>
      </c>
      <c r="N13" s="118">
        <v>1</v>
      </c>
      <c r="O13" s="118"/>
      <c r="P13" s="118">
        <v>1</v>
      </c>
      <c r="Q13" s="118">
        <v>1</v>
      </c>
      <c r="R13" s="118">
        <v>1</v>
      </c>
      <c r="S13" s="118"/>
      <c r="T13" s="118">
        <v>1</v>
      </c>
      <c r="U13" s="119">
        <f t="shared" si="2"/>
        <v>8</v>
      </c>
      <c r="V13" s="118">
        <f t="shared" si="0"/>
        <v>5</v>
      </c>
      <c r="W13" s="118">
        <v>4</v>
      </c>
      <c r="X13" s="118">
        <v>4</v>
      </c>
      <c r="Y13" s="118">
        <f t="shared" si="3"/>
        <v>4.5999999999999996</v>
      </c>
      <c r="Z13" s="109"/>
      <c r="AA13" s="109"/>
      <c r="AB13" s="109"/>
    </row>
    <row r="14" spans="1:28" ht="34.5">
      <c r="A14" s="106" t="s">
        <v>6</v>
      </c>
      <c r="B14" s="99" t="s">
        <v>206</v>
      </c>
      <c r="C14" s="144" t="s">
        <v>6</v>
      </c>
      <c r="D14" s="172" t="s">
        <v>206</v>
      </c>
      <c r="E14" s="120" t="s">
        <v>20</v>
      </c>
      <c r="F14" s="117" t="s">
        <v>274</v>
      </c>
      <c r="G14" s="117" t="s">
        <v>274</v>
      </c>
      <c r="H14" s="118">
        <v>0</v>
      </c>
      <c r="I14" s="118">
        <v>0</v>
      </c>
      <c r="J14" s="121">
        <v>0</v>
      </c>
      <c r="K14" s="118">
        <v>0</v>
      </c>
      <c r="L14" s="118">
        <v>0</v>
      </c>
      <c r="M14" s="118">
        <v>0</v>
      </c>
      <c r="N14" s="118">
        <v>0</v>
      </c>
      <c r="O14" s="118">
        <v>0</v>
      </c>
      <c r="P14" s="118">
        <v>0</v>
      </c>
      <c r="Q14" s="118">
        <v>0</v>
      </c>
      <c r="R14" s="118">
        <v>0</v>
      </c>
      <c r="S14" s="118">
        <v>0</v>
      </c>
      <c r="T14" s="118">
        <v>0</v>
      </c>
      <c r="U14" s="119">
        <f t="shared" si="2"/>
        <v>0</v>
      </c>
      <c r="V14" s="118">
        <f t="shared" si="0"/>
        <v>0</v>
      </c>
      <c r="W14" s="118">
        <v>0</v>
      </c>
      <c r="X14" s="118">
        <v>0</v>
      </c>
      <c r="Y14" s="118">
        <f t="shared" si="3"/>
        <v>0</v>
      </c>
      <c r="Z14" s="109"/>
      <c r="AA14" s="109"/>
      <c r="AB14" s="109"/>
    </row>
    <row r="15" spans="1:28" ht="36">
      <c r="A15" s="106" t="s">
        <v>21</v>
      </c>
      <c r="B15" s="100" t="s">
        <v>207</v>
      </c>
      <c r="C15" s="159" t="s">
        <v>21</v>
      </c>
      <c r="D15" s="178" t="s">
        <v>207</v>
      </c>
      <c r="E15" s="116" t="s">
        <v>22</v>
      </c>
      <c r="F15" s="117" t="s">
        <v>271</v>
      </c>
      <c r="G15" s="117" t="s">
        <v>246</v>
      </c>
      <c r="H15" s="118">
        <v>1</v>
      </c>
      <c r="I15" s="118">
        <v>1</v>
      </c>
      <c r="J15" s="121">
        <v>1</v>
      </c>
      <c r="K15" s="118"/>
      <c r="L15" s="118">
        <v>1</v>
      </c>
      <c r="M15" s="118">
        <v>1</v>
      </c>
      <c r="N15" s="118">
        <v>1</v>
      </c>
      <c r="O15" s="118"/>
      <c r="P15" s="118"/>
      <c r="Q15" s="118"/>
      <c r="R15" s="118"/>
      <c r="S15" s="118">
        <v>1</v>
      </c>
      <c r="T15" s="118">
        <v>1</v>
      </c>
      <c r="U15" s="119">
        <f t="shared" si="2"/>
        <v>8</v>
      </c>
      <c r="V15" s="118">
        <f t="shared" si="0"/>
        <v>5</v>
      </c>
      <c r="W15" s="118">
        <v>4</v>
      </c>
      <c r="X15" s="118">
        <v>3</v>
      </c>
      <c r="Y15" s="118">
        <f t="shared" si="3"/>
        <v>4.4000000000000004</v>
      </c>
      <c r="Z15" s="109"/>
      <c r="AA15" s="109"/>
      <c r="AB15" s="109"/>
    </row>
    <row r="16" spans="1:28" s="112" customFormat="1" ht="34.5">
      <c r="A16" s="110" t="s">
        <v>21</v>
      </c>
      <c r="B16" s="111" t="s">
        <v>208</v>
      </c>
      <c r="C16" s="159" t="s">
        <v>21</v>
      </c>
      <c r="D16" s="178" t="s">
        <v>208</v>
      </c>
      <c r="E16" s="116" t="s">
        <v>23</v>
      </c>
      <c r="F16" s="117" t="s">
        <v>238</v>
      </c>
      <c r="G16" s="117" t="s">
        <v>239</v>
      </c>
      <c r="H16" s="118">
        <v>1</v>
      </c>
      <c r="I16" s="118"/>
      <c r="J16" s="121"/>
      <c r="K16" s="118"/>
      <c r="L16" s="118">
        <v>1</v>
      </c>
      <c r="M16" s="118">
        <v>1</v>
      </c>
      <c r="N16" s="118">
        <v>0.5</v>
      </c>
      <c r="O16" s="118"/>
      <c r="P16" s="118"/>
      <c r="Q16" s="118"/>
      <c r="R16" s="118">
        <v>1</v>
      </c>
      <c r="S16" s="118">
        <v>1</v>
      </c>
      <c r="T16" s="118">
        <v>0.5</v>
      </c>
      <c r="U16" s="119">
        <f t="shared" si="2"/>
        <v>6</v>
      </c>
      <c r="V16" s="118">
        <f t="shared" si="0"/>
        <v>3</v>
      </c>
      <c r="W16" s="118">
        <v>4</v>
      </c>
      <c r="X16" s="118">
        <v>3.5</v>
      </c>
      <c r="Y16" s="118">
        <f t="shared" si="3"/>
        <v>3.3</v>
      </c>
      <c r="Z16" s="109"/>
      <c r="AA16" s="109"/>
      <c r="AB16" s="109"/>
    </row>
    <row r="17" spans="1:28" s="109" customFormat="1" ht="24">
      <c r="A17" s="108" t="s">
        <v>21</v>
      </c>
      <c r="B17" s="111" t="s">
        <v>209</v>
      </c>
      <c r="C17" s="159" t="s">
        <v>21</v>
      </c>
      <c r="D17" s="178" t="s">
        <v>209</v>
      </c>
      <c r="E17" s="116" t="s">
        <v>24</v>
      </c>
      <c r="F17" s="117" t="s">
        <v>244</v>
      </c>
      <c r="G17" s="117" t="s">
        <v>245</v>
      </c>
      <c r="H17" s="118">
        <v>0</v>
      </c>
      <c r="I17" s="118"/>
      <c r="J17" s="121">
        <v>0.5</v>
      </c>
      <c r="K17" s="118">
        <v>1</v>
      </c>
      <c r="L17" s="118">
        <v>1</v>
      </c>
      <c r="M17" s="118">
        <v>1</v>
      </c>
      <c r="N17" s="118"/>
      <c r="O17" s="118"/>
      <c r="P17" s="118"/>
      <c r="Q17" s="127">
        <v>0.5</v>
      </c>
      <c r="R17" s="118">
        <v>1</v>
      </c>
      <c r="S17" s="118">
        <v>1</v>
      </c>
      <c r="T17" s="118"/>
      <c r="U17" s="119">
        <f t="shared" si="2"/>
        <v>6</v>
      </c>
      <c r="V17" s="118">
        <f t="shared" si="0"/>
        <v>3</v>
      </c>
      <c r="W17" s="118">
        <v>5</v>
      </c>
      <c r="X17" s="118">
        <v>4</v>
      </c>
      <c r="Y17" s="118">
        <f t="shared" si="3"/>
        <v>3.5999999999999996</v>
      </c>
    </row>
    <row r="18" spans="1:28" ht="24">
      <c r="A18" s="106" t="s">
        <v>21</v>
      </c>
      <c r="B18" s="100" t="s">
        <v>210</v>
      </c>
      <c r="C18" s="159" t="s">
        <v>21</v>
      </c>
      <c r="D18" s="178" t="s">
        <v>210</v>
      </c>
      <c r="E18" s="116" t="s">
        <v>25</v>
      </c>
      <c r="F18" s="117"/>
      <c r="G18" s="117" t="s">
        <v>335</v>
      </c>
      <c r="H18" s="118"/>
      <c r="I18" s="118">
        <v>1</v>
      </c>
      <c r="J18" s="125">
        <v>1</v>
      </c>
      <c r="K18" s="118"/>
      <c r="L18" s="118">
        <v>1</v>
      </c>
      <c r="M18" s="118">
        <v>1</v>
      </c>
      <c r="N18" s="118">
        <v>0.5</v>
      </c>
      <c r="O18" s="118"/>
      <c r="P18" s="118"/>
      <c r="Q18" s="118">
        <v>0.5</v>
      </c>
      <c r="R18" s="118">
        <v>1</v>
      </c>
      <c r="S18" s="118"/>
      <c r="T18" s="118"/>
      <c r="U18" s="119">
        <f t="shared" si="2"/>
        <v>6</v>
      </c>
      <c r="V18" s="118">
        <f t="shared" si="0"/>
        <v>3</v>
      </c>
      <c r="W18" s="118">
        <v>4</v>
      </c>
      <c r="X18" s="118">
        <v>4</v>
      </c>
      <c r="Y18" s="118">
        <f t="shared" si="3"/>
        <v>3.3999999999999995</v>
      </c>
      <c r="Z18" s="109"/>
      <c r="AA18" s="109"/>
      <c r="AB18" s="109"/>
    </row>
    <row r="19" spans="1:28" s="112" customFormat="1" ht="48">
      <c r="A19" s="110" t="s">
        <v>21</v>
      </c>
      <c r="B19" s="111" t="s">
        <v>211</v>
      </c>
      <c r="C19" s="159" t="s">
        <v>21</v>
      </c>
      <c r="D19" s="178" t="s">
        <v>211</v>
      </c>
      <c r="E19" s="116" t="s">
        <v>26</v>
      </c>
      <c r="F19" s="117" t="s">
        <v>240</v>
      </c>
      <c r="G19" s="117" t="s">
        <v>241</v>
      </c>
      <c r="H19" s="118">
        <v>1</v>
      </c>
      <c r="I19" s="118"/>
      <c r="J19" s="125">
        <v>1</v>
      </c>
      <c r="K19" s="118"/>
      <c r="L19" s="118">
        <v>1</v>
      </c>
      <c r="M19" s="118">
        <v>1</v>
      </c>
      <c r="N19" s="118">
        <v>1</v>
      </c>
      <c r="O19" s="118">
        <v>1</v>
      </c>
      <c r="P19" s="118"/>
      <c r="Q19" s="118"/>
      <c r="R19" s="118"/>
      <c r="S19" s="118">
        <v>1</v>
      </c>
      <c r="T19" s="118">
        <v>1</v>
      </c>
      <c r="U19" s="119">
        <f t="shared" si="2"/>
        <v>8</v>
      </c>
      <c r="V19" s="118">
        <f t="shared" si="0"/>
        <v>5</v>
      </c>
      <c r="W19" s="118">
        <v>4</v>
      </c>
      <c r="X19" s="118">
        <v>5</v>
      </c>
      <c r="Y19" s="118">
        <f t="shared" si="3"/>
        <v>4.8</v>
      </c>
      <c r="Z19" s="109" t="s">
        <v>288</v>
      </c>
      <c r="AA19" s="158" t="s">
        <v>338</v>
      </c>
      <c r="AB19" s="109"/>
    </row>
    <row r="20" spans="1:28" s="112" customFormat="1" ht="34.5">
      <c r="A20" s="110" t="s">
        <v>21</v>
      </c>
      <c r="B20" s="111" t="s">
        <v>212</v>
      </c>
      <c r="C20" s="159" t="s">
        <v>21</v>
      </c>
      <c r="D20" s="178" t="s">
        <v>212</v>
      </c>
      <c r="E20" s="116" t="s">
        <v>27</v>
      </c>
      <c r="F20" s="117" t="s">
        <v>242</v>
      </c>
      <c r="G20" s="117" t="s">
        <v>243</v>
      </c>
      <c r="H20" s="118">
        <v>1</v>
      </c>
      <c r="I20" s="118"/>
      <c r="J20" s="125">
        <v>1</v>
      </c>
      <c r="K20" s="118"/>
      <c r="L20" s="118">
        <v>1</v>
      </c>
      <c r="M20" s="118">
        <v>1</v>
      </c>
      <c r="N20" s="118">
        <v>1</v>
      </c>
      <c r="O20" s="118"/>
      <c r="P20" s="118"/>
      <c r="Q20" s="118"/>
      <c r="R20" s="118">
        <v>1</v>
      </c>
      <c r="S20" s="118">
        <v>1</v>
      </c>
      <c r="T20" s="118">
        <v>1</v>
      </c>
      <c r="U20" s="119">
        <f t="shared" si="2"/>
        <v>8</v>
      </c>
      <c r="V20" s="118">
        <f t="shared" si="0"/>
        <v>5</v>
      </c>
      <c r="W20" s="118">
        <v>5</v>
      </c>
      <c r="X20" s="118">
        <v>5</v>
      </c>
      <c r="Y20" s="118">
        <f t="shared" si="3"/>
        <v>5</v>
      </c>
      <c r="Z20" s="109" t="s">
        <v>288</v>
      </c>
      <c r="AA20" s="158" t="s">
        <v>257</v>
      </c>
      <c r="AB20" s="109"/>
    </row>
    <row r="21" spans="1:28" ht="36">
      <c r="A21" s="106" t="s">
        <v>21</v>
      </c>
      <c r="B21" s="122" t="s">
        <v>213</v>
      </c>
      <c r="C21" s="159" t="s">
        <v>21</v>
      </c>
      <c r="D21" s="178" t="s">
        <v>213</v>
      </c>
      <c r="E21" s="116" t="s">
        <v>28</v>
      </c>
      <c r="F21" s="117"/>
      <c r="G21" s="117" t="s">
        <v>277</v>
      </c>
      <c r="H21" s="118"/>
      <c r="I21" s="118">
        <v>1</v>
      </c>
      <c r="J21" s="125"/>
      <c r="K21" s="118"/>
      <c r="L21" s="118">
        <v>1</v>
      </c>
      <c r="M21" s="118">
        <v>1</v>
      </c>
      <c r="N21" s="118"/>
      <c r="O21" s="118"/>
      <c r="P21" s="118"/>
      <c r="Q21" s="118"/>
      <c r="R21" s="118">
        <v>1</v>
      </c>
      <c r="S21" s="118"/>
      <c r="T21" s="118">
        <v>1</v>
      </c>
      <c r="U21" s="119">
        <f t="shared" si="2"/>
        <v>5</v>
      </c>
      <c r="V21" s="118">
        <f t="shared" si="0"/>
        <v>2</v>
      </c>
      <c r="W21" s="118">
        <v>2</v>
      </c>
      <c r="X21" s="118">
        <v>2</v>
      </c>
      <c r="Y21" s="118">
        <f t="shared" si="3"/>
        <v>2</v>
      </c>
      <c r="Z21" s="109"/>
      <c r="AA21" s="109"/>
      <c r="AB21" s="109"/>
    </row>
    <row r="22" spans="1:28" ht="24">
      <c r="A22" s="106" t="s">
        <v>21</v>
      </c>
      <c r="B22" s="122" t="s">
        <v>214</v>
      </c>
      <c r="C22" s="159" t="s">
        <v>21</v>
      </c>
      <c r="D22" s="178" t="s">
        <v>214</v>
      </c>
      <c r="E22" s="116" t="s">
        <v>29</v>
      </c>
      <c r="F22" s="117" t="s">
        <v>286</v>
      </c>
      <c r="G22" s="117" t="s">
        <v>287</v>
      </c>
      <c r="H22" s="118"/>
      <c r="I22" s="118">
        <v>1</v>
      </c>
      <c r="J22" s="125"/>
      <c r="K22" s="118">
        <v>1</v>
      </c>
      <c r="L22" s="118">
        <v>1</v>
      </c>
      <c r="M22" s="118">
        <v>1</v>
      </c>
      <c r="N22" s="118"/>
      <c r="O22" s="118">
        <v>1</v>
      </c>
      <c r="P22" s="118"/>
      <c r="Q22" s="118"/>
      <c r="R22" s="118">
        <v>1</v>
      </c>
      <c r="S22" s="118">
        <v>1</v>
      </c>
      <c r="T22" s="118">
        <v>1</v>
      </c>
      <c r="U22" s="119">
        <f t="shared" si="2"/>
        <v>8</v>
      </c>
      <c r="V22" s="118">
        <f t="shared" si="0"/>
        <v>5</v>
      </c>
      <c r="W22" s="118">
        <v>5</v>
      </c>
      <c r="X22" s="118">
        <v>4</v>
      </c>
      <c r="Y22" s="118">
        <f t="shared" si="3"/>
        <v>4.8</v>
      </c>
      <c r="Z22" s="109"/>
      <c r="AA22" s="158"/>
      <c r="AB22" s="109"/>
    </row>
    <row r="23" spans="1:28" ht="48">
      <c r="A23" s="106" t="s">
        <v>21</v>
      </c>
      <c r="B23" s="122" t="s">
        <v>215</v>
      </c>
      <c r="C23" s="181" t="s">
        <v>21</v>
      </c>
      <c r="D23" s="178" t="s">
        <v>215</v>
      </c>
      <c r="E23" s="116" t="s">
        <v>30</v>
      </c>
      <c r="F23" s="117" t="s">
        <v>346</v>
      </c>
      <c r="G23" s="117" t="s">
        <v>346</v>
      </c>
      <c r="H23" s="118"/>
      <c r="I23" s="118"/>
      <c r="J23" s="125"/>
      <c r="K23" s="118"/>
      <c r="L23" s="118"/>
      <c r="M23" s="118"/>
      <c r="N23" s="118"/>
      <c r="O23" s="118"/>
      <c r="P23" s="118"/>
      <c r="Q23" s="118"/>
      <c r="R23" s="118"/>
      <c r="S23" s="118"/>
      <c r="T23" s="118"/>
      <c r="U23" s="119">
        <f t="shared" si="2"/>
        <v>0</v>
      </c>
      <c r="V23" s="118">
        <f t="shared" si="0"/>
        <v>0</v>
      </c>
      <c r="W23" s="118">
        <v>0</v>
      </c>
      <c r="X23" s="118">
        <v>0</v>
      </c>
      <c r="Y23" s="118">
        <f t="shared" si="3"/>
        <v>0</v>
      </c>
      <c r="Z23" s="109"/>
      <c r="AA23" s="109"/>
      <c r="AB23" s="109"/>
    </row>
    <row r="24" spans="1:28" s="112" customFormat="1" ht="34.5">
      <c r="A24" s="110" t="s">
        <v>21</v>
      </c>
      <c r="B24" s="111" t="s">
        <v>216</v>
      </c>
      <c r="C24" s="159" t="s">
        <v>21</v>
      </c>
      <c r="D24" s="178" t="s">
        <v>216</v>
      </c>
      <c r="E24" s="116" t="s">
        <v>31</v>
      </c>
      <c r="F24" s="117"/>
      <c r="G24" s="117" t="s">
        <v>249</v>
      </c>
      <c r="H24" s="118"/>
      <c r="I24" s="118">
        <v>1</v>
      </c>
      <c r="J24" s="125"/>
      <c r="K24" s="118"/>
      <c r="L24" s="118">
        <v>1</v>
      </c>
      <c r="M24" s="118">
        <v>1</v>
      </c>
      <c r="N24" s="118">
        <v>1</v>
      </c>
      <c r="O24" s="118">
        <v>1</v>
      </c>
      <c r="P24" s="118">
        <v>1</v>
      </c>
      <c r="Q24" s="118"/>
      <c r="R24" s="118"/>
      <c r="S24" s="118">
        <v>1</v>
      </c>
      <c r="T24" s="118">
        <v>1</v>
      </c>
      <c r="U24" s="119">
        <f t="shared" si="2"/>
        <v>8</v>
      </c>
      <c r="V24" s="118">
        <f t="shared" si="0"/>
        <v>5</v>
      </c>
      <c r="W24" s="118">
        <v>5</v>
      </c>
      <c r="X24" s="118">
        <v>4</v>
      </c>
      <c r="Y24" s="118">
        <f t="shared" si="3"/>
        <v>4.8</v>
      </c>
      <c r="Z24" s="109"/>
      <c r="AA24" s="109"/>
      <c r="AB24" s="109"/>
    </row>
    <row r="25" spans="1:28" ht="36">
      <c r="A25" s="106" t="s">
        <v>21</v>
      </c>
      <c r="B25" s="100" t="s">
        <v>217</v>
      </c>
      <c r="C25" s="159" t="s">
        <v>21</v>
      </c>
      <c r="D25" s="178" t="s">
        <v>217</v>
      </c>
      <c r="E25" s="116" t="s">
        <v>32</v>
      </c>
      <c r="F25" s="117" t="s">
        <v>294</v>
      </c>
      <c r="G25" s="117" t="s">
        <v>252</v>
      </c>
      <c r="H25" s="118">
        <v>1</v>
      </c>
      <c r="I25" s="118">
        <v>1</v>
      </c>
      <c r="J25" s="125"/>
      <c r="K25" s="118">
        <v>1</v>
      </c>
      <c r="L25" s="118">
        <v>1</v>
      </c>
      <c r="M25" s="118">
        <v>1</v>
      </c>
      <c r="N25" s="118">
        <v>1</v>
      </c>
      <c r="O25" s="118"/>
      <c r="P25" s="118">
        <v>1</v>
      </c>
      <c r="Q25" s="118"/>
      <c r="R25" s="118">
        <v>1</v>
      </c>
      <c r="S25" s="118"/>
      <c r="T25" s="118">
        <v>1</v>
      </c>
      <c r="U25" s="119">
        <f t="shared" si="2"/>
        <v>9</v>
      </c>
      <c r="V25" s="118">
        <f t="shared" si="0"/>
        <v>5</v>
      </c>
      <c r="W25" s="118">
        <v>4</v>
      </c>
      <c r="X25" s="118">
        <v>5</v>
      </c>
      <c r="Y25" s="118">
        <f t="shared" si="3"/>
        <v>4.8</v>
      </c>
      <c r="Z25" s="109" t="s">
        <v>253</v>
      </c>
      <c r="AA25" s="158" t="s">
        <v>337</v>
      </c>
      <c r="AB25" s="109"/>
    </row>
    <row r="26" spans="1:28" ht="36">
      <c r="A26" s="106" t="s">
        <v>21</v>
      </c>
      <c r="B26" s="111" t="s">
        <v>218</v>
      </c>
      <c r="C26" s="159" t="s">
        <v>21</v>
      </c>
      <c r="D26" s="178" t="s">
        <v>218</v>
      </c>
      <c r="E26" s="116" t="s">
        <v>33</v>
      </c>
      <c r="F26" s="117"/>
      <c r="G26" s="117" t="s">
        <v>248</v>
      </c>
      <c r="H26" s="118">
        <v>1</v>
      </c>
      <c r="I26" s="118"/>
      <c r="J26" s="125"/>
      <c r="K26" s="118"/>
      <c r="L26" s="118">
        <v>1</v>
      </c>
      <c r="M26" s="118">
        <v>1</v>
      </c>
      <c r="N26" s="118"/>
      <c r="O26" s="118">
        <v>1</v>
      </c>
      <c r="P26" s="118"/>
      <c r="Q26" s="118"/>
      <c r="R26" s="118">
        <v>1</v>
      </c>
      <c r="S26" s="118"/>
      <c r="T26" s="118">
        <v>1</v>
      </c>
      <c r="U26" s="119">
        <f t="shared" si="2"/>
        <v>6</v>
      </c>
      <c r="V26" s="118">
        <f t="shared" si="0"/>
        <v>3</v>
      </c>
      <c r="W26" s="118">
        <v>3.5</v>
      </c>
      <c r="X26" s="118">
        <v>3.5</v>
      </c>
      <c r="Y26" s="118">
        <f t="shared" si="3"/>
        <v>3.2</v>
      </c>
      <c r="Z26" s="109"/>
      <c r="AA26" s="109"/>
      <c r="AB26" s="109"/>
    </row>
    <row r="27" spans="1:28" ht="24">
      <c r="A27" s="106" t="s">
        <v>21</v>
      </c>
      <c r="B27" s="100" t="s">
        <v>219</v>
      </c>
      <c r="C27" s="159" t="s">
        <v>21</v>
      </c>
      <c r="D27" s="178" t="s">
        <v>219</v>
      </c>
      <c r="E27" s="116" t="s">
        <v>34</v>
      </c>
      <c r="F27" s="117"/>
      <c r="G27" s="117"/>
      <c r="H27" s="118">
        <v>1</v>
      </c>
      <c r="I27" s="118">
        <v>1</v>
      </c>
      <c r="J27" s="125">
        <v>1</v>
      </c>
      <c r="K27" s="118"/>
      <c r="L27" s="118"/>
      <c r="M27" s="118">
        <v>1</v>
      </c>
      <c r="N27" s="118">
        <v>1</v>
      </c>
      <c r="O27" s="118"/>
      <c r="P27" s="118">
        <v>1</v>
      </c>
      <c r="Q27" s="118"/>
      <c r="R27" s="118">
        <v>1</v>
      </c>
      <c r="S27" s="118">
        <v>1</v>
      </c>
      <c r="T27" s="118">
        <v>1</v>
      </c>
      <c r="U27" s="119">
        <f t="shared" si="2"/>
        <v>9</v>
      </c>
      <c r="V27" s="118">
        <f t="shared" si="0"/>
        <v>5</v>
      </c>
      <c r="W27" s="118">
        <v>5</v>
      </c>
      <c r="X27" s="118">
        <v>5</v>
      </c>
      <c r="Y27" s="118">
        <f t="shared" si="3"/>
        <v>5</v>
      </c>
      <c r="Z27" s="109" t="s">
        <v>253</v>
      </c>
      <c r="AA27" s="158" t="s">
        <v>257</v>
      </c>
      <c r="AB27" s="109"/>
    </row>
    <row r="28" spans="1:28" ht="23">
      <c r="A28" s="106" t="s">
        <v>21</v>
      </c>
      <c r="B28" s="100" t="s">
        <v>220</v>
      </c>
      <c r="C28" s="159" t="s">
        <v>21</v>
      </c>
      <c r="D28" s="178" t="s">
        <v>220</v>
      </c>
      <c r="E28" s="116" t="s">
        <v>35</v>
      </c>
      <c r="F28" s="117"/>
      <c r="G28" s="117" t="s">
        <v>334</v>
      </c>
      <c r="H28" s="118">
        <v>0.5</v>
      </c>
      <c r="I28" s="118">
        <v>1</v>
      </c>
      <c r="J28" s="125">
        <v>0.5</v>
      </c>
      <c r="K28" s="118"/>
      <c r="L28" s="118">
        <v>1</v>
      </c>
      <c r="M28" s="118"/>
      <c r="N28" s="118"/>
      <c r="O28" s="118">
        <v>1</v>
      </c>
      <c r="P28" s="118"/>
      <c r="Q28" s="118"/>
      <c r="R28" s="118">
        <v>1</v>
      </c>
      <c r="S28" s="118">
        <v>1</v>
      </c>
      <c r="T28" s="118"/>
      <c r="U28" s="119">
        <f t="shared" si="2"/>
        <v>6</v>
      </c>
      <c r="V28" s="118">
        <f t="shared" si="0"/>
        <v>3</v>
      </c>
      <c r="W28" s="118">
        <v>4.5</v>
      </c>
      <c r="X28" s="118">
        <v>4</v>
      </c>
      <c r="Y28" s="118">
        <f t="shared" si="3"/>
        <v>3.5</v>
      </c>
      <c r="Z28" s="109"/>
      <c r="AA28" s="109"/>
      <c r="AB28" s="109"/>
    </row>
  </sheetData>
  <sortState xmlns:xlrd2="http://schemas.microsoft.com/office/spreadsheetml/2017/richdata2" ref="J5:J17">
    <sortCondition ref="J5"/>
  </sortState>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80938-B051-4E03-A04E-3B5BCE732944}">
  <dimension ref="B1:J20"/>
  <sheetViews>
    <sheetView workbookViewId="0">
      <selection activeCell="H10" sqref="H10:J10"/>
    </sheetView>
  </sheetViews>
  <sheetFormatPr defaultRowHeight="14.5"/>
  <cols>
    <col min="2" max="2" width="23.08984375" customWidth="1"/>
    <col min="3" max="3" width="10" bestFit="1" customWidth="1"/>
    <col min="8" max="8" width="8.7265625" style="43"/>
    <col min="9" max="9" width="14.26953125" style="43" customWidth="1"/>
    <col min="10" max="10" width="16.36328125" style="43" customWidth="1"/>
  </cols>
  <sheetData>
    <row r="1" spans="2:10">
      <c r="B1" s="20" t="s">
        <v>412</v>
      </c>
    </row>
    <row r="2" spans="2:10">
      <c r="B2" s="20"/>
    </row>
    <row r="3" spans="2:10">
      <c r="B3" s="34" t="s">
        <v>12</v>
      </c>
      <c r="C3" s="207">
        <v>0.35416666666666669</v>
      </c>
      <c r="D3" s="75" t="s">
        <v>412</v>
      </c>
    </row>
    <row r="4" spans="2:10" ht="27">
      <c r="B4" s="34" t="s">
        <v>10</v>
      </c>
      <c r="C4" s="207">
        <v>0.375</v>
      </c>
      <c r="D4" s="75" t="s">
        <v>412</v>
      </c>
      <c r="H4" s="34" t="s">
        <v>7</v>
      </c>
      <c r="I4" s="209">
        <v>0.39583333333333331</v>
      </c>
      <c r="J4" s="210" t="s">
        <v>441</v>
      </c>
    </row>
    <row r="5" spans="2:10" ht="27">
      <c r="B5" s="34" t="s">
        <v>14</v>
      </c>
      <c r="C5" s="207">
        <v>0.39583333333333331</v>
      </c>
      <c r="D5" s="75" t="s">
        <v>412</v>
      </c>
      <c r="H5" s="34" t="s">
        <v>11</v>
      </c>
      <c r="I5" s="209">
        <v>0.41666666666666669</v>
      </c>
      <c r="J5" s="210" t="s">
        <v>441</v>
      </c>
    </row>
    <row r="6" spans="2:10" ht="27">
      <c r="B6" s="34" t="s">
        <v>16</v>
      </c>
      <c r="C6" s="207">
        <v>0.41666666666666669</v>
      </c>
      <c r="D6" s="75" t="s">
        <v>412</v>
      </c>
      <c r="H6" s="35" t="s">
        <v>22</v>
      </c>
      <c r="I6" s="209">
        <v>0.4375</v>
      </c>
      <c r="J6" s="210" t="s">
        <v>441</v>
      </c>
    </row>
    <row r="7" spans="2:10">
      <c r="B7" s="35" t="s">
        <v>23</v>
      </c>
      <c r="C7" s="207">
        <v>0.4375</v>
      </c>
      <c r="D7" s="75" t="s">
        <v>412</v>
      </c>
    </row>
    <row r="8" spans="2:10" ht="27">
      <c r="B8" s="35" t="s">
        <v>27</v>
      </c>
      <c r="C8" s="207">
        <v>0.45833333333333331</v>
      </c>
      <c r="D8" s="75" t="s">
        <v>412</v>
      </c>
      <c r="H8" s="35" t="s">
        <v>28</v>
      </c>
      <c r="I8" s="209">
        <v>0.125</v>
      </c>
      <c r="J8" s="210" t="s">
        <v>441</v>
      </c>
    </row>
    <row r="9" spans="2:10" ht="27">
      <c r="B9" s="35" t="s">
        <v>24</v>
      </c>
      <c r="C9" s="207">
        <v>0.47916666666666669</v>
      </c>
      <c r="D9" s="75" t="s">
        <v>412</v>
      </c>
      <c r="H9" s="42" t="s">
        <v>29</v>
      </c>
      <c r="I9" s="211">
        <v>0.66666666666666663</v>
      </c>
      <c r="J9" s="212" t="s">
        <v>441</v>
      </c>
    </row>
    <row r="10" spans="2:10" ht="27">
      <c r="B10" s="34" t="s">
        <v>20</v>
      </c>
      <c r="C10" s="207">
        <v>0.625</v>
      </c>
      <c r="D10" s="75" t="s">
        <v>412</v>
      </c>
      <c r="H10" s="215" t="s">
        <v>18</v>
      </c>
      <c r="I10" s="209">
        <v>0.6875</v>
      </c>
      <c r="J10" s="210" t="s">
        <v>441</v>
      </c>
    </row>
    <row r="11" spans="2:10" ht="27">
      <c r="B11" s="34" t="s">
        <v>13</v>
      </c>
      <c r="C11" s="207">
        <v>0.64583333333333337</v>
      </c>
      <c r="D11" s="75" t="s">
        <v>412</v>
      </c>
      <c r="H11" s="42" t="s">
        <v>35</v>
      </c>
      <c r="I11" s="211">
        <v>0.70833333333333337</v>
      </c>
      <c r="J11" s="212" t="s">
        <v>441</v>
      </c>
    </row>
    <row r="12" spans="2:10">
      <c r="B12" s="42"/>
      <c r="C12" s="64"/>
      <c r="D12" s="75"/>
    </row>
    <row r="13" spans="2:10">
      <c r="B13" s="19"/>
      <c r="C13" s="64"/>
      <c r="D13" s="75"/>
    </row>
    <row r="14" spans="2:10">
      <c r="B14" s="35" t="s">
        <v>25</v>
      </c>
      <c r="C14" s="207">
        <v>0.70833333333333337</v>
      </c>
      <c r="D14" s="75" t="s">
        <v>412</v>
      </c>
      <c r="I14" s="211"/>
      <c r="J14" s="212"/>
    </row>
    <row r="15" spans="2:10">
      <c r="B15" s="42"/>
      <c r="C15" s="64"/>
      <c r="D15" s="75"/>
      <c r="I15" s="211"/>
      <c r="J15" s="212"/>
    </row>
    <row r="16" spans="2:10">
      <c r="B16" s="42"/>
      <c r="C16" s="64"/>
      <c r="D16" s="75"/>
    </row>
    <row r="17" spans="2:10" ht="27">
      <c r="B17" s="42"/>
      <c r="C17" s="64"/>
      <c r="D17" s="75"/>
      <c r="H17" s="42" t="s">
        <v>33</v>
      </c>
      <c r="I17" s="211">
        <v>0.75</v>
      </c>
      <c r="J17" s="212" t="s">
        <v>441</v>
      </c>
    </row>
    <row r="18" spans="2:10">
      <c r="B18" s="42"/>
      <c r="C18" s="64"/>
      <c r="D18" s="75"/>
    </row>
    <row r="19" spans="2:10">
      <c r="B19" s="19"/>
      <c r="C19" s="64"/>
      <c r="D19" s="75"/>
    </row>
    <row r="20" spans="2:10">
      <c r="C20" s="6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461CB-C365-430F-AE45-3BA536D25BDD}">
  <dimension ref="A1:C27"/>
  <sheetViews>
    <sheetView workbookViewId="0">
      <selection activeCell="C22" sqref="C22"/>
    </sheetView>
  </sheetViews>
  <sheetFormatPr defaultColWidth="9.1796875" defaultRowHeight="14.5"/>
  <cols>
    <col min="1" max="1" width="23.54296875" customWidth="1"/>
  </cols>
  <sheetData>
    <row r="1" spans="1:3">
      <c r="A1" s="58" t="s">
        <v>3</v>
      </c>
      <c r="B1" s="58" t="s">
        <v>369</v>
      </c>
      <c r="C1" t="s">
        <v>371</v>
      </c>
    </row>
    <row r="2" spans="1:3" ht="15" customHeight="1">
      <c r="A2" s="149" t="s">
        <v>8</v>
      </c>
      <c r="B2" t="s">
        <v>364</v>
      </c>
      <c r="C2" t="s">
        <v>370</v>
      </c>
    </row>
    <row r="3" spans="1:3">
      <c r="A3" s="149" t="s">
        <v>10</v>
      </c>
      <c r="B3" t="s">
        <v>364</v>
      </c>
      <c r="C3" t="s">
        <v>370</v>
      </c>
    </row>
    <row r="4" spans="1:3">
      <c r="A4" s="149" t="s">
        <v>12</v>
      </c>
      <c r="B4" t="s">
        <v>364</v>
      </c>
      <c r="C4" t="s">
        <v>82</v>
      </c>
    </row>
    <row r="5" spans="1:3">
      <c r="A5" s="149" t="s">
        <v>14</v>
      </c>
      <c r="B5" t="s">
        <v>364</v>
      </c>
      <c r="C5" t="s">
        <v>370</v>
      </c>
    </row>
    <row r="6" spans="1:3">
      <c r="A6" s="149" t="s">
        <v>17</v>
      </c>
      <c r="B6" t="s">
        <v>364</v>
      </c>
      <c r="C6" t="s">
        <v>370</v>
      </c>
    </row>
    <row r="7" spans="1:3">
      <c r="A7" s="144" t="s">
        <v>35</v>
      </c>
      <c r="B7" t="s">
        <v>364</v>
      </c>
      <c r="C7" t="s">
        <v>370</v>
      </c>
    </row>
    <row r="8" spans="1:3">
      <c r="A8" s="149" t="s">
        <v>13</v>
      </c>
      <c r="B8" t="s">
        <v>365</v>
      </c>
      <c r="C8" t="s">
        <v>343</v>
      </c>
    </row>
    <row r="9" spans="1:3">
      <c r="A9" s="149" t="s">
        <v>16</v>
      </c>
      <c r="B9" t="s">
        <v>365</v>
      </c>
      <c r="C9" t="s">
        <v>343</v>
      </c>
    </row>
    <row r="10" spans="1:3">
      <c r="A10" s="149" t="s">
        <v>20</v>
      </c>
      <c r="B10" t="s">
        <v>366</v>
      </c>
      <c r="C10" t="s">
        <v>343</v>
      </c>
    </row>
    <row r="11" spans="1:3">
      <c r="A11" s="144" t="s">
        <v>28</v>
      </c>
      <c r="B11" t="s">
        <v>367</v>
      </c>
      <c r="C11" t="s">
        <v>343</v>
      </c>
    </row>
    <row r="12" spans="1:3">
      <c r="A12" s="150" t="s">
        <v>29</v>
      </c>
      <c r="B12" t="s">
        <v>366</v>
      </c>
      <c r="C12" t="s">
        <v>370</v>
      </c>
    </row>
    <row r="13" spans="1:3">
      <c r="A13" s="150" t="s">
        <v>34</v>
      </c>
      <c r="B13" t="s">
        <v>366</v>
      </c>
      <c r="C13" t="s">
        <v>370</v>
      </c>
    </row>
    <row r="14" spans="1:3">
      <c r="A14" s="149" t="s">
        <v>7</v>
      </c>
      <c r="B14" t="s">
        <v>362</v>
      </c>
      <c r="C14" t="s">
        <v>343</v>
      </c>
    </row>
    <row r="15" spans="1:3">
      <c r="A15" s="144" t="s">
        <v>24</v>
      </c>
      <c r="B15" t="s">
        <v>362</v>
      </c>
      <c r="C15" t="s">
        <v>343</v>
      </c>
    </row>
    <row r="16" spans="1:3">
      <c r="A16" s="144" t="s">
        <v>25</v>
      </c>
      <c r="B16" t="s">
        <v>362</v>
      </c>
      <c r="C16" t="s">
        <v>370</v>
      </c>
    </row>
    <row r="17" spans="1:3">
      <c r="A17" s="149" t="s">
        <v>18</v>
      </c>
      <c r="B17" t="s">
        <v>362</v>
      </c>
      <c r="C17" t="s">
        <v>370</v>
      </c>
    </row>
    <row r="18" spans="1:3">
      <c r="A18" s="144" t="s">
        <v>27</v>
      </c>
      <c r="B18" t="s">
        <v>362</v>
      </c>
      <c r="C18" t="s">
        <v>370</v>
      </c>
    </row>
    <row r="19" spans="1:3">
      <c r="A19" s="144" t="s">
        <v>32</v>
      </c>
      <c r="B19" t="s">
        <v>362</v>
      </c>
      <c r="C19" t="s">
        <v>343</v>
      </c>
    </row>
    <row r="20" spans="1:3">
      <c r="A20" s="144" t="s">
        <v>33</v>
      </c>
      <c r="B20" t="s">
        <v>363</v>
      </c>
      <c r="C20" t="s">
        <v>370</v>
      </c>
    </row>
    <row r="21" spans="1:3">
      <c r="A21" s="149" t="s">
        <v>9</v>
      </c>
      <c r="B21" t="s">
        <v>368</v>
      </c>
      <c r="C21" t="s">
        <v>370</v>
      </c>
    </row>
    <row r="22" spans="1:3">
      <c r="A22" s="149" t="s">
        <v>11</v>
      </c>
      <c r="B22" t="s">
        <v>363</v>
      </c>
      <c r="C22" t="s">
        <v>370</v>
      </c>
    </row>
    <row r="23" spans="1:3">
      <c r="A23" s="144" t="s">
        <v>22</v>
      </c>
      <c r="B23" t="s">
        <v>363</v>
      </c>
      <c r="C23" t="s">
        <v>370</v>
      </c>
    </row>
    <row r="24" spans="1:3">
      <c r="A24" s="144" t="s">
        <v>23</v>
      </c>
      <c r="B24" t="s">
        <v>363</v>
      </c>
      <c r="C24" t="s">
        <v>343</v>
      </c>
    </row>
    <row r="25" spans="1:3">
      <c r="A25" s="144" t="s">
        <v>31</v>
      </c>
      <c r="B25" t="s">
        <v>363</v>
      </c>
      <c r="C25" t="s">
        <v>370</v>
      </c>
    </row>
    <row r="26" spans="1:3">
      <c r="A26" s="144" t="s">
        <v>26</v>
      </c>
      <c r="B26" t="s">
        <v>368</v>
      </c>
      <c r="C26" t="s">
        <v>370</v>
      </c>
    </row>
    <row r="27" spans="1:3">
      <c r="A27" s="144" t="s">
        <v>30</v>
      </c>
      <c r="B27" t="s">
        <v>238</v>
      </c>
    </row>
  </sheetData>
  <autoFilter ref="A1:B1" xr:uid="{B5436BB3-60F8-4D9F-968F-DDC3D1BB8A25}">
    <sortState xmlns:xlrd2="http://schemas.microsoft.com/office/spreadsheetml/2017/richdata2" ref="A2:B27">
      <sortCondition ref="B1"/>
    </sortState>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7"/>
  <sheetViews>
    <sheetView workbookViewId="0">
      <selection activeCell="D21" sqref="D21"/>
    </sheetView>
  </sheetViews>
  <sheetFormatPr defaultColWidth="9.1796875" defaultRowHeight="14.5"/>
  <cols>
    <col min="1" max="1" width="23.1796875" customWidth="1"/>
    <col min="2" max="2" width="9.54296875" customWidth="1"/>
  </cols>
  <sheetData>
    <row r="1" spans="1:4" ht="43.5">
      <c r="A1" s="20" t="s">
        <v>88</v>
      </c>
      <c r="B1" s="43" t="s">
        <v>341</v>
      </c>
      <c r="C1" s="43" t="s">
        <v>348</v>
      </c>
      <c r="D1" s="43" t="s">
        <v>410</v>
      </c>
    </row>
    <row r="2" spans="1:4">
      <c r="A2" s="19" t="s">
        <v>7</v>
      </c>
      <c r="B2" s="39" t="s">
        <v>80</v>
      </c>
      <c r="C2" t="s">
        <v>343</v>
      </c>
      <c r="D2" t="s">
        <v>80</v>
      </c>
    </row>
    <row r="3" spans="1:4">
      <c r="A3" s="19" t="s">
        <v>8</v>
      </c>
      <c r="B3" s="39" t="s">
        <v>80</v>
      </c>
      <c r="D3" t="s">
        <v>80</v>
      </c>
    </row>
    <row r="4" spans="1:4">
      <c r="A4" s="19" t="s">
        <v>9</v>
      </c>
      <c r="B4" s="39" t="s">
        <v>80</v>
      </c>
      <c r="D4" t="s">
        <v>80</v>
      </c>
    </row>
    <row r="5" spans="1:4">
      <c r="A5" s="19" t="s">
        <v>10</v>
      </c>
      <c r="B5" s="39" t="s">
        <v>80</v>
      </c>
      <c r="D5" t="s">
        <v>80</v>
      </c>
    </row>
    <row r="6" spans="1:4">
      <c r="A6" s="19" t="s">
        <v>11</v>
      </c>
      <c r="B6" s="39" t="s">
        <v>80</v>
      </c>
      <c r="D6" t="s">
        <v>80</v>
      </c>
    </row>
    <row r="7" spans="1:4" ht="31.5">
      <c r="A7" s="19" t="s">
        <v>12</v>
      </c>
      <c r="B7" s="57" t="s">
        <v>342</v>
      </c>
      <c r="D7" t="s">
        <v>80</v>
      </c>
    </row>
    <row r="8" spans="1:4">
      <c r="A8" s="19" t="s">
        <v>13</v>
      </c>
      <c r="B8" s="39" t="s">
        <v>80</v>
      </c>
      <c r="D8" t="s">
        <v>80</v>
      </c>
    </row>
    <row r="9" spans="1:4">
      <c r="A9" s="19" t="s">
        <v>14</v>
      </c>
      <c r="B9" s="39" t="s">
        <v>80</v>
      </c>
      <c r="D9" t="s">
        <v>80</v>
      </c>
    </row>
    <row r="10" spans="1:4">
      <c r="A10" s="19" t="s">
        <v>16</v>
      </c>
      <c r="B10" s="39" t="s">
        <v>343</v>
      </c>
      <c r="D10" t="s">
        <v>343</v>
      </c>
    </row>
    <row r="11" spans="1:4">
      <c r="A11" s="19" t="s">
        <v>17</v>
      </c>
      <c r="B11" s="39" t="s">
        <v>80</v>
      </c>
      <c r="D11" t="s">
        <v>80</v>
      </c>
    </row>
    <row r="12" spans="1:4">
      <c r="A12" s="19" t="s">
        <v>18</v>
      </c>
      <c r="B12" s="39" t="s">
        <v>80</v>
      </c>
      <c r="D12" t="s">
        <v>343</v>
      </c>
    </row>
    <row r="13" spans="1:4">
      <c r="A13" s="19" t="s">
        <v>20</v>
      </c>
      <c r="B13" s="39" t="s">
        <v>80</v>
      </c>
      <c r="D13" t="s">
        <v>80</v>
      </c>
    </row>
    <row r="14" spans="1:4">
      <c r="A14" s="42" t="s">
        <v>22</v>
      </c>
      <c r="B14" s="39" t="s">
        <v>80</v>
      </c>
      <c r="D14" t="s">
        <v>343</v>
      </c>
    </row>
    <row r="15" spans="1:4">
      <c r="A15" s="42" t="s">
        <v>23</v>
      </c>
      <c r="B15" s="39" t="s">
        <v>80</v>
      </c>
      <c r="C15" t="s">
        <v>343</v>
      </c>
      <c r="D15" t="s">
        <v>343</v>
      </c>
    </row>
    <row r="16" spans="1:4">
      <c r="A16" s="42" t="s">
        <v>24</v>
      </c>
      <c r="B16" s="39" t="s">
        <v>343</v>
      </c>
      <c r="D16" t="s">
        <v>80</v>
      </c>
    </row>
    <row r="17" spans="1:4">
      <c r="A17" s="42" t="s">
        <v>25</v>
      </c>
      <c r="B17" s="39" t="s">
        <v>80</v>
      </c>
      <c r="D17" t="s">
        <v>80</v>
      </c>
    </row>
    <row r="18" spans="1:4">
      <c r="A18" s="42" t="s">
        <v>26</v>
      </c>
      <c r="B18" s="39" t="s">
        <v>80</v>
      </c>
      <c r="D18" t="s">
        <v>80</v>
      </c>
    </row>
    <row r="19" spans="1:4">
      <c r="A19" s="42" t="s">
        <v>27</v>
      </c>
      <c r="B19" s="39" t="s">
        <v>80</v>
      </c>
      <c r="D19" t="s">
        <v>80</v>
      </c>
    </row>
    <row r="20" spans="1:4">
      <c r="A20" s="42" t="s">
        <v>28</v>
      </c>
      <c r="B20" s="39" t="s">
        <v>80</v>
      </c>
      <c r="D20" t="s">
        <v>343</v>
      </c>
    </row>
    <row r="21" spans="1:4">
      <c r="A21" s="42" t="s">
        <v>29</v>
      </c>
      <c r="B21" s="39" t="s">
        <v>80</v>
      </c>
      <c r="D21" t="s">
        <v>80</v>
      </c>
    </row>
    <row r="22" spans="1:4">
      <c r="A22" s="42" t="s">
        <v>30</v>
      </c>
      <c r="B22" s="39" t="s">
        <v>343</v>
      </c>
      <c r="D22" t="s">
        <v>411</v>
      </c>
    </row>
    <row r="23" spans="1:4">
      <c r="A23" s="42" t="s">
        <v>31</v>
      </c>
      <c r="B23" s="39" t="s">
        <v>80</v>
      </c>
      <c r="D23" t="s">
        <v>343</v>
      </c>
    </row>
    <row r="24" spans="1:4">
      <c r="A24" s="42" t="s">
        <v>32</v>
      </c>
      <c r="B24" s="39" t="s">
        <v>80</v>
      </c>
      <c r="D24" t="s">
        <v>343</v>
      </c>
    </row>
    <row r="25" spans="1:4">
      <c r="A25" s="42" t="s">
        <v>33</v>
      </c>
      <c r="B25" s="39" t="s">
        <v>80</v>
      </c>
      <c r="D25" t="s">
        <v>343</v>
      </c>
    </row>
    <row r="26" spans="1:4">
      <c r="A26" s="42" t="s">
        <v>34</v>
      </c>
      <c r="B26" s="39" t="s">
        <v>80</v>
      </c>
      <c r="D26" t="s">
        <v>80</v>
      </c>
    </row>
    <row r="27" spans="1:4">
      <c r="A27" s="42" t="s">
        <v>35</v>
      </c>
      <c r="B27" s="39" t="s">
        <v>80</v>
      </c>
      <c r="D27" t="s">
        <v>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report name</vt:lpstr>
      <vt:lpstr>ProyectoFinal</vt:lpstr>
      <vt:lpstr>NotasComentariosParcial2</vt:lpstr>
      <vt:lpstr>OrdenamientoArchivos</vt:lpstr>
      <vt:lpstr>VideosOrdenamientos</vt:lpstr>
      <vt:lpstr>Cuento</vt:lpstr>
      <vt:lpstr>Horarios sustentaciones</vt:lpstr>
      <vt:lpstr>ExpoLenguajesProg</vt:lpstr>
      <vt:lpstr>AsistenciaAbril28</vt:lpstr>
      <vt:lpstr>HorariosSustentParcial2</vt:lpstr>
      <vt:lpstr>EjercicioPracticoClase24Marzo</vt:lpstr>
      <vt:lpstr>EjercicioGITClase30Marzo</vt:lpstr>
      <vt:lpstr>EjerciciosRecursion31Marzo</vt:lpstr>
      <vt:lpstr>Algoritmos de ordenamiento</vt:lpstr>
      <vt:lpstr>JR_PAGE_ANCHOR_0_1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2020-02-28T16:30:46Z</dcterms:created>
  <dcterms:modified xsi:type="dcterms:W3CDTF">2020-05-29T21:20:26Z</dcterms:modified>
  <cp:category/>
  <cp:contentStatus/>
</cp:coreProperties>
</file>