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ettings" sheetId="2" state="visible" r:id="rId3"/>
  </sheets>
  <definedNames>
    <definedName function="false" hidden="false" localSheetId="0" name="_xlnm._FilterDatabase" vbProcedure="false">Sheet1!$A$1:$AB$266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<sst xmlns="http://schemas.openxmlformats.org/spreadsheetml/2006/main" count="1061" uniqueCount="320">
  <si>
    <t>Voucher No.</t>
  </si>
  <si>
    <t>Supplier Invoie No.</t>
  </si>
  <si>
    <t>Invoice Date</t>
  </si>
  <si>
    <t>Date</t>
  </si>
  <si>
    <t>Party's Name</t>
  </si>
  <si>
    <t>Item</t>
  </si>
  <si>
    <t>Qty</t>
  </si>
  <si>
    <t>Rate</t>
  </si>
  <si>
    <t>Tax Free Purchase</t>
  </si>
  <si>
    <t>Taxable Purchase 12.5%</t>
  </si>
  <si>
    <t>Input Vat 12.5%</t>
  </si>
  <si>
    <t>Input Additional Vat 2.5%</t>
  </si>
  <si>
    <t>Taxable Purchase 5%</t>
  </si>
  <si>
    <t>Input Vat 5%</t>
  </si>
  <si>
    <t>Input Addtional Vat 1%</t>
  </si>
  <si>
    <t>Round Off - Trading Pur.</t>
  </si>
  <si>
    <t>Invoice Value</t>
  </si>
  <si>
    <t>Voucher Type</t>
  </si>
  <si>
    <t>Sales Tax No.</t>
  </si>
  <si>
    <t>Challan No</t>
  </si>
  <si>
    <t>Godown</t>
  </si>
  <si>
    <t>Narration</t>
  </si>
  <si>
    <t>For Cross-Check</t>
  </si>
  <si>
    <t>630/2015-16</t>
  </si>
  <si>
    <t>Ferrari Video-Mumbai</t>
  </si>
  <si>
    <t>Portable_Electronics</t>
  </si>
  <si>
    <t>Purchase 5%</t>
  </si>
  <si>
    <t>Electronics</t>
  </si>
  <si>
    <t>Bill No. 630/2015-16 Dtd 01.06.2015 ID 366161 CHID 429054</t>
  </si>
  <si>
    <t>387/2015-16</t>
  </si>
  <si>
    <t>Future Gadget</t>
  </si>
  <si>
    <t>Bill No. 387/2015-16 Dtd 08.06.2015 ID 367184 CHID 430923</t>
  </si>
  <si>
    <t>401/2015-16</t>
  </si>
  <si>
    <t>Bill No. 401/2015-16 Dtd 10.06.2015 ID 367626 CHID 431420</t>
  </si>
  <si>
    <t>402/2015-16</t>
  </si>
  <si>
    <t>Computers_Accessories</t>
  </si>
  <si>
    <t>Bill No. 402/2015-16 Dtd 10.06.2015 ID 367627 CHID 431422</t>
  </si>
  <si>
    <t>380/2015-16</t>
  </si>
  <si>
    <t>Bill No. 380/2015-16 Dtd 06.06.2015 ID 366904 CHID 430557</t>
  </si>
  <si>
    <t>366/2015-16</t>
  </si>
  <si>
    <t>Bill No. 366/2015-16 Dtd 04.06.2015 ID 366823 CHID 430014</t>
  </si>
  <si>
    <t>373/2015-16</t>
  </si>
  <si>
    <t>Bill No. 373/2015-16 Dtd 05.06.2015 ID 366837 CHID 430156</t>
  </si>
  <si>
    <t>372/2015-16</t>
  </si>
  <si>
    <t>430160,430161,430162</t>
  </si>
  <si>
    <t>Bill No. 372/2015-16 Dtd 05.06.2015 ID 366840 CHID 430160,430161,430162</t>
  </si>
  <si>
    <t>359/2015-16</t>
  </si>
  <si>
    <t>Gaming_Consoles</t>
  </si>
  <si>
    <t>Bill No. 359/2015-16 Dtd 03.06.2015 ID 366585 CHID 429800</t>
  </si>
  <si>
    <t>358/2015-16</t>
  </si>
  <si>
    <t>Bill No. 358/2015-16 Dtd 03.06.2015 ID 366586 CHID 429775</t>
  </si>
  <si>
    <t>345/2015-16</t>
  </si>
  <si>
    <t>Purchase 12.5%</t>
  </si>
  <si>
    <t>Bill No. 345/2015-16 Dtd 01.06.2015 ID 366162 CHID 429056</t>
  </si>
  <si>
    <t>279/2015-16</t>
  </si>
  <si>
    <t>Krish Corporation-Mumbai</t>
  </si>
  <si>
    <t>Home Appliances</t>
  </si>
  <si>
    <t>Bill No. 279/2015-16 Dtd 09.06.2015 ID 367447 CHID 431162</t>
  </si>
  <si>
    <t>274/2015-16</t>
  </si>
  <si>
    <t>Bill No. 274/2015-16 Dtd 08.06.2015 ID 367190 CHID 430846</t>
  </si>
  <si>
    <t>273/2015-16</t>
  </si>
  <si>
    <t>Bill No. 273/2015-16 Dtd 08.06.2015 ID 367188 CHID 430843</t>
  </si>
  <si>
    <t>288/2015-16</t>
  </si>
  <si>
    <t>Bill No. 288/2015-16 Dtd 10.06.2015 ID 367625 CHID 431452</t>
  </si>
  <si>
    <t>265/2015-16</t>
  </si>
  <si>
    <t>Bill No. 265/2015-16 Dtd 06.06.2015 ID 366909 CHID 430571</t>
  </si>
  <si>
    <t>257/2015-16</t>
  </si>
  <si>
    <t>Bill No. 257/2015-16 Dtd 04.06.2015 ID 366696 CHID 429970</t>
  </si>
  <si>
    <t>254/2015-16</t>
  </si>
  <si>
    <t>Bill No. 254/2015-16 Dtd 03.06.2015 ID 366592 CHID 429716</t>
  </si>
  <si>
    <t>247/2015-16</t>
  </si>
  <si>
    <t>Bill No. 247/2015-16 Dtd 01.06.2015 ID 366277 CHID 429076</t>
  </si>
  <si>
    <t>235/2015-16</t>
  </si>
  <si>
    <t>Bill No. 235/2015-16 Dtd 28.05.2015 ID 366275 CHID 429077</t>
  </si>
  <si>
    <t>679/2015-16</t>
  </si>
  <si>
    <t>Live Technology - M'bai</t>
  </si>
  <si>
    <t>Bill No. 679/2015-16 Dtd 06.06.2015 ID 366911 CHID 430634</t>
  </si>
  <si>
    <t>627/2015-16</t>
  </si>
  <si>
    <t>Bill No. 627/2015-16 Dtd 01.06.2015 ID 366280 CHID 429094</t>
  </si>
  <si>
    <t>70/2015-16</t>
  </si>
  <si>
    <t>Mahavir Impex - Mumbai</t>
  </si>
  <si>
    <t>Auto_Accessories</t>
  </si>
  <si>
    <t>Bill No. 70/2015-16 Dtd 28.05.2015 ID 366502 CHID 429386</t>
  </si>
  <si>
    <t>900128284/2015-16</t>
  </si>
  <si>
    <t>Mitashi Edutainment Pvt. Ltd.</t>
  </si>
  <si>
    <t>Home Entertainment</t>
  </si>
  <si>
    <t>Bill No. 900128284/2015-16 Dtd 08.06.2015 ID 367200 CHID 430807</t>
  </si>
  <si>
    <t>900128333/2015-16</t>
  </si>
  <si>
    <t>Bill No. 900128333/2015-16 Dtd 08.06.2015 ID 367451 CHID 431074</t>
  </si>
  <si>
    <t>900128286/2015-16</t>
  </si>
  <si>
    <t>Bill No. 900128286/2015-16 Dtd 08.06.2015 ID 367452 CHID 431072</t>
  </si>
  <si>
    <t>900128466/2015-16</t>
  </si>
  <si>
    <t> </t>
  </si>
  <si>
    <t>Bill No. 900128466/2015-16 Dtd 10.06.2015 ID 367623 CHID 431396</t>
  </si>
  <si>
    <t>900128416/2015-16</t>
  </si>
  <si>
    <t>Bill No. 900128416/2015-16 Dtd 09.06.2015 ID 367624 CHID 431395</t>
  </si>
  <si>
    <t>900128204/2015-16</t>
  </si>
  <si>
    <t>Bill No. 900128204/2015-16 Dtd 06.06.2015 ID 366914 CHID 430689</t>
  </si>
  <si>
    <t>900128120/2015-16</t>
  </si>
  <si>
    <t>Bill No. 900128120/2015-16 Dtd 05.06.2015 ID 366915 CHID 430686</t>
  </si>
  <si>
    <t>900128197/2015-16</t>
  </si>
  <si>
    <t>Bill No. 900128197/2015-16 Dtd 06.06.2015 ID 366916 CHID 430690</t>
  </si>
  <si>
    <t>900128070/2015-16</t>
  </si>
  <si>
    <t>430109,430691</t>
  </si>
  <si>
    <t>Bill No. 900128070/2015-16 Dtd 04.06.2015 ID 366917 CHID 430109,430691</t>
  </si>
  <si>
    <t>900127921/2015-16</t>
  </si>
  <si>
    <t>Bill No. 900127921/2015-16 Dtd 03.06.2015 ID 366866 CHID 430280</t>
  </si>
  <si>
    <t>900128007/2015-16</t>
  </si>
  <si>
    <t>Bill No. 900128007/2015-16 Dtd 04.06.2015 ID 366700 CHID 430096</t>
  </si>
  <si>
    <t>900127937/2015-16</t>
  </si>
  <si>
    <t>Bill No. 900127937/2015-16 Dtd 03.06.2015 ID 366701 CHID 430099</t>
  </si>
  <si>
    <t>900127932/2015-16</t>
  </si>
  <si>
    <t>Bill No. 900127932/2015-16 Dtd 03.06.2015 ID 366702 CHID 430094</t>
  </si>
  <si>
    <t>900127923/2015-16</t>
  </si>
  <si>
    <t>Bill No. 900127923/2015-16 Dtd 03.06.2015 ID 366704 CHID 430101</t>
  </si>
  <si>
    <t>900127864/2015-16</t>
  </si>
  <si>
    <t>Bill No. 900127864/2015-16 Dtd 02.06.2015 ID 366600 CHID 429589</t>
  </si>
  <si>
    <t>900127866/2015-16</t>
  </si>
  <si>
    <t>Bill No. 900127866/2015-16 Dtd 02.06.2015 ID 366604 CHID 429594</t>
  </si>
  <si>
    <t>900127860/2015-16</t>
  </si>
  <si>
    <t>Bill No. 900127860/2015-16 Dtd 02.06.2015 ID 366605 CHID 429591</t>
  </si>
  <si>
    <t>900127644/2015-16</t>
  </si>
  <si>
    <t>Bill No. 900127644/2015-16 Dtd 30.05.2015 ID 366607 CHID 429592</t>
  </si>
  <si>
    <t>900127867/2015-16</t>
  </si>
  <si>
    <t>Toys_Games</t>
  </si>
  <si>
    <t>Bill No. 900127867/2015-16 Dtd 02.06.2015 ID 366608 CHID 429590</t>
  </si>
  <si>
    <t>564/2015-16</t>
  </si>
  <si>
    <t>Omega Enterprises - Mumbai</t>
  </si>
  <si>
    <t>Mobile_Accessories</t>
  </si>
  <si>
    <t>Bill No. 564/2015-16 Dtd 05.06.2015 ID 367195 CHID 431002</t>
  </si>
  <si>
    <t>577/2015-16</t>
  </si>
  <si>
    <t>430119,430114</t>
  </si>
  <si>
    <t>Bill No. 577/2015-16 Dtd 01.06.2015 ID 366936 CHID 430119,430114</t>
  </si>
  <si>
    <t>596/2015-16</t>
  </si>
  <si>
    <t>Bill No. 596/2015-16 Dtd 08.06.2015 ID 367613 CHID 431150</t>
  </si>
  <si>
    <t>557/2015-16</t>
  </si>
  <si>
    <t>Cameras</t>
  </si>
  <si>
    <t>Bill No. 557/2015-16 Dtd 04.06.2015 ID 366912 CHID 430648</t>
  </si>
  <si>
    <t>513/2015-16</t>
  </si>
  <si>
    <t>Mobiles</t>
  </si>
  <si>
    <t>Bill No. 513/2015-16 Dtd 27.05.2015 ID 366501 CHID 429286</t>
  </si>
  <si>
    <t>357/2015-16</t>
  </si>
  <si>
    <t>SANGHVI COMPUTERS - Mumbai</t>
  </si>
  <si>
    <t>Bill No. 357/2015-16 Dtd 09.06.2015 ID 367464 CHID 431269</t>
  </si>
  <si>
    <t>363/2015-16</t>
  </si>
  <si>
    <t>Bill No. 363/2015-16 Dtd 09.06.2015 ID 367465 CHID 431268</t>
  </si>
  <si>
    <t>353/2015-16</t>
  </si>
  <si>
    <t>Bill No. 353/2015-16 Dtd 09.06.2015 ID 367466 CHID 431287</t>
  </si>
  <si>
    <t>326/2015-16</t>
  </si>
  <si>
    <t>Bill No. 326/2015-16 Dtd 08.06.2015 ID 367467 CHID 431235</t>
  </si>
  <si>
    <t>Bill No. 359/2015-16 Dtd 09.06.2015 ID 367463 CHID 431273</t>
  </si>
  <si>
    <t>374/2015-16</t>
  </si>
  <si>
    <t>431271,431272</t>
  </si>
  <si>
    <t>Bill No. 374/2015-16 Dtd 09.06.2015 ID 367462 CHID 431271,431272</t>
  </si>
  <si>
    <t>305/2015-16</t>
  </si>
  <si>
    <t>430905,430914</t>
  </si>
  <si>
    <t>Bill No. 305/2015-16 Dtd 08.06.2015 ID 367211 CHID 430905,430914</t>
  </si>
  <si>
    <t>68/2015-16</t>
  </si>
  <si>
    <t>Bill No. 68/2015-16 Dtd 02.06.2015 ID 366513 CHID 429436</t>
  </si>
  <si>
    <t>306/2015-16</t>
  </si>
  <si>
    <t>Bill No. 306/2015-16 Dtd 08.06.2015 ID 367212 CHID 430950</t>
  </si>
  <si>
    <t>314/2015-16</t>
  </si>
  <si>
    <t>Bill No. 314/2015-16 Dtd 08.06.2015 ID 367213 CHID 430864</t>
  </si>
  <si>
    <t>319/2015-16</t>
  </si>
  <si>
    <t>Bill No. 319/2015-16 Dtd 08.06.2015 ID 367214 CHID 430866</t>
  </si>
  <si>
    <t>304/2015-16</t>
  </si>
  <si>
    <t>Bill No. 304/2015-16 Dtd 08.06.2015 ID 367215 CHID 430861</t>
  </si>
  <si>
    <t>313/2015-16</t>
  </si>
  <si>
    <t>Bill No. 313/2015-16 Dtd 08.06.2015 ID 367216 CHID 430868</t>
  </si>
  <si>
    <t>25/2015-16</t>
  </si>
  <si>
    <t>Bill No. 25/2015-16 Dtd 01.06.2015 ID 366336 CHID 429102</t>
  </si>
  <si>
    <t>9/2015-16</t>
  </si>
  <si>
    <t>Bill No. 9/2015-16 Dtd 01.06.2015 ID 366335 CHID 429104</t>
  </si>
  <si>
    <t>5/2015-16</t>
  </si>
  <si>
    <t>Bill No. 5/2015-16 Dtd 01.06.2015 ID 366333 CHID 429167</t>
  </si>
  <si>
    <t>83/2015-16</t>
  </si>
  <si>
    <t>Bill No. 83/2015-16 Dtd 02.06.2015 ID 366512 CHID 429441</t>
  </si>
  <si>
    <t>76/2015-16</t>
  </si>
  <si>
    <t>Bill No. 76/2015-16 Dtd 02.06.2015 ID 366511 CHID 429426</t>
  </si>
  <si>
    <t>113/2015-16</t>
  </si>
  <si>
    <t>Bill No. 113/2015-16 Dtd 03.06.2015 ID 366623 CHID 429741</t>
  </si>
  <si>
    <t>114/2015-16</t>
  </si>
  <si>
    <t>Bill No. 114/2015-16 Dtd 03.06.2015 ID 366625 CHID 429734</t>
  </si>
  <si>
    <t>128/2015-16</t>
  </si>
  <si>
    <t>Bill No. 128/2015-16 Dtd 03.06.2015 ID 366627 CHID 429731</t>
  </si>
  <si>
    <t>156/2015-16</t>
  </si>
  <si>
    <t>Bill No. 156/2015-16 Dtd 03.06.2015 ID 366713 CHID 430058</t>
  </si>
  <si>
    <t>162/2015-16</t>
  </si>
  <si>
    <t>Bill No. 162/2015-16 Dtd 04.06.2015 ID 366714 CHID 430064</t>
  </si>
  <si>
    <t>169/2015-16</t>
  </si>
  <si>
    <t>Bill No. 169/2015-16 Dtd 04.06.2015 ID 366715 CHID 430053</t>
  </si>
  <si>
    <t>171/2015-16</t>
  </si>
  <si>
    <t>Bill No. 171/2015-16 Dtd 04.06.2015 ID 366716 CHID 430055</t>
  </si>
  <si>
    <t>212/2015-16</t>
  </si>
  <si>
    <t>Bill No. 212/2015-16 Dtd 05.06.2015 ID 366875 CHID 430462</t>
  </si>
  <si>
    <t>214/2015-16</t>
  </si>
  <si>
    <t>Bill No. 214/2015-16 Dtd 05.06.2015 ID 366876 CHID 430461</t>
  </si>
  <si>
    <t>225/2015-16</t>
  </si>
  <si>
    <t>Bill No. 225/2015-16 Dtd 05.06.2015 ID 366877 CHID 430465</t>
  </si>
  <si>
    <t>213/2015-16</t>
  </si>
  <si>
    <t>Bill No. 213/2015-16 Dtd 05.06.2015 ID 366922 CHID 430506</t>
  </si>
  <si>
    <t>217/2015-16</t>
  </si>
  <si>
    <t>Bill No. 217/2015-16 Dtd 05.06.2015 ID 366923 CHID 430463</t>
  </si>
  <si>
    <t>258/2015-16</t>
  </si>
  <si>
    <t>Bill No. 258/2015-16 Dtd 06.06.2015 ID 366924 CHID 430642</t>
  </si>
  <si>
    <t>264/2015-16</t>
  </si>
  <si>
    <t>Bill No. 264/2015-16 Dtd 06.06.2015 ID 366925 CHID 430640</t>
  </si>
  <si>
    <t>256/2015-16</t>
  </si>
  <si>
    <t>Bill No. 256/2015-16 Dtd 06.06.2015 ID 366926 CHID 430639</t>
  </si>
  <si>
    <t>413/215-16</t>
  </si>
  <si>
    <t>Bill No. 413/215-16 Dtd 10.06.2015 ID 367619 CHID 431473</t>
  </si>
  <si>
    <t>Bill No. 401/2015-16 Dtd 10.06.2015 ID 367620 CHID 431414</t>
  </si>
  <si>
    <t>38/2015-16</t>
  </si>
  <si>
    <t>Senior India - Mumbai</t>
  </si>
  <si>
    <t>Kitchenware</t>
  </si>
  <si>
    <t>Bill No. 38/2015-16 Dtd 01.06.2015 ID 366337 CHID 429139</t>
  </si>
  <si>
    <t>37/2015-16</t>
  </si>
  <si>
    <t>Bags</t>
  </si>
  <si>
    <t>Bill No. 37/2015-16 Dtd 01.06.2015 ID 366338 CHID 429136</t>
  </si>
  <si>
    <t>40/2015-16</t>
  </si>
  <si>
    <t>Bill No. 40/2015-16 Dtd 03.06.2015 ID 366629 CHID 429764</t>
  </si>
  <si>
    <t>39/2015-16</t>
  </si>
  <si>
    <t>Bill No. 39/2015-16 Dtd 03.06.2015 ID 366630 CHID 429763</t>
  </si>
  <si>
    <t>41/2015-16</t>
  </si>
  <si>
    <t>Bill No. 41/2015-16 Dtd 04.06.2015 ID 366717 CHID 430018</t>
  </si>
  <si>
    <t>44/2015-16</t>
  </si>
  <si>
    <t>Bill No. 44/2015-16 Dtd 08.06.2015 ID 367217 CHID 430968</t>
  </si>
  <si>
    <t>42/2015-16</t>
  </si>
  <si>
    <t>Bill No. 42/2015-16 Dtd 05.06.2015 ID 366878 CHID 430447</t>
  </si>
  <si>
    <t>43/2015-16</t>
  </si>
  <si>
    <t>Bill No. 43/2015-16 Dtd 06.06.2015 ID 366927 CHID 430655</t>
  </si>
  <si>
    <t>46/2015-16</t>
  </si>
  <si>
    <t>Bill No. 46/2015-16 Dtd 09.06.2015 ID 367618 CHID 431446</t>
  </si>
  <si>
    <t>4361/2015-16</t>
  </si>
  <si>
    <t>Software Mart-Mumbai</t>
  </si>
  <si>
    <t>Bill No. 4361/2015-16 Dtd 01.06.2015 ID 366340 CHID 429091</t>
  </si>
  <si>
    <t>4626/2015-16</t>
  </si>
  <si>
    <t>Bill No. 4626/2015-16 Dtd 01.06.2015 ID 366729 CHID 430076</t>
  </si>
  <si>
    <t>4453/2015-16</t>
  </si>
  <si>
    <t>Bill No. 4453/2015-16 Dtd 02.06.2015 ID 366518 CHID 429381</t>
  </si>
  <si>
    <t>4525/2015-16</t>
  </si>
  <si>
    <t>Bill No. 4525/2015-16 Dtd 03.06.2015 ID 366634 CHID 429753</t>
  </si>
  <si>
    <t>4697/2015-16</t>
  </si>
  <si>
    <t>Bill No. 4697/2015-16 Dtd 05.06.2015 ID 366881 CHID 430442</t>
  </si>
  <si>
    <t>4784/2015-16</t>
  </si>
  <si>
    <t>Bill No. 4784/2015-16 Dtd 06.06.2015 ID 366930 CHID 430632</t>
  </si>
  <si>
    <t>4926/2015-16</t>
  </si>
  <si>
    <t>Bill No. 4926/2015-16 Dtd 09.06.2015 ID 367471 CHID 431227</t>
  </si>
  <si>
    <t>4845/2015-16</t>
  </si>
  <si>
    <t>Bill No. 4845/2015-16 Dtd 08.06.2015 ID 367223 CHID 430876</t>
  </si>
  <si>
    <t>5007/2015-16</t>
  </si>
  <si>
    <t>Bill No. 5007/2015-16 Dtd 10.06.2015 ID 367614 CHID 431432</t>
  </si>
  <si>
    <t>5008/2015-16</t>
  </si>
  <si>
    <t>Bill No. 5008/2015-16 Dtd 10.06.2015 ID 367616 CHID 431430</t>
  </si>
  <si>
    <t>8702/2015-16</t>
  </si>
  <si>
    <t>Solel - Mumbai</t>
  </si>
  <si>
    <t>Bill No. 8702/2015-16 Dtd 04.06.2015 ID 366730 CHID 430067</t>
  </si>
  <si>
    <t>8690/2015-16</t>
  </si>
  <si>
    <t>Bill No. 8690/2015-16 Dtd 01.06.2015 ID 366341 CHID 429187</t>
  </si>
  <si>
    <t>8695/2015-16</t>
  </si>
  <si>
    <t>Bill No. 8695/2015-16 Dtd 03.06.2015 ID 366639 CHID 429569</t>
  </si>
  <si>
    <t>8696/2015-16</t>
  </si>
  <si>
    <t>Bill No. 8696/2015-16 Dtd 03.06.2015 ID 366636 CHID 429587</t>
  </si>
  <si>
    <t>8707/2015-16</t>
  </si>
  <si>
    <t>Bill No. 8707/2015-16 Dtd 05.06.2015 ID 366883 CHID 430422</t>
  </si>
  <si>
    <t>8717/2015-16</t>
  </si>
  <si>
    <t>Bill No. 8717/2015-16 Dtd 08.06.2015 ID 367224 CHID 430984</t>
  </si>
  <si>
    <t>8722/2015-16</t>
  </si>
  <si>
    <t>Bill No. 8722/2015-16 Dtd 10.06.2015 ID 367617 CHID 431371</t>
  </si>
  <si>
    <t>Z162631/2015-16</t>
  </si>
  <si>
    <t>Redington (India)Ltd - Mumbai</t>
  </si>
  <si>
    <t>Bill No. Z162631/2015-16 Dtd 09.06.2015 ID 367622 CHID 431408</t>
  </si>
  <si>
    <t>2610/2015-16</t>
  </si>
  <si>
    <t>Redwood Interactive - Mumbai</t>
  </si>
  <si>
    <t>Bill No. 2610/2015-16 Dtd 10.06.2015 ID 367621 CHID 431404</t>
  </si>
  <si>
    <t>2599/2015-16</t>
  </si>
  <si>
    <t>Bill No. 2599/2015-16 Dtd 09.06.2015 ID 367456 CHID 431126</t>
  </si>
  <si>
    <t>2523/2015-16</t>
  </si>
  <si>
    <t>Bill No. 2523/2015-16 Dtd 04.06.2015 ID 366707 CHID 429976</t>
  </si>
  <si>
    <t>2381/2015-16</t>
  </si>
  <si>
    <t>Bill No. 2381/2015-16 Dtd 01.06.2015 ID 366326 CHID 429107</t>
  </si>
  <si>
    <t>3779449414/2015-16</t>
  </si>
  <si>
    <t>Reliance Retail Ltd. - Mumbai</t>
  </si>
  <si>
    <t>Bill No. 3779449414/2015-16 Dtd 27.05.2015 ID 366754 CHID 427936</t>
  </si>
  <si>
    <t>224/2015-16</t>
  </si>
  <si>
    <t>Unicorn Post Media Solutions Pvt Ltd</t>
  </si>
  <si>
    <t>Bill No. 224/2015-16 Dtd 05.06.2015 ID 366931 CHID 430694</t>
  </si>
  <si>
    <t>211/2015-16</t>
  </si>
  <si>
    <t>Bill No. 211/2015-16 Dtd 03.06.2015 ID 366649 CHID 429598</t>
  </si>
  <si>
    <t>195/2015-16</t>
  </si>
  <si>
    <t>Bill No. 195/2015-16 Dtd 27.05.2015 ID 365457 CHID 428067</t>
  </si>
  <si>
    <t>193/2015-16</t>
  </si>
  <si>
    <t>Bill No. 193/2015-16 Dtd 27.05.2015 ID 365458 CHID 428063</t>
  </si>
  <si>
    <t>669/2015-16</t>
  </si>
  <si>
    <t>Bill No. 669/2015-16 Dtd 06.06.2015 ID 366903 CHID 430573</t>
  </si>
  <si>
    <t>47161/2015-16</t>
  </si>
  <si>
    <t>Panasonic India Pvt Ltd-MUMBAI</t>
  </si>
  <si>
    <t>ABAB</t>
  </si>
  <si>
    <t>Bill No. 47161/2015-16 Dtd 10.06.2015 ID 367707 CHID 431372</t>
  </si>
  <si>
    <t>1203533187/2015-16</t>
  </si>
  <si>
    <t>Whirlpool of India Limited - Mumbai</t>
  </si>
  <si>
    <t>Bill No. 1203533187/2015-16 Dtd 27.05.2015 ID 367428 CHID 428442</t>
  </si>
  <si>
    <t>Bill No.  Dtd 00.01.1900 ID 0 CHID </t>
  </si>
  <si>
    <t>VoucherType</t>
  </si>
  <si>
    <t>Purchase</t>
  </si>
  <si>
    <t>VAT Ledger</t>
  </si>
  <si>
    <t>Addl VAT Ledger</t>
  </si>
  <si>
    <t>VAT Class</t>
  </si>
  <si>
    <t>AddVAT Class</t>
  </si>
  <si>
    <t>Vat Rate</t>
  </si>
  <si>
    <t>Purchase Tax Free</t>
  </si>
  <si>
    <t>Tax Free Purcahse - Mumbai</t>
  </si>
  <si>
    <t>Purchase 1 %</t>
  </si>
  <si>
    <t>Taxable Purchase 1% - Mumbai</t>
  </si>
  <si>
    <t>Input Vat 1% - Mumbai</t>
  </si>
  <si>
    <t>Taxable Purchase 12.5% - Mumbai</t>
  </si>
  <si>
    <t>Input Vat 12.5% - Mumbai</t>
  </si>
  <si>
    <t>Purchases @ 12.5%</t>
  </si>
  <si>
    <t>Taxable Purchase 5% Mumbai</t>
  </si>
  <si>
    <t>Input Vat 5% - Mumbai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</si>
</sst>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D/MM/YYYY;@"/>
    <numFmt numFmtId="167" formatCode="#,##0.00\ ;\-#,##0.00\ ;&quot; -&quot;#\ ;@\ "/>
    <numFmt numFmtId="168" formatCode="D\ MMMM\ YYYY;@"/>
    <numFmt numFmtId="169" formatCode="@"/>
    <numFmt numFmtId="170" formatCode="#,##0.00\ ;\(#,##0.00\);\-#\ ;@\ "/>
    <numFmt numFmtId="171" formatCode="_(* #,##0.00_);_(* \(#,##0.00\);_(* \-??_);_(@_)"/>
    <numFmt numFmtId="172" formatCode="DD/MM/YY"/>
    <numFmt numFmtId="173" formatCode="#,##0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0.5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1"/>
      <name val="Calibri"/>
      <family val="2"/>
      <charset val="1"/>
    </font>
    <font>
      <sz val="10.5"/>
      <name val="Bitstream Charter"/>
      <family val="1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0.5"/>
      <name val="Arial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Arial"/>
      <family val="2"/>
      <charset val="1"/>
    </font>
    <font>
      <i val="true"/>
      <sz val="11"/>
      <name val="Arial"/>
      <family val="2"/>
      <charset val="1"/>
    </font>
    <font>
      <sz val="10.5"/>
      <color rgb="FF000000"/>
      <name val="Bitstream Charter"/>
      <family val="1"/>
      <charset val="1"/>
    </font>
    <font>
      <sz val="9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ED7D31"/>
        <bgColor rgb="FFFF8080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5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2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11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7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7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3" fillId="7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7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7" borderId="4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7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8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8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3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8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8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8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8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2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1" fillId="5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2" borderId="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2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2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0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2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5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2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TableStyleLight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6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10" activePane="bottomLeft" state="frozen"/>
      <selection pane="topLeft" activeCell="E1" activeCellId="0" sqref="E1"/>
      <selection pane="bottomLeft" activeCell="U28" activeCellId="0" sqref="U28"/>
    </sheetView>
  </sheetViews>
  <sheetFormatPr defaultRowHeight="12.75"/>
  <cols>
    <col collapsed="false" hidden="false" max="1" min="1" style="0" width="8.56632653061224"/>
    <col collapsed="false" hidden="false" max="2" min="2" style="0" width="18.2857142857143"/>
    <col collapsed="false" hidden="false" max="3" min="3" style="0" width="10.1428571428571"/>
    <col collapsed="false" hidden="false" max="4" min="4" style="0" width="11.9948979591837"/>
    <col collapsed="false" hidden="false" max="5" min="5" style="0" width="36"/>
    <col collapsed="false" hidden="false" max="6" min="6" style="0" width="23.8571428571429"/>
    <col collapsed="false" hidden="false" max="7" min="7" style="0" width="4.28571428571429"/>
    <col collapsed="false" hidden="false" max="8" min="8" style="0" width="5.57142857142857"/>
    <col collapsed="false" hidden="false" max="9" min="9" style="0" width="9.14285714285714"/>
    <col collapsed="false" hidden="false" max="10" min="10" style="0" width="11.8622448979592"/>
    <col collapsed="false" hidden="false" max="11" min="11" style="0" width="10.7091836734694"/>
    <col collapsed="false" hidden="false" max="12" min="12" style="0" width="8"/>
    <col collapsed="false" hidden="false" max="13" min="13" style="0" width="11.8622448979592"/>
    <col collapsed="false" hidden="false" max="14" min="14" style="0" width="10.7091836734694"/>
    <col collapsed="false" hidden="false" max="15" min="15" style="0" width="8.70918367346939"/>
    <col collapsed="false" hidden="false" max="16" min="16" style="0" width="8.56632653061224"/>
    <col collapsed="false" hidden="false" max="17" min="17" style="0" width="11.8622448979592"/>
    <col collapsed="false" hidden="false" max="18" min="18" style="0" width="16.5663265306122"/>
    <col collapsed="false" hidden="false" max="19" min="19" style="0" width="8.29081632653061"/>
    <col collapsed="false" hidden="true" max="20" min="20" style="0" width="0"/>
    <col collapsed="false" hidden="false" max="21" min="21" style="0" width="10.5765306122449"/>
    <col collapsed="false" hidden="false" max="22" min="22" style="0" width="64.8571428571429"/>
    <col collapsed="false" hidden="false" max="23" min="23" style="0" width="8.72959183673469"/>
    <col collapsed="false" hidden="false" max="24" min="24" style="0" width="15.1479591836735"/>
    <col collapsed="false" hidden="false" max="25" min="25" style="0" width="5.57142857142857"/>
    <col collapsed="false" hidden="false" max="27" min="26" style="0" width="8.72959183673469"/>
    <col collapsed="false" hidden="false" max="28" min="28" style="0" width="7"/>
    <col collapsed="false" hidden="false" max="1025" min="29" style="0" width="8.72959183673469"/>
  </cols>
  <sheetData>
    <row r="1" customFormat="false" ht="54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7" t="s">
        <v>14</v>
      </c>
      <c r="P1" s="1" t="s">
        <v>15</v>
      </c>
      <c r="Q1" s="1" t="s">
        <v>16</v>
      </c>
      <c r="R1" s="8" t="s">
        <v>17</v>
      </c>
      <c r="S1" s="9" t="s">
        <v>18</v>
      </c>
      <c r="T1" s="9" t="s">
        <v>19</v>
      </c>
      <c r="U1" s="1" t="s">
        <v>20</v>
      </c>
      <c r="V1" s="10" t="s">
        <v>21</v>
      </c>
      <c r="W1" s="11"/>
      <c r="X1" s="12" t="s">
        <v>22</v>
      </c>
      <c r="Y1" s="13"/>
      <c r="Z1" s="13"/>
      <c r="AA1" s="13"/>
      <c r="AB1" s="12"/>
    </row>
    <row r="2" s="29" customFormat="true" ht="15" hidden="false" customHeight="false" outlineLevel="0" collapsed="false">
      <c r="A2" s="14" t="n">
        <v>366161</v>
      </c>
      <c r="B2" s="15" t="s">
        <v>23</v>
      </c>
      <c r="C2" s="16" t="n">
        <v>42156</v>
      </c>
      <c r="D2" s="16" t="n">
        <v>42156</v>
      </c>
      <c r="E2" s="17" t="s">
        <v>24</v>
      </c>
      <c r="F2" s="18" t="s">
        <v>25</v>
      </c>
      <c r="G2" s="19" t="n">
        <v>0</v>
      </c>
      <c r="H2" s="19" t="n">
        <v>0</v>
      </c>
      <c r="I2" s="20" t="n">
        <f aca="false">IF(R2="Purchase Tax Free",Q2,0)</f>
        <v>0</v>
      </c>
      <c r="J2" s="21" t="n">
        <f aca="false">ROUND(IF(R2="Purchase 12.5%",Q2/112.5*100,0),0)</f>
        <v>0</v>
      </c>
      <c r="K2" s="21" t="n">
        <f aca="false">ROUND(J2*12.5/100,2)</f>
        <v>0</v>
      </c>
      <c r="L2" s="22" t="n">
        <v>0</v>
      </c>
      <c r="M2" s="21" t="n">
        <f aca="false">ROUND(IF(R2="Purchase 5%",Q2/105*100,0),0)</f>
        <v>356</v>
      </c>
      <c r="N2" s="21" t="n">
        <f aca="false">ROUND(M2*5/100,2)</f>
        <v>17.8</v>
      </c>
      <c r="O2" s="20" t="n">
        <f aca="false">ROUND(IF(R2="Purchase 1%",Q2/101*100,0),0)</f>
        <v>0</v>
      </c>
      <c r="P2" s="21" t="n">
        <f aca="false">IF(Q2=SUM(I2:O2),0,Q2-SUM(I2:O2))</f>
        <v>0.199999999999989</v>
      </c>
      <c r="Q2" s="23" t="n">
        <v>374</v>
      </c>
      <c r="R2" s="24" t="s">
        <v>26</v>
      </c>
      <c r="S2" s="25" t="n">
        <f aca="false">A2</f>
        <v>366161</v>
      </c>
      <c r="T2" s="25" t="n">
        <v>429054</v>
      </c>
      <c r="U2" s="26" t="s">
        <v>27</v>
      </c>
      <c r="V2" s="27" t="s">
        <v>28</v>
      </c>
      <c r="W2" s="28"/>
      <c r="X2" s="28" t="e">
        <f aca="false">VLOOKUP(S2,,2,FALSE())</f>
        <v>#VALUE!</v>
      </c>
      <c r="Y2" s="28" t="e">
        <f aca="false">VLOOKUP(S2,,3,FALSE())</f>
        <v>#VALUE!</v>
      </c>
      <c r="Z2" s="28"/>
      <c r="AA2" s="28"/>
      <c r="AB2" s="28" t="n">
        <f aca="false">+Q2-Z2</f>
        <v>374</v>
      </c>
    </row>
    <row r="3" s="29" customFormat="true" ht="15" hidden="false" customHeight="false" outlineLevel="0" collapsed="false">
      <c r="A3" s="14" t="n">
        <v>367184</v>
      </c>
      <c r="B3" s="15" t="s">
        <v>29</v>
      </c>
      <c r="C3" s="16" t="n">
        <v>42163</v>
      </c>
      <c r="D3" s="16" t="n">
        <v>42163</v>
      </c>
      <c r="E3" s="30" t="s">
        <v>30</v>
      </c>
      <c r="F3" s="18" t="s">
        <v>25</v>
      </c>
      <c r="G3" s="19" t="n">
        <v>0</v>
      </c>
      <c r="H3" s="19" t="n">
        <v>0</v>
      </c>
      <c r="I3" s="20" t="n">
        <f aca="false">IF(R3="Purchase Tax Free",Q3,0)</f>
        <v>0</v>
      </c>
      <c r="J3" s="21" t="n">
        <f aca="false">ROUND(IF(R3="Purchase 12.5%",Q3/112.5*100,0),0)</f>
        <v>0</v>
      </c>
      <c r="K3" s="21" t="n">
        <f aca="false">ROUND(J3*12.5/100,2)</f>
        <v>0</v>
      </c>
      <c r="L3" s="22" t="n">
        <v>0</v>
      </c>
      <c r="M3" s="21" t="n">
        <f aca="false">ROUND(IF(R3="Purchase 5%",Q3/105*100,0),0)</f>
        <v>17143</v>
      </c>
      <c r="N3" s="21" t="n">
        <f aca="false">ROUND(M3*5/100,2)</f>
        <v>857.15</v>
      </c>
      <c r="O3" s="20" t="n">
        <f aca="false">ROUND(IF(R3="Purchase 1%",Q3/101*100,0),0)</f>
        <v>0</v>
      </c>
      <c r="P3" s="21" t="n">
        <f aca="false">IF(Q3=SUM(I3:O3),0,Q3-SUM(I3:O3))</f>
        <v>-0.150000000001455</v>
      </c>
      <c r="Q3" s="23" t="n">
        <v>18000</v>
      </c>
      <c r="R3" s="24" t="s">
        <v>26</v>
      </c>
      <c r="S3" s="25" t="n">
        <f aca="false">A3</f>
        <v>367184</v>
      </c>
      <c r="T3" s="25" t="n">
        <v>430923</v>
      </c>
      <c r="U3" s="26" t="s">
        <v>27</v>
      </c>
      <c r="V3" s="27" t="s">
        <v>31</v>
      </c>
      <c r="W3" s="28"/>
      <c r="X3" s="28" t="e">
        <f aca="false">VLOOKUP(S3,,2,FALSE())</f>
        <v>#VALUE!</v>
      </c>
      <c r="Y3" s="28" t="e">
        <f aca="false">VLOOKUP(S3,,3,FALSE())</f>
        <v>#VALUE!</v>
      </c>
      <c r="Z3" s="28"/>
      <c r="AA3" s="28"/>
      <c r="AB3" s="28" t="n">
        <f aca="false">+Q3-Z3</f>
        <v>18000</v>
      </c>
    </row>
    <row r="4" s="29" customFormat="true" ht="15" hidden="false" customHeight="false" outlineLevel="0" collapsed="false">
      <c r="A4" s="14" t="n">
        <v>367626</v>
      </c>
      <c r="B4" s="15" t="s">
        <v>32</v>
      </c>
      <c r="C4" s="16" t="n">
        <v>42165</v>
      </c>
      <c r="D4" s="16" t="n">
        <v>42165</v>
      </c>
      <c r="E4" s="30" t="s">
        <v>30</v>
      </c>
      <c r="F4" s="18" t="s">
        <v>25</v>
      </c>
      <c r="G4" s="19" t="n">
        <v>0</v>
      </c>
      <c r="H4" s="19" t="n">
        <v>0</v>
      </c>
      <c r="I4" s="20" t="n">
        <f aca="false">IF(R4="Purchase Tax Free",Q4,0)</f>
        <v>0</v>
      </c>
      <c r="J4" s="21" t="n">
        <f aca="false">ROUND(IF(R4="Purchase 12.5%",Q4/112.5*100,0),0)</f>
        <v>0</v>
      </c>
      <c r="K4" s="21" t="n">
        <f aca="false">ROUND(J4*12.5/100,2)</f>
        <v>0</v>
      </c>
      <c r="L4" s="22" t="n">
        <v>0</v>
      </c>
      <c r="M4" s="21" t="n">
        <f aca="false">ROUND(IF(R4="Purchase 5%",Q4/105*100,0),0)</f>
        <v>12190</v>
      </c>
      <c r="N4" s="21" t="n">
        <f aca="false">ROUND(M4*5/100,2)</f>
        <v>609.5</v>
      </c>
      <c r="O4" s="20" t="n">
        <f aca="false">ROUND(IF(R4="Purchase 1%",Q4/101*100,0),0)</f>
        <v>0</v>
      </c>
      <c r="P4" s="21" t="n">
        <f aca="false">IF(Q4=SUM(I4:O4),0,Q4-SUM(I4:O4))</f>
        <v>0.5</v>
      </c>
      <c r="Q4" s="23" t="n">
        <v>12800</v>
      </c>
      <c r="R4" s="24" t="s">
        <v>26</v>
      </c>
      <c r="S4" s="25" t="n">
        <f aca="false">A4</f>
        <v>367626</v>
      </c>
      <c r="T4" s="25" t="n">
        <v>431420</v>
      </c>
      <c r="U4" s="26" t="s">
        <v>27</v>
      </c>
      <c r="V4" s="27" t="s">
        <v>33</v>
      </c>
      <c r="W4" s="28"/>
      <c r="X4" s="28" t="e">
        <f aca="false">VLOOKUP(S4,,2,FALSE())</f>
        <v>#VALUE!</v>
      </c>
      <c r="Y4" s="28" t="e">
        <f aca="false">VLOOKUP(S4,,3,FALSE())</f>
        <v>#VALUE!</v>
      </c>
      <c r="Z4" s="28"/>
      <c r="AA4" s="28"/>
      <c r="AB4" s="28" t="n">
        <f aca="false">+Q4-Z4</f>
        <v>12800</v>
      </c>
    </row>
    <row r="5" s="29" customFormat="true" ht="15" hidden="false" customHeight="false" outlineLevel="0" collapsed="false">
      <c r="A5" s="14" t="n">
        <v>367627</v>
      </c>
      <c r="B5" s="15" t="s">
        <v>34</v>
      </c>
      <c r="C5" s="16" t="n">
        <v>42165</v>
      </c>
      <c r="D5" s="16" t="n">
        <v>42165</v>
      </c>
      <c r="E5" s="30" t="s">
        <v>30</v>
      </c>
      <c r="F5" s="18" t="s">
        <v>35</v>
      </c>
      <c r="G5" s="19" t="n">
        <v>0</v>
      </c>
      <c r="H5" s="19" t="n">
        <v>0</v>
      </c>
      <c r="I5" s="20" t="n">
        <f aca="false">IF(R5="Purchase Tax Free",Q5,0)</f>
        <v>0</v>
      </c>
      <c r="J5" s="21" t="n">
        <f aca="false">ROUND(IF(R5="Purchase 12.5%",Q5/112.5*100,0),0)</f>
        <v>0</v>
      </c>
      <c r="K5" s="21" t="n">
        <f aca="false">ROUND(J5*12.5/100,2)</f>
        <v>0</v>
      </c>
      <c r="L5" s="22" t="n">
        <v>0</v>
      </c>
      <c r="M5" s="21" t="n">
        <f aca="false">ROUND(IF(R5="Purchase 5%",Q5/105*100,0),0)</f>
        <v>4143</v>
      </c>
      <c r="N5" s="21" t="n">
        <f aca="false">ROUND(M5*5/100,2)</f>
        <v>207.15</v>
      </c>
      <c r="O5" s="20" t="n">
        <f aca="false">ROUND(IF(R5="Purchase 1%",Q5/101*100,0),0)</f>
        <v>0</v>
      </c>
      <c r="P5" s="21" t="n">
        <f aca="false">IF(Q5=SUM(I5:O5),0,Q5-SUM(I5:O5))</f>
        <v>-0.149999999999636</v>
      </c>
      <c r="Q5" s="23" t="n">
        <v>4350</v>
      </c>
      <c r="R5" s="24" t="s">
        <v>26</v>
      </c>
      <c r="S5" s="25" t="n">
        <f aca="false">A5</f>
        <v>367627</v>
      </c>
      <c r="T5" s="25" t="n">
        <v>431422</v>
      </c>
      <c r="U5" s="26" t="s">
        <v>27</v>
      </c>
      <c r="V5" s="27" t="s">
        <v>36</v>
      </c>
      <c r="W5" s="28"/>
      <c r="X5" s="28" t="e">
        <f aca="false">VLOOKUP(S5,,2,FALSE())</f>
        <v>#VALUE!</v>
      </c>
      <c r="Y5" s="28" t="e">
        <f aca="false">VLOOKUP(S5,,3,FALSE())</f>
        <v>#VALUE!</v>
      </c>
      <c r="Z5" s="28"/>
      <c r="AA5" s="28"/>
      <c r="AB5" s="28" t="n">
        <f aca="false">+Q5-Z5</f>
        <v>4350</v>
      </c>
    </row>
    <row r="6" s="29" customFormat="true" ht="15" hidden="false" customHeight="false" outlineLevel="0" collapsed="false">
      <c r="A6" s="14" t="n">
        <v>366904</v>
      </c>
      <c r="B6" s="15" t="s">
        <v>37</v>
      </c>
      <c r="C6" s="16" t="n">
        <v>42161</v>
      </c>
      <c r="D6" s="16" t="n">
        <v>42161</v>
      </c>
      <c r="E6" s="30" t="s">
        <v>30</v>
      </c>
      <c r="F6" s="18" t="s">
        <v>25</v>
      </c>
      <c r="G6" s="19" t="n">
        <v>0</v>
      </c>
      <c r="H6" s="19" t="n">
        <v>0</v>
      </c>
      <c r="I6" s="20" t="n">
        <f aca="false">IF(R6="Purchase Tax Free",Q6,0)</f>
        <v>0</v>
      </c>
      <c r="J6" s="21" t="n">
        <f aca="false">ROUND(IF(R6="Purchase 12.5%",Q6/112.5*100,0),0)</f>
        <v>0</v>
      </c>
      <c r="K6" s="21" t="n">
        <f aca="false">ROUND(J6*12.5/100,2)</f>
        <v>0</v>
      </c>
      <c r="L6" s="22" t="n">
        <v>0</v>
      </c>
      <c r="M6" s="21" t="n">
        <f aca="false">ROUND(IF(R6="Purchase 5%",Q6/105*100,0),0)</f>
        <v>8571</v>
      </c>
      <c r="N6" s="21" t="n">
        <f aca="false">ROUND(M6*5/100,2)</f>
        <v>428.55</v>
      </c>
      <c r="O6" s="20" t="n">
        <f aca="false">ROUND(IF(R6="Purchase 1%",Q6/101*100,0),0)</f>
        <v>0</v>
      </c>
      <c r="P6" s="21" t="n">
        <f aca="false">IF(Q6=SUM(I6:O6),0,Q6-SUM(I6:O6))</f>
        <v>0.450000000000728</v>
      </c>
      <c r="Q6" s="23" t="n">
        <v>9000</v>
      </c>
      <c r="R6" s="24" t="s">
        <v>26</v>
      </c>
      <c r="S6" s="25" t="n">
        <f aca="false">A6</f>
        <v>366904</v>
      </c>
      <c r="T6" s="25" t="n">
        <v>430557</v>
      </c>
      <c r="U6" s="26" t="s">
        <v>27</v>
      </c>
      <c r="V6" s="27" t="s">
        <v>38</v>
      </c>
      <c r="W6" s="28"/>
      <c r="X6" s="28" t="e">
        <f aca="false">VLOOKUP(S6,,2,FALSE())</f>
        <v>#VALUE!</v>
      </c>
      <c r="Y6" s="28" t="e">
        <f aca="false">VLOOKUP(S6,,3,FALSE())</f>
        <v>#VALUE!</v>
      </c>
      <c r="Z6" s="28"/>
      <c r="AA6" s="28"/>
      <c r="AB6" s="28" t="n">
        <f aca="false">+Q6-Z6</f>
        <v>9000</v>
      </c>
    </row>
    <row r="7" s="29" customFormat="true" ht="15" hidden="false" customHeight="false" outlineLevel="0" collapsed="false">
      <c r="A7" s="14" t="n">
        <v>366823</v>
      </c>
      <c r="B7" s="15" t="s">
        <v>39</v>
      </c>
      <c r="C7" s="16" t="n">
        <v>42159</v>
      </c>
      <c r="D7" s="16" t="n">
        <v>42159</v>
      </c>
      <c r="E7" s="30" t="s">
        <v>30</v>
      </c>
      <c r="F7" s="18" t="s">
        <v>25</v>
      </c>
      <c r="G7" s="19" t="n">
        <v>0</v>
      </c>
      <c r="H7" s="19" t="n">
        <v>0</v>
      </c>
      <c r="I7" s="20" t="n">
        <f aca="false">IF(R7="Purchase Tax Free",Q7,0)</f>
        <v>0</v>
      </c>
      <c r="J7" s="21" t="n">
        <f aca="false">ROUND(IF(R7="Purchase 12.5%",Q7/112.5*100,0),0)</f>
        <v>0</v>
      </c>
      <c r="K7" s="21" t="n">
        <f aca="false">ROUND(J7*12.5/100,2)</f>
        <v>0</v>
      </c>
      <c r="L7" s="22" t="n">
        <v>0</v>
      </c>
      <c r="M7" s="21" t="n">
        <f aca="false">ROUND(IF(R7="Purchase 5%",Q7/105*100,0),0)</f>
        <v>8571</v>
      </c>
      <c r="N7" s="21" t="n">
        <f aca="false">ROUND(M7*5/100,2)</f>
        <v>428.55</v>
      </c>
      <c r="O7" s="20" t="n">
        <f aca="false">ROUND(IF(R7="Purchase 1%",Q7/101*100,0),0)</f>
        <v>0</v>
      </c>
      <c r="P7" s="21" t="n">
        <f aca="false">IF(Q7=SUM(I7:O7),0,Q7-SUM(I7:O7))</f>
        <v>0.450000000000728</v>
      </c>
      <c r="Q7" s="23" t="n">
        <v>9000</v>
      </c>
      <c r="R7" s="24" t="s">
        <v>26</v>
      </c>
      <c r="S7" s="25" t="n">
        <f aca="false">A7</f>
        <v>366823</v>
      </c>
      <c r="T7" s="25" t="n">
        <v>430014</v>
      </c>
      <c r="U7" s="26" t="s">
        <v>27</v>
      </c>
      <c r="V7" s="27" t="s">
        <v>40</v>
      </c>
      <c r="W7" s="28"/>
      <c r="X7" s="28" t="e">
        <f aca="false">VLOOKUP(S7,,2,FALSE())</f>
        <v>#VALUE!</v>
      </c>
      <c r="Y7" s="28" t="e">
        <f aca="false">VLOOKUP(S7,,3,FALSE())</f>
        <v>#VALUE!</v>
      </c>
      <c r="Z7" s="28"/>
      <c r="AA7" s="28"/>
      <c r="AB7" s="28" t="n">
        <f aca="false">+Q7-Z7</f>
        <v>9000</v>
      </c>
    </row>
    <row r="8" s="29" customFormat="true" ht="15" hidden="false" customHeight="false" outlineLevel="0" collapsed="false">
      <c r="A8" s="14" t="n">
        <v>366837</v>
      </c>
      <c r="B8" s="15" t="s">
        <v>41</v>
      </c>
      <c r="C8" s="16" t="n">
        <v>42160</v>
      </c>
      <c r="D8" s="16" t="n">
        <v>42160</v>
      </c>
      <c r="E8" s="30" t="s">
        <v>30</v>
      </c>
      <c r="F8" s="18" t="s">
        <v>35</v>
      </c>
      <c r="G8" s="19" t="n">
        <v>0</v>
      </c>
      <c r="H8" s="19" t="n">
        <v>0</v>
      </c>
      <c r="I8" s="20" t="n">
        <f aca="false">IF(R8="Purchase Tax Free",Q8,0)</f>
        <v>0</v>
      </c>
      <c r="J8" s="21" t="n">
        <f aca="false">ROUND(IF(R8="Purchase 12.5%",Q8/112.5*100,0),0)</f>
        <v>0</v>
      </c>
      <c r="K8" s="21" t="n">
        <f aca="false">ROUND(J8*12.5/100,2)</f>
        <v>0</v>
      </c>
      <c r="L8" s="22" t="n">
        <v>0</v>
      </c>
      <c r="M8" s="21" t="n">
        <f aca="false">ROUND(IF(R8="Purchase 5%",Q8/105*100,0),0)</f>
        <v>9333</v>
      </c>
      <c r="N8" s="21" t="n">
        <f aca="false">ROUND(M8*5/100,2)</f>
        <v>466.65</v>
      </c>
      <c r="O8" s="20" t="n">
        <f aca="false">ROUND(IF(R8="Purchase 1%",Q8/101*100,0),0)</f>
        <v>0</v>
      </c>
      <c r="P8" s="21" t="n">
        <f aca="false">IF(Q8=SUM(I8:O8),0,Q8-SUM(I8:O8))</f>
        <v>0.350000000000364</v>
      </c>
      <c r="Q8" s="23" t="n">
        <v>9800</v>
      </c>
      <c r="R8" s="24" t="s">
        <v>26</v>
      </c>
      <c r="S8" s="25" t="n">
        <f aca="false">A8</f>
        <v>366837</v>
      </c>
      <c r="T8" s="25" t="n">
        <v>430156</v>
      </c>
      <c r="U8" s="26" t="s">
        <v>27</v>
      </c>
      <c r="V8" s="27" t="s">
        <v>42</v>
      </c>
      <c r="W8" s="28"/>
      <c r="X8" s="28" t="e">
        <f aca="false">VLOOKUP(S8,,2,FALSE())</f>
        <v>#VALUE!</v>
      </c>
      <c r="Y8" s="28" t="e">
        <f aca="false">VLOOKUP(S8,,3,FALSE())</f>
        <v>#VALUE!</v>
      </c>
      <c r="Z8" s="28"/>
      <c r="AA8" s="28"/>
      <c r="AB8" s="28" t="n">
        <f aca="false">+Q8-Z8</f>
        <v>9800</v>
      </c>
    </row>
    <row r="9" customFormat="false" ht="15" hidden="false" customHeight="false" outlineLevel="0" collapsed="false">
      <c r="A9" s="14" t="n">
        <v>366840</v>
      </c>
      <c r="B9" s="15" t="s">
        <v>43</v>
      </c>
      <c r="C9" s="16" t="n">
        <v>42160</v>
      </c>
      <c r="D9" s="16" t="n">
        <v>42160</v>
      </c>
      <c r="E9" s="30" t="s">
        <v>30</v>
      </c>
      <c r="F9" s="18" t="s">
        <v>25</v>
      </c>
      <c r="G9" s="19" t="n">
        <v>0</v>
      </c>
      <c r="H9" s="19" t="n">
        <v>0</v>
      </c>
      <c r="I9" s="20" t="n">
        <f aca="false">IF(R9="Purchase Tax Free",Q9,0)</f>
        <v>0</v>
      </c>
      <c r="J9" s="21" t="n">
        <f aca="false">ROUND(IF(R9="Purchase 12.5%",Q9/112.5*100,0),0)</f>
        <v>0</v>
      </c>
      <c r="K9" s="21" t="n">
        <f aca="false">ROUND(J9*12.5/100,2)</f>
        <v>0</v>
      </c>
      <c r="L9" s="22" t="n">
        <v>0</v>
      </c>
      <c r="M9" s="21" t="n">
        <f aca="false">ROUND(IF(R9="Purchase 5%",Q9/105*100,0),0)</f>
        <v>40619</v>
      </c>
      <c r="N9" s="21" t="n">
        <f aca="false">ROUND(M9*5/100,2)</f>
        <v>2030.95</v>
      </c>
      <c r="O9" s="20" t="n">
        <f aca="false">ROUND(IF(R9="Purchase 1%",Q9/101*100,0),0)</f>
        <v>0</v>
      </c>
      <c r="P9" s="21" t="n">
        <f aca="false">IF(Q9=SUM(I9:O9),0,Q9-SUM(I9:O9))</f>
        <v>0.0500000000029104</v>
      </c>
      <c r="Q9" s="23" t="n">
        <v>42650</v>
      </c>
      <c r="R9" s="24" t="s">
        <v>26</v>
      </c>
      <c r="S9" s="25" t="n">
        <f aca="false">A9</f>
        <v>366840</v>
      </c>
      <c r="T9" s="31" t="s">
        <v>44</v>
      </c>
      <c r="U9" s="26" t="s">
        <v>27</v>
      </c>
      <c r="V9" s="27" t="s">
        <v>45</v>
      </c>
      <c r="W9" s="28"/>
      <c r="X9" s="28" t="e">
        <f aca="false">VLOOKUP(S9,,2,FALSE())</f>
        <v>#VALUE!</v>
      </c>
      <c r="Y9" s="28" t="e">
        <f aca="false">VLOOKUP(S9,,3,FALSE())</f>
        <v>#VALUE!</v>
      </c>
      <c r="Z9" s="28"/>
      <c r="AA9" s="28"/>
      <c r="AB9" s="28" t="n">
        <f aca="false">+Q9-Z9</f>
        <v>42650</v>
      </c>
    </row>
    <row r="10" customFormat="false" ht="15" hidden="false" customHeight="false" outlineLevel="0" collapsed="false">
      <c r="A10" s="14" t="n">
        <v>366585</v>
      </c>
      <c r="B10" s="15" t="s">
        <v>46</v>
      </c>
      <c r="C10" s="16" t="n">
        <v>42158</v>
      </c>
      <c r="D10" s="16" t="n">
        <v>42158</v>
      </c>
      <c r="E10" s="30" t="s">
        <v>30</v>
      </c>
      <c r="F10" s="18" t="s">
        <v>47</v>
      </c>
      <c r="G10" s="19" t="n">
        <v>0</v>
      </c>
      <c r="H10" s="19" t="n">
        <v>0</v>
      </c>
      <c r="I10" s="20" t="n">
        <f aca="false">IF(R10="Purchase Tax Free",Q10,0)</f>
        <v>0</v>
      </c>
      <c r="J10" s="21" t="n">
        <f aca="false">ROUND(IF(R10="Purchase 12.5%",Q10/112.5*100,0),0)</f>
        <v>0</v>
      </c>
      <c r="K10" s="21" t="n">
        <f aca="false">ROUND(J10*12.5/100,2)</f>
        <v>0</v>
      </c>
      <c r="L10" s="22" t="n">
        <v>0</v>
      </c>
      <c r="M10" s="21" t="n">
        <f aca="false">ROUND(IF(R10="Purchase 5%",Q10/105*100,0),0)</f>
        <v>134143</v>
      </c>
      <c r="N10" s="21" t="n">
        <f aca="false">ROUND(M10*5/100,2)</f>
        <v>6707.15</v>
      </c>
      <c r="O10" s="20" t="n">
        <f aca="false">ROUND(IF(R10="Purchase 1%",Q10/101*100,0),0)</f>
        <v>0</v>
      </c>
      <c r="P10" s="21" t="n">
        <f aca="false">IF(Q10=SUM(I10:O10),0,Q10-SUM(I10:O10))</f>
        <v>-0.149999999994179</v>
      </c>
      <c r="Q10" s="23" t="n">
        <v>140850</v>
      </c>
      <c r="R10" s="24" t="s">
        <v>26</v>
      </c>
      <c r="S10" s="25" t="n">
        <f aca="false">A10</f>
        <v>366585</v>
      </c>
      <c r="T10" s="25" t="n">
        <v>429800</v>
      </c>
      <c r="U10" s="26" t="s">
        <v>27</v>
      </c>
      <c r="V10" s="27" t="s">
        <v>48</v>
      </c>
      <c r="W10" s="28"/>
      <c r="X10" s="28" t="e">
        <f aca="false">VLOOKUP(S10,,2,FALSE())</f>
        <v>#VALUE!</v>
      </c>
      <c r="Y10" s="28" t="e">
        <f aca="false">VLOOKUP(S10,,3,FALSE())</f>
        <v>#VALUE!</v>
      </c>
      <c r="Z10" s="28"/>
      <c r="AA10" s="28"/>
      <c r="AB10" s="28" t="n">
        <f aca="false">+Q10-Z10</f>
        <v>140850</v>
      </c>
    </row>
    <row r="11" customFormat="false" ht="15" hidden="false" customHeight="false" outlineLevel="0" collapsed="false">
      <c r="A11" s="14" t="n">
        <v>366586</v>
      </c>
      <c r="B11" s="15" t="s">
        <v>49</v>
      </c>
      <c r="C11" s="16" t="n">
        <v>42158</v>
      </c>
      <c r="D11" s="16" t="n">
        <v>42158</v>
      </c>
      <c r="E11" s="30" t="s">
        <v>30</v>
      </c>
      <c r="F11" s="18" t="s">
        <v>35</v>
      </c>
      <c r="G11" s="19" t="n">
        <v>0</v>
      </c>
      <c r="H11" s="19" t="n">
        <v>0</v>
      </c>
      <c r="I11" s="20" t="n">
        <f aca="false">IF(R11="Purchase Tax Free",Q11,0)</f>
        <v>0</v>
      </c>
      <c r="J11" s="21" t="n">
        <f aca="false">ROUND(IF(R11="Purchase 12.5%",Q11/112.5*100,0),0)</f>
        <v>0</v>
      </c>
      <c r="K11" s="21" t="n">
        <f aca="false">ROUND(J11*12.5/100,2)</f>
        <v>0</v>
      </c>
      <c r="L11" s="22" t="n">
        <v>0</v>
      </c>
      <c r="M11" s="21" t="n">
        <f aca="false">ROUND(IF(R11="Purchase 5%",Q11/105*100,0),0)</f>
        <v>74667</v>
      </c>
      <c r="N11" s="21" t="n">
        <f aca="false">ROUND(M11*5/100,2)</f>
        <v>3733.35</v>
      </c>
      <c r="O11" s="20" t="n">
        <f aca="false">ROUND(IF(R11="Purchase 1%",Q11/101*100,0),0)</f>
        <v>0</v>
      </c>
      <c r="P11" s="21" t="n">
        <f aca="false">IF(Q11=SUM(I11:O11),0,Q11-SUM(I11:O11))</f>
        <v>-0.350000000005821</v>
      </c>
      <c r="Q11" s="23" t="n">
        <v>78400</v>
      </c>
      <c r="R11" s="24" t="s">
        <v>26</v>
      </c>
      <c r="S11" s="25" t="n">
        <f aca="false">A11</f>
        <v>366586</v>
      </c>
      <c r="T11" s="25" t="n">
        <v>429775</v>
      </c>
      <c r="U11" s="26" t="s">
        <v>27</v>
      </c>
      <c r="V11" s="27" t="s">
        <v>50</v>
      </c>
      <c r="W11" s="28"/>
      <c r="X11" s="28" t="e">
        <f aca="false">VLOOKUP(S11,,2,FALSE())</f>
        <v>#VALUE!</v>
      </c>
      <c r="Y11" s="28" t="e">
        <f aca="false">VLOOKUP(S11,,3,FALSE())</f>
        <v>#VALUE!</v>
      </c>
      <c r="Z11" s="28"/>
      <c r="AA11" s="28"/>
      <c r="AB11" s="28" t="n">
        <f aca="false">+Q11-Z11</f>
        <v>78400</v>
      </c>
    </row>
    <row r="12" customFormat="false" ht="15" hidden="false" customHeight="false" outlineLevel="0" collapsed="false">
      <c r="A12" s="14" t="n">
        <v>366162</v>
      </c>
      <c r="B12" s="15" t="s">
        <v>51</v>
      </c>
      <c r="C12" s="16" t="n">
        <v>42156</v>
      </c>
      <c r="D12" s="16" t="n">
        <v>42156</v>
      </c>
      <c r="E12" s="30" t="s">
        <v>30</v>
      </c>
      <c r="F12" s="18" t="s">
        <v>25</v>
      </c>
      <c r="G12" s="19" t="n">
        <v>0</v>
      </c>
      <c r="H12" s="19" t="n">
        <v>0</v>
      </c>
      <c r="I12" s="20" t="n">
        <f aca="false">IF(R12="Purchase Tax Free",Q12,0)</f>
        <v>0</v>
      </c>
      <c r="J12" s="21" t="n">
        <f aca="false">ROUND(IF(R12="Purchase 12.5%",Q12/112.5*100,0),0)</f>
        <v>8000</v>
      </c>
      <c r="K12" s="21" t="n">
        <f aca="false">ROUND(J12*12.5/100,2)</f>
        <v>1000</v>
      </c>
      <c r="L12" s="22" t="n">
        <v>0</v>
      </c>
      <c r="M12" s="21" t="n">
        <f aca="false">ROUND(IF(R12="Purchase 5%",Q12/105*100,0),0)</f>
        <v>0</v>
      </c>
      <c r="N12" s="21" t="n">
        <f aca="false">ROUND(M12*5/100,2)</f>
        <v>0</v>
      </c>
      <c r="O12" s="20" t="n">
        <f aca="false">ROUND(IF(R12="Purchase 1%",Q12/101*100,0),0)</f>
        <v>0</v>
      </c>
      <c r="P12" s="21" t="n">
        <f aca="false">IF(Q12=SUM(I12:O12),0,Q12-SUM(I12:O12))</f>
        <v>0</v>
      </c>
      <c r="Q12" s="23" t="n">
        <v>9000</v>
      </c>
      <c r="R12" s="32" t="s">
        <v>52</v>
      </c>
      <c r="S12" s="25" t="n">
        <f aca="false">A12</f>
        <v>366162</v>
      </c>
      <c r="T12" s="25" t="n">
        <v>429056</v>
      </c>
      <c r="U12" s="26" t="s">
        <v>27</v>
      </c>
      <c r="V12" s="27" t="s">
        <v>53</v>
      </c>
      <c r="W12" s="28"/>
      <c r="X12" s="28" t="e">
        <f aca="false">VLOOKUP(S12,,2,FALSE())</f>
        <v>#VALUE!</v>
      </c>
      <c r="Y12" s="28" t="e">
        <f aca="false">VLOOKUP(S12,,3,FALSE())</f>
        <v>#VALUE!</v>
      </c>
      <c r="Z12" s="28"/>
      <c r="AA12" s="28"/>
      <c r="AB12" s="28" t="n">
        <f aca="false">+Q12-Z12</f>
        <v>9000</v>
      </c>
    </row>
    <row r="13" customFormat="false" ht="15" hidden="false" customHeight="false" outlineLevel="0" collapsed="false">
      <c r="A13" s="14" t="n">
        <v>367447</v>
      </c>
      <c r="B13" s="15" t="s">
        <v>54</v>
      </c>
      <c r="C13" s="16" t="n">
        <v>42164</v>
      </c>
      <c r="D13" s="16" t="n">
        <v>42164</v>
      </c>
      <c r="E13" s="33" t="s">
        <v>55</v>
      </c>
      <c r="F13" s="18" t="s">
        <v>56</v>
      </c>
      <c r="G13" s="19" t="n">
        <v>0</v>
      </c>
      <c r="H13" s="19" t="n">
        <v>0</v>
      </c>
      <c r="I13" s="20" t="n">
        <f aca="false">IF(R13="Purchase Tax Free",Q13,0)</f>
        <v>0</v>
      </c>
      <c r="J13" s="21" t="n">
        <f aca="false">ROUND(IF(R13="Purchase 12.5%",Q13/112.5*100,0),0)</f>
        <v>4720</v>
      </c>
      <c r="K13" s="21" t="n">
        <f aca="false">ROUND(J13*12.5/100,2)</f>
        <v>590</v>
      </c>
      <c r="L13" s="22" t="n">
        <v>0</v>
      </c>
      <c r="M13" s="21" t="n">
        <f aca="false">ROUND(IF(R13="Purchase 5%",Q13/105*100,0),0)</f>
        <v>0</v>
      </c>
      <c r="N13" s="21" t="n">
        <f aca="false">ROUND(M13*5/100,2)</f>
        <v>0</v>
      </c>
      <c r="O13" s="20" t="n">
        <f aca="false">ROUND(IF(R13="Purchase 1%",Q13/101*100,0),0)</f>
        <v>0</v>
      </c>
      <c r="P13" s="21" t="n">
        <f aca="false">IF(Q13=SUM(I13:O13),0,Q13-SUM(I13:O13))</f>
        <v>0</v>
      </c>
      <c r="Q13" s="23" t="n">
        <v>5310</v>
      </c>
      <c r="R13" s="32" t="s">
        <v>52</v>
      </c>
      <c r="S13" s="25" t="n">
        <f aca="false">A13</f>
        <v>367447</v>
      </c>
      <c r="T13" s="25" t="n">
        <v>431162</v>
      </c>
      <c r="U13" s="26" t="s">
        <v>27</v>
      </c>
      <c r="V13" s="27" t="s">
        <v>57</v>
      </c>
      <c r="W13" s="28"/>
      <c r="X13" s="28" t="e">
        <f aca="false">VLOOKUP(S13,,2,FALSE())</f>
        <v>#VALUE!</v>
      </c>
      <c r="Y13" s="28" t="e">
        <f aca="false">VLOOKUP(S13,,3,FALSE())</f>
        <v>#VALUE!</v>
      </c>
      <c r="Z13" s="28"/>
      <c r="AA13" s="28"/>
      <c r="AB13" s="28" t="n">
        <f aca="false">+Q13-Z13</f>
        <v>5310</v>
      </c>
    </row>
    <row r="14" customFormat="false" ht="15" hidden="false" customHeight="false" outlineLevel="0" collapsed="false">
      <c r="A14" s="14" t="n">
        <v>367190</v>
      </c>
      <c r="B14" s="15" t="s">
        <v>58</v>
      </c>
      <c r="C14" s="16" t="n">
        <v>42163</v>
      </c>
      <c r="D14" s="16" t="n">
        <v>42163</v>
      </c>
      <c r="E14" s="33" t="s">
        <v>55</v>
      </c>
      <c r="F14" s="18" t="s">
        <v>56</v>
      </c>
      <c r="G14" s="19" t="n">
        <v>0</v>
      </c>
      <c r="H14" s="19" t="n">
        <v>0</v>
      </c>
      <c r="I14" s="20" t="n">
        <f aca="false">IF(R14="Purchase Tax Free",Q14,0)</f>
        <v>0</v>
      </c>
      <c r="J14" s="21" t="n">
        <f aca="false">ROUND(IF(R14="Purchase 12.5%",Q14/112.5*100,0),0)</f>
        <v>5108</v>
      </c>
      <c r="K14" s="21" t="n">
        <f aca="false">ROUND(J14*12.5/100,2)</f>
        <v>638.5</v>
      </c>
      <c r="L14" s="22" t="n">
        <v>0</v>
      </c>
      <c r="M14" s="21" t="n">
        <f aca="false">ROUND(IF(R14="Purchase 5%",Q14/105*100,0),0)</f>
        <v>0</v>
      </c>
      <c r="N14" s="21" t="n">
        <f aca="false">ROUND(M14*5/100,2)</f>
        <v>0</v>
      </c>
      <c r="O14" s="20" t="n">
        <f aca="false">ROUND(IF(R14="Purchase 1%",Q14/101*100,0),0)</f>
        <v>0</v>
      </c>
      <c r="P14" s="21" t="n">
        <f aca="false">IF(Q14=SUM(I14:O14),0,Q14-SUM(I14:O14))</f>
        <v>0.5</v>
      </c>
      <c r="Q14" s="23" t="n">
        <v>5747</v>
      </c>
      <c r="R14" s="32" t="s">
        <v>52</v>
      </c>
      <c r="S14" s="25" t="n">
        <f aca="false">A14</f>
        <v>367190</v>
      </c>
      <c r="T14" s="25" t="n">
        <v>430846</v>
      </c>
      <c r="U14" s="26" t="s">
        <v>27</v>
      </c>
      <c r="V14" s="27" t="s">
        <v>59</v>
      </c>
      <c r="W14" s="28"/>
      <c r="X14" s="28" t="e">
        <f aca="false">VLOOKUP(S14,,2,FALSE())</f>
        <v>#VALUE!</v>
      </c>
      <c r="Y14" s="28" t="e">
        <f aca="false">VLOOKUP(S14,,3,FALSE())</f>
        <v>#VALUE!</v>
      </c>
      <c r="Z14" s="28"/>
      <c r="AA14" s="28"/>
      <c r="AB14" s="28" t="n">
        <f aca="false">+Q14-Z14</f>
        <v>5747</v>
      </c>
    </row>
    <row r="15" customFormat="false" ht="15" hidden="false" customHeight="false" outlineLevel="0" collapsed="false">
      <c r="A15" s="14" t="n">
        <v>367188</v>
      </c>
      <c r="B15" s="15" t="s">
        <v>60</v>
      </c>
      <c r="C15" s="16" t="n">
        <v>42163</v>
      </c>
      <c r="D15" s="16" t="n">
        <v>42163</v>
      </c>
      <c r="E15" s="34" t="s">
        <v>55</v>
      </c>
      <c r="F15" s="18" t="s">
        <v>56</v>
      </c>
      <c r="G15" s="19" t="n">
        <v>0</v>
      </c>
      <c r="H15" s="19" t="n">
        <v>0</v>
      </c>
      <c r="I15" s="20" t="n">
        <f aca="false">IF(R15="Purchase Tax Free",Q15,0)</f>
        <v>0</v>
      </c>
      <c r="J15" s="21" t="n">
        <f aca="false">ROUND(IF(R15="Purchase 12.5%",Q15/112.5*100,0),0)</f>
        <v>1388</v>
      </c>
      <c r="K15" s="21" t="n">
        <f aca="false">ROUND(J15*12.5/100,2)</f>
        <v>173.5</v>
      </c>
      <c r="L15" s="22" t="n">
        <v>0</v>
      </c>
      <c r="M15" s="21" t="n">
        <f aca="false">ROUND(IF(R15="Purchase 5%",Q15/105*100,0),0)</f>
        <v>0</v>
      </c>
      <c r="N15" s="21" t="n">
        <f aca="false">ROUND(M15*5/100,2)</f>
        <v>0</v>
      </c>
      <c r="O15" s="20" t="n">
        <f aca="false">ROUND(IF(R15="Purchase 1%",Q15/101*100,0),0)</f>
        <v>0</v>
      </c>
      <c r="P15" s="21" t="n">
        <f aca="false">IF(Q15=SUM(I15:O15),0,Q15-SUM(I15:O15))</f>
        <v>0.5</v>
      </c>
      <c r="Q15" s="23" t="n">
        <v>1562</v>
      </c>
      <c r="R15" s="32" t="s">
        <v>52</v>
      </c>
      <c r="S15" s="25" t="n">
        <f aca="false">A15</f>
        <v>367188</v>
      </c>
      <c r="T15" s="25" t="n">
        <v>430843</v>
      </c>
      <c r="U15" s="26" t="s">
        <v>27</v>
      </c>
      <c r="V15" s="27" t="s">
        <v>61</v>
      </c>
      <c r="W15" s="28"/>
      <c r="X15" s="28" t="e">
        <f aca="false">VLOOKUP(S15,,2,FALSE())</f>
        <v>#VALUE!</v>
      </c>
      <c r="Y15" s="28" t="e">
        <f aca="false">VLOOKUP(S15,,3,FALSE())</f>
        <v>#VALUE!</v>
      </c>
      <c r="Z15" s="28"/>
      <c r="AA15" s="28"/>
      <c r="AB15" s="28" t="n">
        <f aca="false">+Q15-Z15</f>
        <v>1562</v>
      </c>
    </row>
    <row r="16" customFormat="false" ht="15" hidden="false" customHeight="false" outlineLevel="0" collapsed="false">
      <c r="A16" s="14" t="n">
        <v>367625</v>
      </c>
      <c r="B16" s="15" t="s">
        <v>62</v>
      </c>
      <c r="C16" s="16" t="n">
        <v>42165</v>
      </c>
      <c r="D16" s="16" t="n">
        <v>42165</v>
      </c>
      <c r="E16" s="34" t="s">
        <v>55</v>
      </c>
      <c r="F16" s="18" t="s">
        <v>56</v>
      </c>
      <c r="G16" s="19" t="n">
        <v>0</v>
      </c>
      <c r="H16" s="19" t="n">
        <v>0</v>
      </c>
      <c r="I16" s="20" t="n">
        <f aca="false">IF(R16="Purchase Tax Free",Q16,0)</f>
        <v>0</v>
      </c>
      <c r="J16" s="21" t="n">
        <f aca="false">ROUND(IF(R16="Purchase 12.5%",Q16/112.5*100,0),0)</f>
        <v>1777</v>
      </c>
      <c r="K16" s="21" t="n">
        <f aca="false">ROUND(J16*12.5/100,2)</f>
        <v>222.13</v>
      </c>
      <c r="L16" s="22" t="n">
        <v>0</v>
      </c>
      <c r="M16" s="21" t="n">
        <f aca="false">ROUND(IF(R16="Purchase 5%",Q16/105*100,0),0)</f>
        <v>0</v>
      </c>
      <c r="N16" s="21" t="n">
        <f aca="false">ROUND(M16*5/100,2)</f>
        <v>0</v>
      </c>
      <c r="O16" s="20" t="n">
        <f aca="false">ROUND(IF(R16="Purchase 1%",Q16/101*100,0),0)</f>
        <v>0</v>
      </c>
      <c r="P16" s="21" t="n">
        <f aca="false">IF(Q16=SUM(I16:O16),0,Q16-SUM(I16:O16))</f>
        <v>-0.130000000000109</v>
      </c>
      <c r="Q16" s="23" t="n">
        <v>1999</v>
      </c>
      <c r="R16" s="32" t="s">
        <v>52</v>
      </c>
      <c r="S16" s="25" t="n">
        <f aca="false">A16</f>
        <v>367625</v>
      </c>
      <c r="T16" s="25" t="n">
        <v>431452</v>
      </c>
      <c r="U16" s="26" t="s">
        <v>27</v>
      </c>
      <c r="V16" s="27" t="s">
        <v>63</v>
      </c>
      <c r="W16" s="28"/>
      <c r="X16" s="28" t="e">
        <f aca="false">VLOOKUP(S16,,2,FALSE())</f>
        <v>#VALUE!</v>
      </c>
      <c r="Y16" s="28" t="e">
        <f aca="false">VLOOKUP(S16,,3,FALSE())</f>
        <v>#VALUE!</v>
      </c>
      <c r="Z16" s="28"/>
      <c r="AA16" s="28"/>
      <c r="AB16" s="28" t="n">
        <f aca="false">+Q16-Z16</f>
        <v>1999</v>
      </c>
    </row>
    <row r="17" customFormat="false" ht="15" hidden="false" customHeight="false" outlineLevel="0" collapsed="false">
      <c r="A17" s="14" t="n">
        <v>366909</v>
      </c>
      <c r="B17" s="15" t="s">
        <v>64</v>
      </c>
      <c r="C17" s="16" t="n">
        <v>42161</v>
      </c>
      <c r="D17" s="16" t="n">
        <v>42161</v>
      </c>
      <c r="E17" s="34" t="s">
        <v>55</v>
      </c>
      <c r="F17" s="18" t="s">
        <v>56</v>
      </c>
      <c r="G17" s="19" t="n">
        <v>0</v>
      </c>
      <c r="H17" s="19" t="n">
        <v>0</v>
      </c>
      <c r="I17" s="20" t="n">
        <f aca="false">IF(R17="Purchase Tax Free",Q17,0)</f>
        <v>0</v>
      </c>
      <c r="J17" s="21" t="n">
        <f aca="false">ROUND(IF(R17="Purchase 12.5%",Q17/112.5*100,0),0)</f>
        <v>7346</v>
      </c>
      <c r="K17" s="21" t="n">
        <f aca="false">ROUND(J17*12.5/100,2)</f>
        <v>918.25</v>
      </c>
      <c r="L17" s="22" t="n">
        <v>0</v>
      </c>
      <c r="M17" s="21" t="n">
        <f aca="false">ROUND(IF(R17="Purchase 5%",Q17/105*100,0),0)</f>
        <v>0</v>
      </c>
      <c r="N17" s="21" t="n">
        <f aca="false">ROUND(M17*5/100,2)</f>
        <v>0</v>
      </c>
      <c r="O17" s="20" t="n">
        <f aca="false">ROUND(IF(R17="Purchase 1%",Q17/101*100,0),0)</f>
        <v>0</v>
      </c>
      <c r="P17" s="21" t="n">
        <f aca="false">IF(Q17=SUM(I17:O17),0,Q17-SUM(I17:O17))</f>
        <v>-0.25</v>
      </c>
      <c r="Q17" s="23" t="n">
        <v>8264</v>
      </c>
      <c r="R17" s="32" t="s">
        <v>52</v>
      </c>
      <c r="S17" s="25" t="n">
        <f aca="false">A17</f>
        <v>366909</v>
      </c>
      <c r="T17" s="25" t="n">
        <v>430571</v>
      </c>
      <c r="U17" s="26" t="s">
        <v>27</v>
      </c>
      <c r="V17" s="27" t="s">
        <v>65</v>
      </c>
      <c r="W17" s="28"/>
      <c r="X17" s="28" t="e">
        <f aca="false">VLOOKUP(S17,,2,FALSE())</f>
        <v>#VALUE!</v>
      </c>
      <c r="Y17" s="28" t="e">
        <f aca="false">VLOOKUP(S17,,3,FALSE())</f>
        <v>#VALUE!</v>
      </c>
      <c r="Z17" s="28"/>
      <c r="AA17" s="28"/>
      <c r="AB17" s="28" t="n">
        <f aca="false">+Q17-Z17</f>
        <v>8264</v>
      </c>
    </row>
    <row r="18" customFormat="false" ht="15" hidden="false" customHeight="false" outlineLevel="0" collapsed="false">
      <c r="A18" s="14" t="n">
        <v>366696</v>
      </c>
      <c r="B18" s="15" t="s">
        <v>66</v>
      </c>
      <c r="C18" s="16" t="n">
        <v>42159</v>
      </c>
      <c r="D18" s="16" t="n">
        <v>42159</v>
      </c>
      <c r="E18" s="34" t="s">
        <v>55</v>
      </c>
      <c r="F18" s="18" t="s">
        <v>56</v>
      </c>
      <c r="G18" s="19" t="n">
        <v>0</v>
      </c>
      <c r="H18" s="19" t="n">
        <v>0</v>
      </c>
      <c r="I18" s="20" t="n">
        <f aca="false">IF(R18="Purchase Tax Free",Q18,0)</f>
        <v>0</v>
      </c>
      <c r="J18" s="21" t="n">
        <f aca="false">ROUND(IF(R18="Purchase 12.5%",Q18/112.5*100,0),0)</f>
        <v>1666</v>
      </c>
      <c r="K18" s="21" t="n">
        <f aca="false">ROUND(J18*12.5/100,2)</f>
        <v>208.25</v>
      </c>
      <c r="L18" s="22" t="n">
        <v>0</v>
      </c>
      <c r="M18" s="21" t="n">
        <f aca="false">ROUND(IF(R18="Purchase 5%",Q18/105*100,0),0)</f>
        <v>0</v>
      </c>
      <c r="N18" s="21" t="n">
        <f aca="false">ROUND(M18*5/100,2)</f>
        <v>0</v>
      </c>
      <c r="O18" s="20" t="n">
        <f aca="false">ROUND(IF(R18="Purchase 1%",Q18/101*100,0),0)</f>
        <v>0</v>
      </c>
      <c r="P18" s="21" t="n">
        <f aca="false">IF(Q18=SUM(I18:O18),0,Q18-SUM(I18:O18))</f>
        <v>-0.25</v>
      </c>
      <c r="Q18" s="23" t="n">
        <v>1874</v>
      </c>
      <c r="R18" s="32" t="s">
        <v>52</v>
      </c>
      <c r="S18" s="25" t="n">
        <f aca="false">A18</f>
        <v>366696</v>
      </c>
      <c r="T18" s="25" t="n">
        <v>429970</v>
      </c>
      <c r="U18" s="26" t="s">
        <v>27</v>
      </c>
      <c r="V18" s="27" t="s">
        <v>67</v>
      </c>
      <c r="W18" s="28"/>
      <c r="X18" s="28" t="e">
        <f aca="false">VLOOKUP(S18,,2,FALSE())</f>
        <v>#VALUE!</v>
      </c>
      <c r="Y18" s="28" t="e">
        <f aca="false">VLOOKUP(S18,,3,FALSE())</f>
        <v>#VALUE!</v>
      </c>
      <c r="Z18" s="28"/>
      <c r="AA18" s="28"/>
      <c r="AB18" s="28" t="n">
        <f aca="false">+Q18-Z18</f>
        <v>1874</v>
      </c>
    </row>
    <row r="19" customFormat="false" ht="15" hidden="false" customHeight="false" outlineLevel="0" collapsed="false">
      <c r="A19" s="14" t="n">
        <v>366592</v>
      </c>
      <c r="B19" s="15" t="s">
        <v>68</v>
      </c>
      <c r="C19" s="16" t="n">
        <v>42158</v>
      </c>
      <c r="D19" s="16" t="n">
        <v>42158</v>
      </c>
      <c r="E19" s="34" t="s">
        <v>55</v>
      </c>
      <c r="F19" s="18" t="s">
        <v>56</v>
      </c>
      <c r="G19" s="19" t="n">
        <v>0</v>
      </c>
      <c r="H19" s="19" t="n">
        <v>0</v>
      </c>
      <c r="I19" s="20" t="n">
        <f aca="false">IF(R19="Purchase Tax Free",Q19,0)</f>
        <v>0</v>
      </c>
      <c r="J19" s="21" t="n">
        <f aca="false">ROUND(IF(R19="Purchase 12.5%",Q19/112.5*100,0),0)</f>
        <v>4807</v>
      </c>
      <c r="K19" s="21" t="n">
        <f aca="false">ROUND(J19*12.5/100,2)</f>
        <v>600.88</v>
      </c>
      <c r="L19" s="22" t="n">
        <v>0</v>
      </c>
      <c r="M19" s="21" t="n">
        <f aca="false">ROUND(IF(R19="Purchase 5%",Q19/105*100,0),0)</f>
        <v>0</v>
      </c>
      <c r="N19" s="21" t="n">
        <f aca="false">ROUND(M19*5/100,2)</f>
        <v>0</v>
      </c>
      <c r="O19" s="20" t="n">
        <f aca="false">ROUND(IF(R19="Purchase 1%",Q19/101*100,0),0)</f>
        <v>0</v>
      </c>
      <c r="P19" s="21" t="n">
        <f aca="false">IF(Q19=SUM(I19:O19),0,Q19-SUM(I19:O19))</f>
        <v>0.119999999999891</v>
      </c>
      <c r="Q19" s="23" t="n">
        <v>5408</v>
      </c>
      <c r="R19" s="32" t="s">
        <v>52</v>
      </c>
      <c r="S19" s="25" t="n">
        <f aca="false">A19</f>
        <v>366592</v>
      </c>
      <c r="T19" s="25" t="n">
        <v>429716</v>
      </c>
      <c r="U19" s="26" t="s">
        <v>27</v>
      </c>
      <c r="V19" s="27" t="s">
        <v>69</v>
      </c>
      <c r="W19" s="28"/>
      <c r="X19" s="28" t="e">
        <f aca="false">VLOOKUP(S19,,2,FALSE())</f>
        <v>#VALUE!</v>
      </c>
      <c r="Y19" s="28" t="e">
        <f aca="false">VLOOKUP(S19,,3,FALSE())</f>
        <v>#VALUE!</v>
      </c>
      <c r="Z19" s="28"/>
      <c r="AA19" s="28"/>
      <c r="AB19" s="28" t="n">
        <f aca="false">+Q19-Z19</f>
        <v>5408</v>
      </c>
    </row>
    <row r="20" customFormat="false" ht="15" hidden="false" customHeight="false" outlineLevel="0" collapsed="false">
      <c r="A20" s="35" t="n">
        <v>366277</v>
      </c>
      <c r="B20" s="36" t="s">
        <v>70</v>
      </c>
      <c r="C20" s="16" t="n">
        <v>42156</v>
      </c>
      <c r="D20" s="16" t="n">
        <v>42156</v>
      </c>
      <c r="E20" s="34" t="s">
        <v>55</v>
      </c>
      <c r="F20" s="18" t="s">
        <v>56</v>
      </c>
      <c r="G20" s="19" t="n">
        <v>0</v>
      </c>
      <c r="H20" s="19" t="n">
        <v>0</v>
      </c>
      <c r="I20" s="20" t="n">
        <f aca="false">IF(R20="Purchase Tax Free",Q20,0)</f>
        <v>0</v>
      </c>
      <c r="J20" s="37" t="n">
        <f aca="false">ROUND(IF(R20="Purchase 12.5%",Q20/112.5*100,0),0)</f>
        <v>4807</v>
      </c>
      <c r="K20" s="37" t="n">
        <f aca="false">ROUND(J20*12.5/100,2)</f>
        <v>600.88</v>
      </c>
      <c r="L20" s="22" t="n">
        <v>0</v>
      </c>
      <c r="M20" s="37" t="n">
        <f aca="false">ROUND(IF(R20="Purchase 5%",Q20/105*100,0),0)</f>
        <v>0</v>
      </c>
      <c r="N20" s="37" t="n">
        <f aca="false">ROUND(M20*5/100,2)</f>
        <v>0</v>
      </c>
      <c r="O20" s="20" t="n">
        <f aca="false">ROUND(IF(R20="Purchase 1%",Q20/101*100,0),0)</f>
        <v>0</v>
      </c>
      <c r="P20" s="37" t="n">
        <f aca="false">IF(Q20=SUM(I20:O20),0,Q20-SUM(I20:O20))</f>
        <v>0.119999999999891</v>
      </c>
      <c r="Q20" s="38" t="n">
        <v>5408</v>
      </c>
      <c r="R20" s="32" t="s">
        <v>52</v>
      </c>
      <c r="S20" s="25" t="n">
        <f aca="false">A20</f>
        <v>366277</v>
      </c>
      <c r="T20" s="25" t="n">
        <v>429076</v>
      </c>
      <c r="U20" s="39" t="s">
        <v>27</v>
      </c>
      <c r="V20" s="27" t="s">
        <v>71</v>
      </c>
      <c r="W20" s="28"/>
      <c r="X20" s="28" t="e">
        <f aca="false">VLOOKUP(S20,,2,FALSE())</f>
        <v>#VALUE!</v>
      </c>
      <c r="Y20" s="28" t="e">
        <f aca="false">VLOOKUP(S20,,3,FALSE())</f>
        <v>#VALUE!</v>
      </c>
      <c r="Z20" s="28"/>
      <c r="AA20" s="28"/>
      <c r="AB20" s="28" t="n">
        <f aca="false">+Q20-Z20</f>
        <v>5408</v>
      </c>
    </row>
    <row r="21" customFormat="false" ht="15" hidden="false" customHeight="false" outlineLevel="0" collapsed="false">
      <c r="A21" s="14" t="n">
        <v>366275</v>
      </c>
      <c r="B21" s="15" t="s">
        <v>72</v>
      </c>
      <c r="C21" s="16" t="n">
        <v>42152</v>
      </c>
      <c r="D21" s="16" t="n">
        <v>42156</v>
      </c>
      <c r="E21" s="34" t="s">
        <v>55</v>
      </c>
      <c r="F21" s="18" t="s">
        <v>56</v>
      </c>
      <c r="G21" s="40" t="n">
        <v>0</v>
      </c>
      <c r="H21" s="19" t="n">
        <v>0</v>
      </c>
      <c r="I21" s="20" t="n">
        <f aca="false">IF(R21="Purchase Tax Free",Q21,0)</f>
        <v>0</v>
      </c>
      <c r="J21" s="21" t="n">
        <f aca="false">ROUND(IF(R21="Purchase 12.5%",Q21/112.5*100,0),0)</f>
        <v>0</v>
      </c>
      <c r="K21" s="21" t="n">
        <f aca="false">ROUND(J21*12.5/100,2)</f>
        <v>0</v>
      </c>
      <c r="L21" s="41" t="n">
        <v>0</v>
      </c>
      <c r="M21" s="21" t="n">
        <f aca="false">ROUND(IF(R21="Purchase 5%",Q21/105*100,0),0)</f>
        <v>13848</v>
      </c>
      <c r="N21" s="21" t="n">
        <f aca="false">ROUND(M21*5/100,2)</f>
        <v>692.4</v>
      </c>
      <c r="O21" s="42" t="n">
        <f aca="false">ROUND(IF(R21="Purchase 1%",Q21/101*100,0),0)</f>
        <v>0</v>
      </c>
      <c r="P21" s="21" t="n">
        <f aca="false">IF(Q21=SUM(I21:O21),0,Q21-SUM(I21:O21))</f>
        <v>-0.399999999999636</v>
      </c>
      <c r="Q21" s="23" t="n">
        <v>14540</v>
      </c>
      <c r="R21" s="24" t="s">
        <v>26</v>
      </c>
      <c r="S21" s="25" t="n">
        <f aca="false">A21</f>
        <v>366275</v>
      </c>
      <c r="T21" s="43" t="n">
        <v>429077</v>
      </c>
      <c r="U21" s="26" t="s">
        <v>27</v>
      </c>
      <c r="V21" s="27" t="s">
        <v>73</v>
      </c>
      <c r="W21" s="26"/>
      <c r="X21" s="26" t="e">
        <f aca="false">VLOOKUP(S21,,2,FALSE())</f>
        <v>#VALUE!</v>
      </c>
      <c r="Y21" s="26" t="e">
        <f aca="false">VLOOKUP(S21,,3,FALSE())</f>
        <v>#VALUE!</v>
      </c>
      <c r="Z21" s="26"/>
      <c r="AA21" s="26"/>
      <c r="AB21" s="26" t="n">
        <f aca="false">+Q21-Z21</f>
        <v>14540</v>
      </c>
    </row>
    <row r="22" customFormat="false" ht="15" hidden="false" customHeight="false" outlineLevel="0" collapsed="false">
      <c r="A22" s="44" t="n">
        <v>366911</v>
      </c>
      <c r="B22" s="45" t="s">
        <v>74</v>
      </c>
      <c r="C22" s="16" t="n">
        <v>42161</v>
      </c>
      <c r="D22" s="16" t="n">
        <v>42161</v>
      </c>
      <c r="E22" s="17" t="s">
        <v>75</v>
      </c>
      <c r="F22" s="18" t="s">
        <v>25</v>
      </c>
      <c r="G22" s="26" t="n">
        <v>0</v>
      </c>
      <c r="H22" s="26" t="n">
        <v>0</v>
      </c>
      <c r="I22" s="21" t="n">
        <f aca="false">IF(R22="Purchase Tax Free",Q22,0)</f>
        <v>0</v>
      </c>
      <c r="J22" s="46" t="n">
        <f aca="false">ROUND(IF(R22="Purchase 12.5%",Q22/112.5*100,0),0)</f>
        <v>0</v>
      </c>
      <c r="K22" s="46" t="n">
        <f aca="false">ROUND(J22*12.5/100,2)</f>
        <v>0</v>
      </c>
      <c r="L22" s="47" t="n">
        <v>0</v>
      </c>
      <c r="M22" s="46" t="n">
        <f aca="false">ROUND(IF(R22="Purchase 5%",Q22/105*100,0),0)</f>
        <v>148</v>
      </c>
      <c r="N22" s="46" t="n">
        <f aca="false">ROUND(M22*5/100,2)</f>
        <v>7.4</v>
      </c>
      <c r="O22" s="21" t="n">
        <f aca="false">ROUND(IF(R22="Purchase 1%",Q22/101*100,0),0)</f>
        <v>0</v>
      </c>
      <c r="P22" s="46" t="n">
        <f aca="false">IF(Q22=SUM(I22:O22),0,Q22-SUM(I22:O22))</f>
        <v>-0.400000000000006</v>
      </c>
      <c r="Q22" s="48" t="n">
        <v>155</v>
      </c>
      <c r="R22" s="24" t="s">
        <v>26</v>
      </c>
      <c r="S22" s="25" t="n">
        <f aca="false">A22</f>
        <v>366911</v>
      </c>
      <c r="T22" s="25" t="n">
        <v>430634</v>
      </c>
      <c r="U22" s="49" t="s">
        <v>27</v>
      </c>
      <c r="V22" s="27" t="s">
        <v>76</v>
      </c>
      <c r="W22" s="28"/>
      <c r="X22" s="28" t="e">
        <f aca="false">VLOOKUP(S22,,2,FALSE())</f>
        <v>#VALUE!</v>
      </c>
      <c r="Y22" s="28" t="e">
        <f aca="false">VLOOKUP(S22,,3,FALSE())</f>
        <v>#VALUE!</v>
      </c>
      <c r="Z22" s="28"/>
      <c r="AA22" s="28"/>
      <c r="AB22" s="28" t="n">
        <f aca="false">+Q22-Z22</f>
        <v>155</v>
      </c>
    </row>
    <row r="23" customFormat="false" ht="15" hidden="false" customHeight="false" outlineLevel="0" collapsed="false">
      <c r="A23" s="14" t="n">
        <v>366280</v>
      </c>
      <c r="B23" s="15" t="s">
        <v>77</v>
      </c>
      <c r="C23" s="16" t="n">
        <v>42156</v>
      </c>
      <c r="D23" s="16" t="n">
        <v>42156</v>
      </c>
      <c r="E23" s="17" t="s">
        <v>75</v>
      </c>
      <c r="F23" s="18" t="s">
        <v>25</v>
      </c>
      <c r="G23" s="26" t="n">
        <v>0</v>
      </c>
      <c r="H23" s="26" t="n">
        <v>0</v>
      </c>
      <c r="I23" s="21" t="n">
        <f aca="false">IF(R23="Purchase Tax Free",Q23,0)</f>
        <v>0</v>
      </c>
      <c r="J23" s="21" t="n">
        <f aca="false">ROUND(IF(R23="Purchase 12.5%",Q23/112.5*100,0),0)</f>
        <v>0</v>
      </c>
      <c r="K23" s="21" t="n">
        <f aca="false">ROUND(J23*12.5/100,2)</f>
        <v>0</v>
      </c>
      <c r="L23" s="47" t="n">
        <v>0</v>
      </c>
      <c r="M23" s="21" t="n">
        <f aca="false">ROUND(IF(R23="Purchase 5%",Q23/105*100,0),0)</f>
        <v>67</v>
      </c>
      <c r="N23" s="21" t="n">
        <f aca="false">ROUND(M23*5/100,2)</f>
        <v>3.35</v>
      </c>
      <c r="O23" s="21" t="n">
        <f aca="false">ROUND(IF(R23="Purchase 1%",Q23/101*100,0),0)</f>
        <v>0</v>
      </c>
      <c r="P23" s="21" t="n">
        <f aca="false">IF(Q23=SUM(I23:O23),0,Q23-SUM(I23:O23))</f>
        <v>-0.349999999999994</v>
      </c>
      <c r="Q23" s="23" t="n">
        <v>70</v>
      </c>
      <c r="R23" s="24" t="s">
        <v>26</v>
      </c>
      <c r="S23" s="25" t="n">
        <f aca="false">A23</f>
        <v>366280</v>
      </c>
      <c r="T23" s="25" t="n">
        <v>429094</v>
      </c>
      <c r="U23" s="26" t="s">
        <v>27</v>
      </c>
      <c r="V23" s="27" t="s">
        <v>78</v>
      </c>
      <c r="W23" s="28"/>
      <c r="X23" s="28" t="e">
        <f aca="false">VLOOKUP(S23,,2,FALSE())</f>
        <v>#VALUE!</v>
      </c>
      <c r="Y23" s="28" t="e">
        <f aca="false">VLOOKUP(S23,,3,FALSE())</f>
        <v>#VALUE!</v>
      </c>
      <c r="Z23" s="28"/>
      <c r="AA23" s="28"/>
      <c r="AB23" s="28" t="n">
        <f aca="false">+Q23-Z23</f>
        <v>70</v>
      </c>
    </row>
    <row r="24" customFormat="false" ht="15" hidden="false" customHeight="false" outlineLevel="0" collapsed="false">
      <c r="A24" s="14" t="n">
        <v>366502</v>
      </c>
      <c r="B24" s="15" t="s">
        <v>79</v>
      </c>
      <c r="C24" s="16" t="n">
        <v>42152</v>
      </c>
      <c r="D24" s="16" t="n">
        <v>42157</v>
      </c>
      <c r="E24" s="24" t="s">
        <v>80</v>
      </c>
      <c r="F24" s="18" t="s">
        <v>81</v>
      </c>
      <c r="G24" s="24" t="n">
        <v>0</v>
      </c>
      <c r="H24" s="24" t="n">
        <v>0</v>
      </c>
      <c r="I24" s="24" t="n">
        <f aca="false">IF(R24="Purchase Tax Free",Q24,0)</f>
        <v>0</v>
      </c>
      <c r="J24" s="24" t="n">
        <f aca="false">ROUND(IF(R24="Purchase 12.5%",Q24/112.5*100,0),0)</f>
        <v>8033</v>
      </c>
      <c r="K24" s="24" t="n">
        <f aca="false">ROUND(J24*12.5/100,2)</f>
        <v>1004.13</v>
      </c>
      <c r="L24" s="24" t="n">
        <v>0</v>
      </c>
      <c r="M24" s="24" t="n">
        <f aca="false">ROUND(IF(R24="Purchase 5%",Q24/105*100,0),0)</f>
        <v>0</v>
      </c>
      <c r="N24" s="24" t="n">
        <f aca="false">ROUND(M24*5/100,2)</f>
        <v>0</v>
      </c>
      <c r="O24" s="24" t="n">
        <f aca="false">ROUND(IF(R24="Purchase 1%",Q24/101*100,0),0)</f>
        <v>0</v>
      </c>
      <c r="P24" s="24" t="n">
        <f aca="false">IF(Q24=SUM(I24:O24),0,Q24-SUM(I24:O24))</f>
        <v>-0.1299999999992</v>
      </c>
      <c r="Q24" s="23" t="n">
        <v>9037</v>
      </c>
      <c r="R24" s="32" t="s">
        <v>52</v>
      </c>
      <c r="S24" s="25" t="n">
        <f aca="false">A24</f>
        <v>366502</v>
      </c>
      <c r="T24" s="25" t="n">
        <v>429386</v>
      </c>
      <c r="U24" s="26" t="s">
        <v>27</v>
      </c>
      <c r="V24" s="27" t="s">
        <v>82</v>
      </c>
      <c r="W24" s="28"/>
      <c r="X24" s="28" t="e">
        <f aca="false">VLOOKUP(S24,,2,FALSE())</f>
        <v>#VALUE!</v>
      </c>
      <c r="Y24" s="28" t="e">
        <f aca="false">VLOOKUP(S24,,3,FALSE())</f>
        <v>#VALUE!</v>
      </c>
      <c r="Z24" s="28"/>
      <c r="AA24" s="28"/>
      <c r="AB24" s="28" t="n">
        <f aca="false">+Q24-Z24</f>
        <v>9037</v>
      </c>
    </row>
    <row r="25" s="61" customFormat="true" ht="15" hidden="false" customHeight="false" outlineLevel="0" collapsed="false">
      <c r="A25" s="50" t="n">
        <v>367200</v>
      </c>
      <c r="B25" s="51" t="s">
        <v>83</v>
      </c>
      <c r="C25" s="52" t="n">
        <v>42163</v>
      </c>
      <c r="D25" s="52" t="n">
        <v>42163</v>
      </c>
      <c r="E25" s="53" t="s">
        <v>84</v>
      </c>
      <c r="F25" s="54" t="s">
        <v>85</v>
      </c>
      <c r="G25" s="55" t="n">
        <v>0</v>
      </c>
      <c r="H25" s="55" t="n">
        <v>0</v>
      </c>
      <c r="I25" s="55" t="n">
        <f aca="false">IF(R25="Purchase Tax Free",Q25,0)</f>
        <v>0</v>
      </c>
      <c r="J25" s="55" t="n">
        <f aca="false">ROUND(IF(R25="Purchase 12.5%",Q25/112.5*100,0),0)</f>
        <v>13897</v>
      </c>
      <c r="K25" s="55" t="n">
        <f aca="false">ROUND(J25*12.5/100,2)</f>
        <v>1737.13</v>
      </c>
      <c r="L25" s="55" t="n">
        <v>0</v>
      </c>
      <c r="M25" s="55" t="n">
        <f aca="false">ROUND(IF(R25="Purchase 5%",Q25/105*100,0),0)</f>
        <v>0</v>
      </c>
      <c r="N25" s="55" t="n">
        <f aca="false">ROUND(M25*5/100,2)</f>
        <v>0</v>
      </c>
      <c r="O25" s="55" t="n">
        <f aca="false">ROUND(IF(R25="Purchase 1%",Q25/101*100,0),0)</f>
        <v>0</v>
      </c>
      <c r="P25" s="55" t="n">
        <f aca="false">IF(Q25=SUM(I25:O25),0,Q25-SUM(I25:O25))</f>
        <v>-0.130000000001019</v>
      </c>
      <c r="Q25" s="55" t="n">
        <v>15634</v>
      </c>
      <c r="R25" s="56" t="s">
        <v>52</v>
      </c>
      <c r="S25" s="57" t="n">
        <f aca="false">A25</f>
        <v>367200</v>
      </c>
      <c r="T25" s="57" t="n">
        <v>430807</v>
      </c>
      <c r="U25" s="58" t="s">
        <v>27</v>
      </c>
      <c r="V25" s="59" t="s">
        <v>86</v>
      </c>
      <c r="W25" s="60"/>
      <c r="X25" s="60" t="e">
        <f aca="false">VLOOKUP(S25,,2,FALSE())</f>
        <v>#VALUE!</v>
      </c>
      <c r="Y25" s="60" t="e">
        <f aca="false">VLOOKUP(S25,,3,FALSE())</f>
        <v>#VALUE!</v>
      </c>
      <c r="Z25" s="60"/>
      <c r="AA25" s="60"/>
      <c r="AB25" s="60" t="n">
        <f aca="false">+Q25-Z25</f>
        <v>15634</v>
      </c>
    </row>
    <row r="26" s="29" customFormat="true" ht="15" hidden="false" customHeight="false" outlineLevel="0" collapsed="false">
      <c r="A26" s="14" t="n">
        <v>367451</v>
      </c>
      <c r="B26" s="15" t="s">
        <v>87</v>
      </c>
      <c r="C26" s="16" t="n">
        <v>42163</v>
      </c>
      <c r="D26" s="16" t="n">
        <v>42164</v>
      </c>
      <c r="E26" s="24" t="s">
        <v>84</v>
      </c>
      <c r="F26" s="24" t="s">
        <v>85</v>
      </c>
      <c r="G26" s="24" t="n">
        <v>0</v>
      </c>
      <c r="H26" s="24" t="n">
        <v>0</v>
      </c>
      <c r="I26" s="24" t="n">
        <f aca="false">IF(R26="Purchase Tax Free",Q26,0)</f>
        <v>0</v>
      </c>
      <c r="J26" s="24" t="n">
        <f aca="false">ROUND(IF(R26="Purchase 12.5%",Q26/112.5*100,0),0)</f>
        <v>5138</v>
      </c>
      <c r="K26" s="24" t="n">
        <f aca="false">ROUND(J26*12.5/100,2)</f>
        <v>642.25</v>
      </c>
      <c r="L26" s="24" t="n">
        <v>0</v>
      </c>
      <c r="M26" s="24" t="n">
        <f aca="false">ROUND(IF(R26="Purchase 5%",Q26/105*100,0),0)</f>
        <v>0</v>
      </c>
      <c r="N26" s="24" t="n">
        <f aca="false">ROUND(M26*5/100,2)</f>
        <v>0</v>
      </c>
      <c r="O26" s="24" t="n">
        <f aca="false">ROUND(IF(R26="Purchase 1%",Q26/101*100,0),0)</f>
        <v>0</v>
      </c>
      <c r="P26" s="24" t="n">
        <f aca="false">IF(Q26=SUM(I26:O26),0,Q26-SUM(I26:O26))</f>
        <v>-0.25</v>
      </c>
      <c r="Q26" s="24" t="n">
        <v>5780</v>
      </c>
      <c r="R26" s="32" t="s">
        <v>52</v>
      </c>
      <c r="S26" s="25" t="n">
        <f aca="false">A26</f>
        <v>367451</v>
      </c>
      <c r="T26" s="25" t="n">
        <v>431074</v>
      </c>
      <c r="U26" s="26" t="s">
        <v>27</v>
      </c>
      <c r="V26" s="27" t="s">
        <v>88</v>
      </c>
      <c r="W26" s="28"/>
      <c r="X26" s="28" t="e">
        <f aca="false">VLOOKUP(S26,,2,FALSE())</f>
        <v>#VALUE!</v>
      </c>
      <c r="Y26" s="28" t="e">
        <f aca="false">VLOOKUP(S26,,3,FALSE())</f>
        <v>#VALUE!</v>
      </c>
      <c r="Z26" s="28"/>
      <c r="AA26" s="28"/>
      <c r="AB26" s="28" t="n">
        <f aca="false">+Q26-Z26</f>
        <v>5780</v>
      </c>
    </row>
    <row r="27" s="29" customFormat="true" ht="15" hidden="false" customHeight="false" outlineLevel="0" collapsed="false">
      <c r="A27" s="14" t="n">
        <v>367452</v>
      </c>
      <c r="B27" s="15" t="s">
        <v>89</v>
      </c>
      <c r="C27" s="16" t="n">
        <v>42163</v>
      </c>
      <c r="D27" s="16" t="n">
        <v>42164</v>
      </c>
      <c r="E27" s="24" t="s">
        <v>84</v>
      </c>
      <c r="F27" s="24" t="s">
        <v>85</v>
      </c>
      <c r="G27" s="24" t="n">
        <v>0</v>
      </c>
      <c r="H27" s="24" t="n">
        <v>0</v>
      </c>
      <c r="I27" s="24" t="n">
        <f aca="false">IF(R27="Purchase Tax Free",Q27,0)</f>
        <v>0</v>
      </c>
      <c r="J27" s="24" t="n">
        <f aca="false">ROUND(IF(R27="Purchase 12.5%",Q27/112.5*100,0),0)</f>
        <v>3724</v>
      </c>
      <c r="K27" s="24" t="n">
        <f aca="false">ROUND(J27*12.5/100,2)</f>
        <v>465.5</v>
      </c>
      <c r="L27" s="24" t="n">
        <v>0</v>
      </c>
      <c r="M27" s="24" t="n">
        <f aca="false">ROUND(IF(R27="Purchase 5%",Q27/105*100,0),0)</f>
        <v>0</v>
      </c>
      <c r="N27" s="24" t="n">
        <f aca="false">ROUND(M27*5/100,2)</f>
        <v>0</v>
      </c>
      <c r="O27" s="24" t="n">
        <f aca="false">ROUND(IF(R27="Purchase 1%",Q27/101*100,0),0)</f>
        <v>0</v>
      </c>
      <c r="P27" s="24" t="n">
        <f aca="false">IF(Q27=SUM(I27:O27),0,Q27-SUM(I27:O27))</f>
        <v>0.5</v>
      </c>
      <c r="Q27" s="24" t="n">
        <v>4190</v>
      </c>
      <c r="R27" s="32" t="s">
        <v>52</v>
      </c>
      <c r="S27" s="25" t="n">
        <f aca="false">A27</f>
        <v>367452</v>
      </c>
      <c r="T27" s="25" t="n">
        <v>431072</v>
      </c>
      <c r="U27" s="26" t="s">
        <v>27</v>
      </c>
      <c r="V27" s="27" t="s">
        <v>90</v>
      </c>
      <c r="W27" s="28"/>
      <c r="X27" s="28" t="e">
        <f aca="false">VLOOKUP(S27,,2,FALSE())</f>
        <v>#VALUE!</v>
      </c>
      <c r="Y27" s="28" t="e">
        <f aca="false">VLOOKUP(S27,,3,FALSE())</f>
        <v>#VALUE!</v>
      </c>
      <c r="Z27" s="28"/>
      <c r="AA27" s="28"/>
      <c r="AB27" s="28" t="n">
        <f aca="false">+Q27-Z27</f>
        <v>4190</v>
      </c>
    </row>
    <row r="28" s="61" customFormat="true" ht="15" hidden="false" customHeight="false" outlineLevel="0" collapsed="false">
      <c r="A28" s="50" t="n">
        <v>367623</v>
      </c>
      <c r="B28" s="51" t="s">
        <v>91</v>
      </c>
      <c r="C28" s="52" t="n">
        <v>42165</v>
      </c>
      <c r="D28" s="52" t="n">
        <v>42165</v>
      </c>
      <c r="E28" s="55" t="s">
        <v>84</v>
      </c>
      <c r="F28" s="54" t="s">
        <v>85</v>
      </c>
      <c r="G28" s="55" t="n">
        <v>0</v>
      </c>
      <c r="H28" s="55" t="n">
        <v>0</v>
      </c>
      <c r="I28" s="55" t="n">
        <f aca="false">IF(R28="Purchase Tax Free",Q28,0)</f>
        <v>0</v>
      </c>
      <c r="J28" s="55" t="n">
        <f aca="false">ROUND(IF(R28="Purchase 12.5%",Q28/112.5*100,0),0)</f>
        <v>5627</v>
      </c>
      <c r="K28" s="55" t="n">
        <f aca="false">ROUND(J28*12.5/100,2)</f>
        <v>703.38</v>
      </c>
      <c r="L28" s="55" t="n">
        <v>0</v>
      </c>
      <c r="M28" s="55" t="n">
        <f aca="false">ROUND(IF(R28="Purchase 5%",Q28/105*100,0),0)</f>
        <v>0</v>
      </c>
      <c r="N28" s="55" t="n">
        <f aca="false">ROUND(M28*5/100,2)</f>
        <v>0</v>
      </c>
      <c r="O28" s="55" t="n">
        <f aca="false">ROUND(IF(R28="Purchase 1%",Q28/101*100,0),0)</f>
        <v>0</v>
      </c>
      <c r="P28" s="55" t="n">
        <f aca="false">IF(Q28=SUM(I28:O28),0,Q28-SUM(I28:O28))</f>
        <v>-0.380000000000109</v>
      </c>
      <c r="Q28" s="55" t="n">
        <v>6330</v>
      </c>
      <c r="R28" s="56" t="s">
        <v>52</v>
      </c>
      <c r="S28" s="57" t="n">
        <f aca="false">A28</f>
        <v>367623</v>
      </c>
      <c r="T28" s="57" t="n">
        <v>431396</v>
      </c>
      <c r="U28" s="58" t="s">
        <v>92</v>
      </c>
      <c r="V28" s="59" t="s">
        <v>93</v>
      </c>
      <c r="W28" s="60"/>
      <c r="X28" s="60" t="e">
        <f aca="false">VLOOKUP(S28,,2,FALSE())</f>
        <v>#VALUE!</v>
      </c>
      <c r="Y28" s="60" t="e">
        <f aca="false">VLOOKUP(S28,,3,FALSE())</f>
        <v>#VALUE!</v>
      </c>
      <c r="Z28" s="60"/>
      <c r="AA28" s="60"/>
      <c r="AB28" s="60" t="n">
        <f aca="false">+Q28-Z28</f>
        <v>6330</v>
      </c>
    </row>
    <row r="29" s="29" customFormat="true" ht="15" hidden="false" customHeight="false" outlineLevel="0" collapsed="false">
      <c r="A29" s="14" t="n">
        <v>367624</v>
      </c>
      <c r="B29" s="15" t="s">
        <v>94</v>
      </c>
      <c r="C29" s="16" t="n">
        <v>42164</v>
      </c>
      <c r="D29" s="16" t="n">
        <v>42165</v>
      </c>
      <c r="E29" s="24" t="s">
        <v>84</v>
      </c>
      <c r="F29" s="18" t="s">
        <v>85</v>
      </c>
      <c r="G29" s="24" t="n">
        <v>0</v>
      </c>
      <c r="H29" s="24" t="n">
        <v>0</v>
      </c>
      <c r="I29" s="24" t="n">
        <f aca="false">IF(R29="Purchase Tax Free",Q29,0)</f>
        <v>0</v>
      </c>
      <c r="J29" s="24" t="n">
        <f aca="false">ROUND(IF(R29="Purchase 12.5%",Q29/112.5*100,0),0)</f>
        <v>4347</v>
      </c>
      <c r="K29" s="24" t="n">
        <f aca="false">ROUND(J29*12.5/100,2)</f>
        <v>543.38</v>
      </c>
      <c r="L29" s="24" t="n">
        <v>0</v>
      </c>
      <c r="M29" s="24" t="n">
        <f aca="false">ROUND(IF(R29="Purchase 5%",Q29/105*100,0),0)</f>
        <v>0</v>
      </c>
      <c r="N29" s="24" t="n">
        <f aca="false">ROUND(M29*5/100,2)</f>
        <v>0</v>
      </c>
      <c r="O29" s="24" t="n">
        <f aca="false">ROUND(IF(R29="Purchase 1%",Q29/101*100,0),0)</f>
        <v>0</v>
      </c>
      <c r="P29" s="24" t="n">
        <f aca="false">IF(Q29=SUM(I29:O29),0,Q29-SUM(I29:O29))</f>
        <v>-0.380000000000109</v>
      </c>
      <c r="Q29" s="24" t="n">
        <v>4890</v>
      </c>
      <c r="R29" s="32" t="s">
        <v>52</v>
      </c>
      <c r="S29" s="25" t="n">
        <f aca="false">A29</f>
        <v>367624</v>
      </c>
      <c r="T29" s="25" t="n">
        <v>431395</v>
      </c>
      <c r="U29" s="26" t="s">
        <v>27</v>
      </c>
      <c r="V29" s="27" t="s">
        <v>95</v>
      </c>
      <c r="W29" s="28"/>
      <c r="X29" s="28" t="e">
        <f aca="false">VLOOKUP(S29,,2,FALSE())</f>
        <v>#VALUE!</v>
      </c>
      <c r="Y29" s="28" t="e">
        <f aca="false">VLOOKUP(S29,,3,FALSE())</f>
        <v>#VALUE!</v>
      </c>
      <c r="Z29" s="28"/>
      <c r="AA29" s="28"/>
      <c r="AB29" s="28" t="n">
        <f aca="false">+Q29-Z29</f>
        <v>4890</v>
      </c>
    </row>
    <row r="30" s="29" customFormat="true" ht="15" hidden="false" customHeight="false" outlineLevel="0" collapsed="false">
      <c r="A30" s="14" t="n">
        <v>366914</v>
      </c>
      <c r="B30" s="15" t="s">
        <v>96</v>
      </c>
      <c r="C30" s="16" t="n">
        <v>42161</v>
      </c>
      <c r="D30" s="16" t="n">
        <v>42161</v>
      </c>
      <c r="E30" s="24" t="s">
        <v>84</v>
      </c>
      <c r="F30" s="18" t="s">
        <v>85</v>
      </c>
      <c r="G30" s="24" t="n">
        <v>0</v>
      </c>
      <c r="H30" s="24" t="n">
        <v>0</v>
      </c>
      <c r="I30" s="24" t="n">
        <f aca="false">IF(R30="Purchase Tax Free",Q30,0)</f>
        <v>0</v>
      </c>
      <c r="J30" s="24" t="n">
        <f aca="false">ROUND(IF(R30="Purchase 12.5%",Q30/112.5*100,0),0)</f>
        <v>5227</v>
      </c>
      <c r="K30" s="24" t="n">
        <f aca="false">ROUND(J30*12.5/100,2)</f>
        <v>653.38</v>
      </c>
      <c r="L30" s="24" t="n">
        <v>0</v>
      </c>
      <c r="M30" s="24" t="n">
        <f aca="false">ROUND(IF(R30="Purchase 5%",Q30/105*100,0),0)</f>
        <v>0</v>
      </c>
      <c r="N30" s="24" t="n">
        <f aca="false">ROUND(M30*5/100,2)</f>
        <v>0</v>
      </c>
      <c r="O30" s="24" t="n">
        <f aca="false">ROUND(IF(R30="Purchase 1%",Q30/101*100,0),0)</f>
        <v>0</v>
      </c>
      <c r="P30" s="24" t="n">
        <f aca="false">IF(Q30=SUM(I30:O30),0,Q30-SUM(I30:O30))</f>
        <v>-0.380000000000109</v>
      </c>
      <c r="Q30" s="24" t="n">
        <v>5880</v>
      </c>
      <c r="R30" s="32" t="s">
        <v>52</v>
      </c>
      <c r="S30" s="25" t="n">
        <f aca="false">A30</f>
        <v>366914</v>
      </c>
      <c r="T30" s="25" t="n">
        <v>430689</v>
      </c>
      <c r="U30" s="26" t="s">
        <v>27</v>
      </c>
      <c r="V30" s="27" t="s">
        <v>97</v>
      </c>
      <c r="W30" s="28"/>
      <c r="X30" s="28" t="e">
        <f aca="false">VLOOKUP(S30,,2,FALSE())</f>
        <v>#VALUE!</v>
      </c>
      <c r="Y30" s="28" t="e">
        <f aca="false">VLOOKUP(S30,,3,FALSE())</f>
        <v>#VALUE!</v>
      </c>
      <c r="Z30" s="28"/>
      <c r="AA30" s="28"/>
      <c r="AB30" s="28" t="n">
        <f aca="false">+Q30-Z30</f>
        <v>5880</v>
      </c>
    </row>
    <row r="31" customFormat="false" ht="15" hidden="false" customHeight="false" outlineLevel="0" collapsed="false">
      <c r="A31" s="35" t="n">
        <v>366915</v>
      </c>
      <c r="B31" s="36" t="s">
        <v>98</v>
      </c>
      <c r="C31" s="16" t="n">
        <v>42160</v>
      </c>
      <c r="D31" s="16" t="n">
        <v>42161</v>
      </c>
      <c r="E31" s="24" t="s">
        <v>84</v>
      </c>
      <c r="F31" s="18" t="s">
        <v>85</v>
      </c>
      <c r="G31" s="24" t="n">
        <v>0</v>
      </c>
      <c r="H31" s="24" t="n">
        <v>0</v>
      </c>
      <c r="I31" s="24" t="n">
        <f aca="false">IF(R31="Purchase Tax Free",Q31,0)</f>
        <v>0</v>
      </c>
      <c r="J31" s="24" t="n">
        <f aca="false">ROUND(IF(R31="Purchase 12.5%",Q31/112.5*100,0),0)</f>
        <v>4604</v>
      </c>
      <c r="K31" s="24" t="n">
        <f aca="false">ROUND(J31*12.5/100,2)</f>
        <v>575.5</v>
      </c>
      <c r="L31" s="24" t="n">
        <v>0</v>
      </c>
      <c r="M31" s="24" t="n">
        <f aca="false">ROUND(IF(R31="Purchase 5%",Q31/105*100,0),0)</f>
        <v>0</v>
      </c>
      <c r="N31" s="24" t="n">
        <f aca="false">ROUND(M31*5/100,2)</f>
        <v>0</v>
      </c>
      <c r="O31" s="24" t="n">
        <f aca="false">ROUND(IF(R31="Purchase 1%",Q31/101*100,0),0)</f>
        <v>0</v>
      </c>
      <c r="P31" s="24" t="n">
        <f aca="false">IF(Q31=SUM(I31:O31),0,Q31-SUM(I31:O31))</f>
        <v>0.5</v>
      </c>
      <c r="Q31" s="24" t="n">
        <v>5180</v>
      </c>
      <c r="R31" s="32" t="s">
        <v>52</v>
      </c>
      <c r="S31" s="25" t="n">
        <f aca="false">A31</f>
        <v>366915</v>
      </c>
      <c r="T31" s="25" t="n">
        <v>430686</v>
      </c>
      <c r="U31" s="39" t="s">
        <v>27</v>
      </c>
      <c r="V31" s="27" t="s">
        <v>99</v>
      </c>
      <c r="W31" s="28"/>
      <c r="X31" s="28" t="e">
        <f aca="false">VLOOKUP(S31,,2,FALSE())</f>
        <v>#VALUE!</v>
      </c>
      <c r="Y31" s="28" t="e">
        <f aca="false">VLOOKUP(S31,,3,FALSE())</f>
        <v>#VALUE!</v>
      </c>
      <c r="Z31" s="28"/>
      <c r="AA31" s="28"/>
      <c r="AB31" s="28" t="n">
        <f aca="false">+Q31-Z31</f>
        <v>5180</v>
      </c>
    </row>
    <row r="32" customFormat="false" ht="15" hidden="false" customHeight="false" outlineLevel="0" collapsed="false">
      <c r="A32" s="14" t="n">
        <v>366916</v>
      </c>
      <c r="B32" s="15" t="s">
        <v>100</v>
      </c>
      <c r="C32" s="16" t="n">
        <v>42161</v>
      </c>
      <c r="D32" s="16" t="n">
        <v>42161</v>
      </c>
      <c r="E32" s="24" t="s">
        <v>84</v>
      </c>
      <c r="F32" s="18" t="s">
        <v>85</v>
      </c>
      <c r="G32" s="24" t="n">
        <v>0</v>
      </c>
      <c r="H32" s="24" t="n">
        <v>0</v>
      </c>
      <c r="I32" s="24" t="n">
        <f aca="false">IF(R32="Purchase Tax Free",Q32,0)</f>
        <v>0</v>
      </c>
      <c r="J32" s="24" t="n">
        <f aca="false">ROUND(IF(R32="Purchase 12.5%",Q32/112.5*100,0),0)</f>
        <v>2658</v>
      </c>
      <c r="K32" s="24" t="n">
        <f aca="false">ROUND(J32*12.5/100,2)</f>
        <v>332.25</v>
      </c>
      <c r="L32" s="24" t="n">
        <v>0</v>
      </c>
      <c r="M32" s="24" t="n">
        <f aca="false">ROUND(IF(R32="Purchase 5%",Q32/105*100,0),0)</f>
        <v>0</v>
      </c>
      <c r="N32" s="24" t="n">
        <f aca="false">ROUND(M32*5/100,2)</f>
        <v>0</v>
      </c>
      <c r="O32" s="24" t="n">
        <f aca="false">ROUND(IF(R32="Purchase 1%",Q32/101*100,0),0)</f>
        <v>0</v>
      </c>
      <c r="P32" s="24" t="n">
        <f aca="false">IF(Q32=SUM(I32:O32),0,Q32-SUM(I32:O32))</f>
        <v>-0.25</v>
      </c>
      <c r="Q32" s="24" t="n">
        <v>2990</v>
      </c>
      <c r="R32" s="32" t="s">
        <v>52</v>
      </c>
      <c r="S32" s="25" t="n">
        <f aca="false">A32</f>
        <v>366916</v>
      </c>
      <c r="T32" s="43" t="n">
        <v>430690</v>
      </c>
      <c r="U32" s="26" t="s">
        <v>27</v>
      </c>
      <c r="V32" s="27" t="s">
        <v>101</v>
      </c>
      <c r="W32" s="26"/>
      <c r="X32" s="26" t="e">
        <f aca="false">VLOOKUP(S32,,2,FALSE())</f>
        <v>#VALUE!</v>
      </c>
      <c r="Y32" s="26" t="e">
        <f aca="false">VLOOKUP(S32,,3,FALSE())</f>
        <v>#VALUE!</v>
      </c>
      <c r="Z32" s="26"/>
      <c r="AA32" s="26"/>
      <c r="AB32" s="26" t="n">
        <f aca="false">+Q32-Z32</f>
        <v>2990</v>
      </c>
    </row>
    <row r="33" customFormat="false" ht="15" hidden="false" customHeight="false" outlineLevel="0" collapsed="false">
      <c r="A33" s="44" t="n">
        <v>366917</v>
      </c>
      <c r="B33" s="45" t="s">
        <v>102</v>
      </c>
      <c r="C33" s="16" t="n">
        <v>42159</v>
      </c>
      <c r="D33" s="16" t="n">
        <v>42159</v>
      </c>
      <c r="E33" s="24" t="s">
        <v>84</v>
      </c>
      <c r="F33" s="18" t="s">
        <v>85</v>
      </c>
      <c r="G33" s="24" t="n">
        <v>0</v>
      </c>
      <c r="H33" s="24" t="n">
        <v>0</v>
      </c>
      <c r="I33" s="24" t="n">
        <f aca="false">IF(R33="Purchase Tax Free",Q33,0)</f>
        <v>0</v>
      </c>
      <c r="J33" s="24" t="n">
        <f aca="false">ROUND(IF(R33="Purchase 12.5%",Q33/112.5*100,0),0)</f>
        <v>8329</v>
      </c>
      <c r="K33" s="24" t="n">
        <f aca="false">ROUND(J33*12.5/100,2)</f>
        <v>1041.13</v>
      </c>
      <c r="L33" s="24" t="n">
        <v>0</v>
      </c>
      <c r="M33" s="24" t="n">
        <f aca="false">ROUND(IF(R33="Purchase 5%",Q33/105*100,0),0)</f>
        <v>0</v>
      </c>
      <c r="N33" s="24" t="n">
        <f aca="false">ROUND(M33*5/100,2)</f>
        <v>0</v>
      </c>
      <c r="O33" s="24" t="n">
        <f aca="false">ROUND(IF(R33="Purchase 1%",Q33/101*100,0),0)</f>
        <v>0</v>
      </c>
      <c r="P33" s="24" t="n">
        <f aca="false">IF(Q33=SUM(I33:O33),0,Q33-SUM(I33:O33))</f>
        <v>-0.130000000001019</v>
      </c>
      <c r="Q33" s="24" t="n">
        <v>9370</v>
      </c>
      <c r="R33" s="32" t="s">
        <v>52</v>
      </c>
      <c r="S33" s="25" t="n">
        <f aca="false">A33</f>
        <v>366917</v>
      </c>
      <c r="T33" s="31" t="s">
        <v>103</v>
      </c>
      <c r="U33" s="49" t="s">
        <v>27</v>
      </c>
      <c r="V33" s="27" t="s">
        <v>104</v>
      </c>
      <c r="W33" s="28"/>
      <c r="X33" s="28" t="e">
        <f aca="false">VLOOKUP(S33,,2,FALSE())</f>
        <v>#VALUE!</v>
      </c>
      <c r="Y33" s="28" t="e">
        <f aca="false">VLOOKUP(S33,,3,FALSE())</f>
        <v>#VALUE!</v>
      </c>
      <c r="Z33" s="28"/>
      <c r="AA33" s="28"/>
      <c r="AB33" s="28" t="n">
        <f aca="false">+Q33-Z33</f>
        <v>9370</v>
      </c>
    </row>
    <row r="34" customFormat="false" ht="15" hidden="false" customHeight="false" outlineLevel="0" collapsed="false">
      <c r="A34" s="14" t="n">
        <v>366866</v>
      </c>
      <c r="B34" s="15" t="s">
        <v>105</v>
      </c>
      <c r="C34" s="16" t="n">
        <v>42158</v>
      </c>
      <c r="D34" s="16" t="n">
        <v>42160</v>
      </c>
      <c r="E34" s="24" t="s">
        <v>84</v>
      </c>
      <c r="F34" s="18" t="s">
        <v>85</v>
      </c>
      <c r="G34" s="24" t="n">
        <v>0</v>
      </c>
      <c r="H34" s="24" t="n">
        <v>0</v>
      </c>
      <c r="I34" s="24" t="n">
        <f aca="false">IF(R34="Purchase Tax Free",Q34,0)</f>
        <v>0</v>
      </c>
      <c r="J34" s="24" t="n">
        <f aca="false">ROUND(IF(R34="Purchase 12.5%",Q34/112.5*100,0),0)</f>
        <v>1769</v>
      </c>
      <c r="K34" s="24" t="n">
        <f aca="false">ROUND(J34*12.5/100,2)</f>
        <v>221.13</v>
      </c>
      <c r="L34" s="24" t="n">
        <v>0</v>
      </c>
      <c r="M34" s="24" t="n">
        <f aca="false">ROUND(IF(R34="Purchase 5%",Q34/105*100,0),0)</f>
        <v>0</v>
      </c>
      <c r="N34" s="24" t="n">
        <f aca="false">ROUND(M34*5/100,2)</f>
        <v>0</v>
      </c>
      <c r="O34" s="24" t="n">
        <f aca="false">ROUND(IF(R34="Purchase 1%",Q34/101*100,0),0)</f>
        <v>0</v>
      </c>
      <c r="P34" s="24" t="n">
        <f aca="false">IF(Q34=SUM(I34:O34),0,Q34-SUM(I34:O34))</f>
        <v>-0.130000000000109</v>
      </c>
      <c r="Q34" s="24" t="n">
        <v>1990</v>
      </c>
      <c r="R34" s="32" t="s">
        <v>52</v>
      </c>
      <c r="S34" s="25" t="n">
        <f aca="false">A34</f>
        <v>366866</v>
      </c>
      <c r="T34" s="25" t="n">
        <v>430280</v>
      </c>
      <c r="U34" s="26" t="s">
        <v>27</v>
      </c>
      <c r="V34" s="27" t="s">
        <v>106</v>
      </c>
      <c r="W34" s="28"/>
      <c r="X34" s="28" t="e">
        <f aca="false">VLOOKUP(S34,,2,FALSE())</f>
        <v>#VALUE!</v>
      </c>
      <c r="Y34" s="28" t="e">
        <f aca="false">VLOOKUP(S34,,3,FALSE())</f>
        <v>#VALUE!</v>
      </c>
      <c r="Z34" s="28"/>
      <c r="AA34" s="28"/>
      <c r="AB34" s="28" t="n">
        <f aca="false">+Q34-Z34</f>
        <v>1990</v>
      </c>
    </row>
    <row r="35" customFormat="false" ht="15" hidden="false" customHeight="false" outlineLevel="0" collapsed="false">
      <c r="A35" s="14" t="n">
        <v>366700</v>
      </c>
      <c r="B35" s="15" t="s">
        <v>107</v>
      </c>
      <c r="C35" s="16" t="n">
        <v>42159</v>
      </c>
      <c r="D35" s="16" t="n">
        <v>42159</v>
      </c>
      <c r="E35" s="24" t="s">
        <v>84</v>
      </c>
      <c r="F35" s="18" t="s">
        <v>85</v>
      </c>
      <c r="G35" s="24" t="n">
        <v>0</v>
      </c>
      <c r="H35" s="24" t="n">
        <v>0</v>
      </c>
      <c r="I35" s="24" t="n">
        <f aca="false">IF(R35="Purchase Tax Free",Q35,0)</f>
        <v>0</v>
      </c>
      <c r="J35" s="24" t="n">
        <f aca="false">ROUND(IF(R35="Purchase 12.5%",Q35/112.5*100,0),0)</f>
        <v>0</v>
      </c>
      <c r="K35" s="24" t="n">
        <f aca="false">ROUND(J35*12.5/100,2)</f>
        <v>0</v>
      </c>
      <c r="L35" s="24" t="n">
        <v>0</v>
      </c>
      <c r="M35" s="24" t="n">
        <f aca="false">ROUND(IF(R35="Purchase 5%",Q35/105*100,0),0)</f>
        <v>1571</v>
      </c>
      <c r="N35" s="24" t="n">
        <f aca="false">ROUND(M35*5/100,2)</f>
        <v>78.55</v>
      </c>
      <c r="O35" s="24" t="n">
        <f aca="false">ROUND(IF(R35="Purchase 1%",Q35/101*100,0),0)</f>
        <v>0</v>
      </c>
      <c r="P35" s="24" t="n">
        <f aca="false">IF(Q35=SUM(I35:O35),0,Q35-SUM(I35:O35))</f>
        <v>0.450000000000046</v>
      </c>
      <c r="Q35" s="24" t="n">
        <v>1650</v>
      </c>
      <c r="R35" s="24" t="s">
        <v>26</v>
      </c>
      <c r="S35" s="25" t="n">
        <f aca="false">A35</f>
        <v>366700</v>
      </c>
      <c r="T35" s="31" t="n">
        <v>430096</v>
      </c>
      <c r="U35" s="26" t="s">
        <v>27</v>
      </c>
      <c r="V35" s="27" t="s">
        <v>108</v>
      </c>
      <c r="W35" s="28"/>
      <c r="X35" s="28" t="e">
        <f aca="false">VLOOKUP(S35,,2,FALSE())</f>
        <v>#VALUE!</v>
      </c>
      <c r="Y35" s="28" t="e">
        <f aca="false">VLOOKUP(S35,,3,FALSE())</f>
        <v>#VALUE!</v>
      </c>
      <c r="Z35" s="28"/>
      <c r="AA35" s="28"/>
      <c r="AB35" s="28" t="n">
        <f aca="false">+Q35-Z35</f>
        <v>1650</v>
      </c>
    </row>
    <row r="36" customFormat="false" ht="15" hidden="false" customHeight="false" outlineLevel="0" collapsed="false">
      <c r="A36" s="14" t="n">
        <v>366701</v>
      </c>
      <c r="B36" s="15" t="s">
        <v>109</v>
      </c>
      <c r="C36" s="16" t="n">
        <v>42158</v>
      </c>
      <c r="D36" s="16" t="n">
        <v>42159</v>
      </c>
      <c r="E36" s="24" t="s">
        <v>84</v>
      </c>
      <c r="F36" s="18" t="s">
        <v>85</v>
      </c>
      <c r="G36" s="24" t="n">
        <v>0</v>
      </c>
      <c r="H36" s="24" t="n">
        <v>0</v>
      </c>
      <c r="I36" s="24" t="n">
        <f aca="false">IF(R36="Purchase Tax Free",Q36,0)</f>
        <v>0</v>
      </c>
      <c r="J36" s="24" t="n">
        <f aca="false">ROUND(IF(R36="Purchase 12.5%",Q36/112.5*100,0),0)</f>
        <v>4347</v>
      </c>
      <c r="K36" s="24" t="n">
        <f aca="false">ROUND(J36*12.5/100,2)</f>
        <v>543.38</v>
      </c>
      <c r="L36" s="24" t="n">
        <v>0</v>
      </c>
      <c r="M36" s="24" t="n">
        <f aca="false">ROUND(IF(R36="Purchase 5%",Q36/105*100,0),0)</f>
        <v>0</v>
      </c>
      <c r="N36" s="24" t="n">
        <f aca="false">ROUND(M36*5/100,2)</f>
        <v>0</v>
      </c>
      <c r="O36" s="24" t="n">
        <f aca="false">ROUND(IF(R36="Purchase 1%",Q36/101*100,0),0)</f>
        <v>0</v>
      </c>
      <c r="P36" s="24" t="n">
        <f aca="false">IF(Q36=SUM(I36:O36),0,Q36-SUM(I36:O36))</f>
        <v>-0.380000000000109</v>
      </c>
      <c r="Q36" s="24" t="n">
        <v>4890</v>
      </c>
      <c r="R36" s="32" t="s">
        <v>52</v>
      </c>
      <c r="S36" s="25" t="n">
        <f aca="false">A36</f>
        <v>366701</v>
      </c>
      <c r="T36" s="31" t="n">
        <v>430099</v>
      </c>
      <c r="U36" s="26" t="s">
        <v>27</v>
      </c>
      <c r="V36" s="27" t="s">
        <v>110</v>
      </c>
      <c r="W36" s="28"/>
      <c r="X36" s="28" t="e">
        <f aca="false">VLOOKUP(S36,,2,FALSE())</f>
        <v>#VALUE!</v>
      </c>
      <c r="Y36" s="28" t="e">
        <f aca="false">VLOOKUP(S36,,3,FALSE())</f>
        <v>#VALUE!</v>
      </c>
      <c r="Z36" s="28"/>
      <c r="AA36" s="28"/>
      <c r="AB36" s="28" t="n">
        <f aca="false">+Q36-Z36</f>
        <v>4890</v>
      </c>
    </row>
    <row r="37" customFormat="false" ht="15" hidden="false" customHeight="false" outlineLevel="0" collapsed="false">
      <c r="A37" s="14" t="n">
        <v>366702</v>
      </c>
      <c r="B37" s="15" t="s">
        <v>111</v>
      </c>
      <c r="C37" s="16" t="n">
        <v>42158</v>
      </c>
      <c r="D37" s="16" t="n">
        <v>42159</v>
      </c>
      <c r="E37" s="24" t="s">
        <v>84</v>
      </c>
      <c r="F37" s="18" t="s">
        <v>85</v>
      </c>
      <c r="G37" s="24" t="n">
        <v>0</v>
      </c>
      <c r="H37" s="24" t="n">
        <v>0</v>
      </c>
      <c r="I37" s="24" t="n">
        <f aca="false">IF(R37="Purchase Tax Free",Q37,0)</f>
        <v>0</v>
      </c>
      <c r="J37" s="24" t="n">
        <f aca="false">ROUND(IF(R37="Purchase 12.5%",Q37/112.5*100,0),0)</f>
        <v>10827</v>
      </c>
      <c r="K37" s="24" t="n">
        <f aca="false">ROUND(J37*12.5/100,2)</f>
        <v>1353.38</v>
      </c>
      <c r="L37" s="24" t="n">
        <v>0</v>
      </c>
      <c r="M37" s="24" t="n">
        <f aca="false">ROUND(IF(R37="Purchase 5%",Q37/105*100,0),0)</f>
        <v>0</v>
      </c>
      <c r="N37" s="24" t="n">
        <f aca="false">ROUND(M37*5/100,2)</f>
        <v>0</v>
      </c>
      <c r="O37" s="24" t="n">
        <f aca="false">ROUND(IF(R37="Purchase 1%",Q37/101*100,0),0)</f>
        <v>0</v>
      </c>
      <c r="P37" s="24" t="n">
        <f aca="false">IF(Q37=SUM(I37:O37),0,Q37-SUM(I37:O37))</f>
        <v>-0.380000000001019</v>
      </c>
      <c r="Q37" s="24" t="n">
        <v>12180</v>
      </c>
      <c r="R37" s="32" t="s">
        <v>52</v>
      </c>
      <c r="S37" s="25" t="n">
        <f aca="false">A37</f>
        <v>366702</v>
      </c>
      <c r="T37" s="25" t="n">
        <v>430094</v>
      </c>
      <c r="U37" s="26" t="s">
        <v>27</v>
      </c>
      <c r="V37" s="27" t="s">
        <v>112</v>
      </c>
      <c r="W37" s="28"/>
      <c r="X37" s="28" t="e">
        <f aca="false">VLOOKUP(S37,,2,FALSE())</f>
        <v>#VALUE!</v>
      </c>
      <c r="Y37" s="28" t="e">
        <f aca="false">VLOOKUP(S37,,3,FALSE())</f>
        <v>#VALUE!</v>
      </c>
      <c r="Z37" s="28"/>
      <c r="AA37" s="28"/>
      <c r="AB37" s="28" t="n">
        <f aca="false">+Q37-Z37</f>
        <v>12180</v>
      </c>
    </row>
    <row r="38" customFormat="false" ht="15" hidden="false" customHeight="false" outlineLevel="0" collapsed="false">
      <c r="A38" s="14" t="n">
        <v>366704</v>
      </c>
      <c r="B38" s="15" t="s">
        <v>113</v>
      </c>
      <c r="C38" s="16" t="n">
        <v>42158</v>
      </c>
      <c r="D38" s="16" t="n">
        <v>42159</v>
      </c>
      <c r="E38" s="24" t="s">
        <v>84</v>
      </c>
      <c r="F38" s="18" t="s">
        <v>85</v>
      </c>
      <c r="G38" s="24" t="n">
        <v>0</v>
      </c>
      <c r="H38" s="24" t="n">
        <v>0</v>
      </c>
      <c r="I38" s="24" t="n">
        <f aca="false">IF(R38="Purchase Tax Free",Q38,0)</f>
        <v>0</v>
      </c>
      <c r="J38" s="24" t="n">
        <f aca="false">ROUND(IF(R38="Purchase 12.5%",Q38/112.5*100,0),0)</f>
        <v>7858</v>
      </c>
      <c r="K38" s="24" t="n">
        <f aca="false">ROUND(J38*12.5/100,2)</f>
        <v>982.25</v>
      </c>
      <c r="L38" s="24" t="n">
        <v>0</v>
      </c>
      <c r="M38" s="24" t="n">
        <f aca="false">ROUND(IF(R38="Purchase 5%",Q38/105*100,0),0)</f>
        <v>0</v>
      </c>
      <c r="N38" s="24" t="n">
        <f aca="false">ROUND(M38*5/100,2)</f>
        <v>0</v>
      </c>
      <c r="O38" s="24" t="n">
        <f aca="false">ROUND(IF(R38="Purchase 1%",Q38/101*100,0),0)</f>
        <v>0</v>
      </c>
      <c r="P38" s="24" t="n">
        <f aca="false">IF(Q38=SUM(I38:O38),0,Q38-SUM(I38:O38))</f>
        <v>-0.25</v>
      </c>
      <c r="Q38" s="24" t="n">
        <v>8840</v>
      </c>
      <c r="R38" s="32" t="s">
        <v>52</v>
      </c>
      <c r="S38" s="25" t="n">
        <f aca="false">A38</f>
        <v>366704</v>
      </c>
      <c r="T38" s="25" t="n">
        <v>430101</v>
      </c>
      <c r="U38" s="26" t="s">
        <v>27</v>
      </c>
      <c r="V38" s="27" t="s">
        <v>114</v>
      </c>
      <c r="W38" s="28"/>
      <c r="X38" s="28" t="e">
        <f aca="false">VLOOKUP(S38,,2,FALSE())</f>
        <v>#VALUE!</v>
      </c>
      <c r="Y38" s="28" t="e">
        <f aca="false">VLOOKUP(S38,,3,FALSE())</f>
        <v>#VALUE!</v>
      </c>
      <c r="Z38" s="28"/>
      <c r="AA38" s="28"/>
      <c r="AB38" s="28" t="n">
        <f aca="false">+Q38-Z38</f>
        <v>8840</v>
      </c>
    </row>
    <row r="39" s="61" customFormat="true" ht="15" hidden="false" customHeight="false" outlineLevel="0" collapsed="false">
      <c r="A39" s="50" t="n">
        <v>366600</v>
      </c>
      <c r="B39" s="51" t="s">
        <v>115</v>
      </c>
      <c r="C39" s="52" t="n">
        <v>42157</v>
      </c>
      <c r="D39" s="52" t="n">
        <v>42158</v>
      </c>
      <c r="E39" s="55" t="s">
        <v>84</v>
      </c>
      <c r="F39" s="54" t="s">
        <v>85</v>
      </c>
      <c r="G39" s="55" t="n">
        <v>0</v>
      </c>
      <c r="H39" s="55" t="n">
        <v>0</v>
      </c>
      <c r="I39" s="55" t="n">
        <f aca="false">IF(R39="Purchase Tax Free",Q39,0)</f>
        <v>0</v>
      </c>
      <c r="J39" s="55" t="n">
        <f aca="false">ROUND(IF(R39="Purchase 12.5%",Q39/112.5*100,0),0)</f>
        <v>12453</v>
      </c>
      <c r="K39" s="55" t="n">
        <f aca="false">ROUND(J39*12.5/100,2)</f>
        <v>1556.63</v>
      </c>
      <c r="L39" s="55" t="n">
        <v>0</v>
      </c>
      <c r="M39" s="55" t="n">
        <f aca="false">ROUND(IF(R39="Purchase 5%",Q39/105*100,0),0)</f>
        <v>0</v>
      </c>
      <c r="N39" s="55" t="n">
        <f aca="false">ROUND(M39*5/100,2)</f>
        <v>0</v>
      </c>
      <c r="O39" s="55" t="n">
        <f aca="false">ROUND(IF(R39="Purchase 1%",Q39/101*100,0),0)</f>
        <v>0</v>
      </c>
      <c r="P39" s="55" t="n">
        <f aca="false">IF(Q39=SUM(I39:O39),0,Q39-SUM(I39:O39))</f>
        <v>0.369999999998981</v>
      </c>
      <c r="Q39" s="55" t="n">
        <v>14010</v>
      </c>
      <c r="R39" s="56" t="s">
        <v>52</v>
      </c>
      <c r="S39" s="57" t="n">
        <f aca="false">A39</f>
        <v>366600</v>
      </c>
      <c r="T39" s="57" t="n">
        <v>429589</v>
      </c>
      <c r="U39" s="58" t="s">
        <v>27</v>
      </c>
      <c r="V39" s="59" t="s">
        <v>116</v>
      </c>
      <c r="W39" s="60"/>
      <c r="X39" s="60" t="e">
        <f aca="false">VLOOKUP(S39,,2,FALSE())</f>
        <v>#VALUE!</v>
      </c>
      <c r="Y39" s="60" t="e">
        <f aca="false">VLOOKUP(S39,,3,FALSE())</f>
        <v>#VALUE!</v>
      </c>
      <c r="Z39" s="60"/>
      <c r="AA39" s="60"/>
      <c r="AB39" s="60" t="n">
        <f aca="false">+Q39-Z39</f>
        <v>14010</v>
      </c>
    </row>
    <row r="40" s="29" customFormat="true" ht="15" hidden="false" customHeight="false" outlineLevel="0" collapsed="false">
      <c r="A40" s="14" t="n">
        <v>366604</v>
      </c>
      <c r="B40" s="15" t="s">
        <v>117</v>
      </c>
      <c r="C40" s="16" t="n">
        <v>42157</v>
      </c>
      <c r="D40" s="16" t="n">
        <v>42158</v>
      </c>
      <c r="E40" s="24" t="s">
        <v>84</v>
      </c>
      <c r="F40" s="18" t="s">
        <v>85</v>
      </c>
      <c r="G40" s="24" t="n">
        <v>0</v>
      </c>
      <c r="H40" s="24" t="n">
        <v>0</v>
      </c>
      <c r="I40" s="24" t="n">
        <f aca="false">IF(R40="Purchase Tax Free",Q40,0)</f>
        <v>0</v>
      </c>
      <c r="J40" s="24" t="n">
        <f aca="false">ROUND(IF(R40="Purchase 12.5%",Q40/112.5*100,0),0)</f>
        <v>11138</v>
      </c>
      <c r="K40" s="24" t="n">
        <f aca="false">ROUND(J40*12.5/100,2)</f>
        <v>1392.25</v>
      </c>
      <c r="L40" s="24" t="n">
        <v>0</v>
      </c>
      <c r="M40" s="24" t="n">
        <f aca="false">ROUND(IF(R40="Purchase 5%",Q40/105*100,0),0)</f>
        <v>0</v>
      </c>
      <c r="N40" s="24" t="n">
        <f aca="false">ROUND(M40*5/100,2)</f>
        <v>0</v>
      </c>
      <c r="O40" s="24" t="n">
        <f aca="false">ROUND(IF(R40="Purchase 1%",Q40/101*100,0),0)</f>
        <v>0</v>
      </c>
      <c r="P40" s="24" t="n">
        <f aca="false">IF(Q40=SUM(I40:O40),0,Q40-SUM(I40:O40))</f>
        <v>-0.25</v>
      </c>
      <c r="Q40" s="24" t="n">
        <v>12530</v>
      </c>
      <c r="R40" s="32" t="s">
        <v>52</v>
      </c>
      <c r="S40" s="25" t="n">
        <f aca="false">A40</f>
        <v>366604</v>
      </c>
      <c r="T40" s="25" t="n">
        <v>429594</v>
      </c>
      <c r="U40" s="26" t="s">
        <v>27</v>
      </c>
      <c r="V40" s="27" t="s">
        <v>118</v>
      </c>
      <c r="W40" s="28"/>
      <c r="X40" s="28" t="e">
        <f aca="false">VLOOKUP(S40,,2,FALSE())</f>
        <v>#VALUE!</v>
      </c>
      <c r="Y40" s="28" t="e">
        <f aca="false">VLOOKUP(S40,,3,FALSE())</f>
        <v>#VALUE!</v>
      </c>
      <c r="Z40" s="28"/>
      <c r="AA40" s="28"/>
      <c r="AB40" s="28" t="n">
        <f aca="false">+Q40-Z40</f>
        <v>12530</v>
      </c>
    </row>
    <row r="41" s="29" customFormat="true" ht="15" hidden="false" customHeight="false" outlineLevel="0" collapsed="false">
      <c r="A41" s="14" t="n">
        <v>366605</v>
      </c>
      <c r="B41" s="15" t="s">
        <v>119</v>
      </c>
      <c r="C41" s="16" t="n">
        <v>42157</v>
      </c>
      <c r="D41" s="16" t="n">
        <v>42158</v>
      </c>
      <c r="E41" s="24" t="s">
        <v>84</v>
      </c>
      <c r="F41" s="18" t="s">
        <v>47</v>
      </c>
      <c r="G41" s="24" t="n">
        <v>0</v>
      </c>
      <c r="H41" s="24" t="n">
        <v>0</v>
      </c>
      <c r="I41" s="24" t="n">
        <f aca="false">IF(R41="Purchase Tax Free",Q41,0)</f>
        <v>0</v>
      </c>
      <c r="J41" s="24" t="n">
        <f aca="false">ROUND(IF(R41="Purchase 12.5%",Q41/112.5*100,0),0)</f>
        <v>1086</v>
      </c>
      <c r="K41" s="24" t="n">
        <f aca="false">ROUND(J41*12.5/100,2)</f>
        <v>135.75</v>
      </c>
      <c r="L41" s="24" t="n">
        <v>0</v>
      </c>
      <c r="M41" s="24" t="n">
        <f aca="false">ROUND(IF(R41="Purchase 5%",Q41/105*100,0),0)</f>
        <v>0</v>
      </c>
      <c r="N41" s="24" t="n">
        <f aca="false">ROUND(M41*5/100,2)</f>
        <v>0</v>
      </c>
      <c r="O41" s="24" t="n">
        <f aca="false">ROUND(IF(R41="Purchase 1%",Q41/101*100,0),0)</f>
        <v>0</v>
      </c>
      <c r="P41" s="24" t="n">
        <f aca="false">IF(Q41=SUM(I41:O41),0,Q41-SUM(I41:O41))</f>
        <v>0.25</v>
      </c>
      <c r="Q41" s="24" t="n">
        <v>1222</v>
      </c>
      <c r="R41" s="32" t="s">
        <v>52</v>
      </c>
      <c r="S41" s="25" t="n">
        <f aca="false">A41</f>
        <v>366605</v>
      </c>
      <c r="T41" s="25" t="n">
        <v>429591</v>
      </c>
      <c r="U41" s="26" t="s">
        <v>27</v>
      </c>
      <c r="V41" s="27" t="s">
        <v>120</v>
      </c>
      <c r="W41" s="28"/>
      <c r="X41" s="28" t="e">
        <f aca="false">VLOOKUP(S41,,2,FALSE())</f>
        <v>#VALUE!</v>
      </c>
      <c r="Y41" s="28" t="e">
        <f aca="false">VLOOKUP(S41,,3,FALSE())</f>
        <v>#VALUE!</v>
      </c>
      <c r="Z41" s="28"/>
      <c r="AA41" s="28"/>
      <c r="AB41" s="28" t="n">
        <f aca="false">+Q41-Z41</f>
        <v>1222</v>
      </c>
    </row>
    <row r="42" s="61" customFormat="true" ht="15" hidden="false" customHeight="false" outlineLevel="0" collapsed="false">
      <c r="A42" s="62" t="n">
        <v>366607</v>
      </c>
      <c r="B42" s="63" t="s">
        <v>121</v>
      </c>
      <c r="C42" s="52" t="n">
        <v>42154</v>
      </c>
      <c r="D42" s="52" t="n">
        <v>42158</v>
      </c>
      <c r="E42" s="55" t="s">
        <v>84</v>
      </c>
      <c r="F42" s="54" t="s">
        <v>85</v>
      </c>
      <c r="G42" s="55" t="n">
        <v>0</v>
      </c>
      <c r="H42" s="55" t="n">
        <v>0</v>
      </c>
      <c r="I42" s="55" t="n">
        <f aca="false">IF(R42="Purchase Tax Free",Q42,0)</f>
        <v>0</v>
      </c>
      <c r="J42" s="55" t="n">
        <f aca="false">ROUND(IF(R42="Purchase 12.5%",Q42/112.5*100,0),0)</f>
        <v>6284</v>
      </c>
      <c r="K42" s="55" t="n">
        <f aca="false">ROUND(J42*12.5/100,2)</f>
        <v>785.5</v>
      </c>
      <c r="L42" s="55" t="n">
        <v>0</v>
      </c>
      <c r="M42" s="55" t="n">
        <f aca="false">ROUND(IF(R42="Purchase 5%",Q42/105*100,0),0)</f>
        <v>0</v>
      </c>
      <c r="N42" s="55" t="n">
        <f aca="false">ROUND(M42*5/100,2)</f>
        <v>0</v>
      </c>
      <c r="O42" s="55" t="n">
        <f aca="false">ROUND(IF(R42="Purchase 1%",Q42/101*100,0),0)</f>
        <v>0</v>
      </c>
      <c r="P42" s="55" t="n">
        <f aca="false">IF(Q42=SUM(I42:O42),0,Q42-SUM(I42:O42))</f>
        <v>0.5</v>
      </c>
      <c r="Q42" s="55" t="n">
        <v>7070</v>
      </c>
      <c r="R42" s="56" t="s">
        <v>52</v>
      </c>
      <c r="S42" s="57" t="n">
        <f aca="false">A42</f>
        <v>366607</v>
      </c>
      <c r="T42" s="57" t="n">
        <v>429592</v>
      </c>
      <c r="U42" s="64" t="s">
        <v>27</v>
      </c>
      <c r="V42" s="59" t="s">
        <v>122</v>
      </c>
      <c r="W42" s="60"/>
      <c r="X42" s="60" t="e">
        <f aca="false">VLOOKUP(S42,,2,FALSE())</f>
        <v>#VALUE!</v>
      </c>
      <c r="Y42" s="60" t="e">
        <f aca="false">VLOOKUP(S42,,3,FALSE())</f>
        <v>#VALUE!</v>
      </c>
      <c r="Z42" s="60"/>
      <c r="AA42" s="60"/>
      <c r="AB42" s="60" t="n">
        <f aca="false">+Q42-Z42</f>
        <v>7070</v>
      </c>
    </row>
    <row r="43" s="29" customFormat="true" ht="15" hidden="false" customHeight="false" outlineLevel="0" collapsed="false">
      <c r="A43" s="14" t="n">
        <v>366608</v>
      </c>
      <c r="B43" s="15" t="s">
        <v>123</v>
      </c>
      <c r="C43" s="16" t="n">
        <v>42157</v>
      </c>
      <c r="D43" s="16" t="n">
        <v>42158</v>
      </c>
      <c r="E43" s="24" t="s">
        <v>84</v>
      </c>
      <c r="F43" s="18" t="s">
        <v>124</v>
      </c>
      <c r="G43" s="24" t="n">
        <v>0</v>
      </c>
      <c r="H43" s="24" t="n">
        <v>0</v>
      </c>
      <c r="I43" s="24" t="n">
        <f aca="false">IF(R43="Purchase Tax Free",Q43,0)</f>
        <v>0</v>
      </c>
      <c r="J43" s="24" t="n">
        <f aca="false">ROUND(IF(R43="Purchase 12.5%",Q43/112.5*100,0),0)</f>
        <v>422</v>
      </c>
      <c r="K43" s="24" t="n">
        <f aca="false">ROUND(J43*12.5/100,2)</f>
        <v>52.75</v>
      </c>
      <c r="L43" s="24" t="n">
        <v>0</v>
      </c>
      <c r="M43" s="24" t="n">
        <f aca="false">ROUND(IF(R43="Purchase 5%",Q43/105*100,0),0)</f>
        <v>0</v>
      </c>
      <c r="N43" s="24" t="n">
        <f aca="false">ROUND(M43*5/100,2)</f>
        <v>0</v>
      </c>
      <c r="O43" s="24" t="n">
        <f aca="false">ROUND(IF(R43="Purchase 1%",Q43/101*100,0),0)</f>
        <v>0</v>
      </c>
      <c r="P43" s="24" t="n">
        <f aca="false">IF(Q43=SUM(I43:O43),0,Q43-SUM(I43:O43))</f>
        <v>0.25</v>
      </c>
      <c r="Q43" s="24" t="n">
        <v>475</v>
      </c>
      <c r="R43" s="32" t="s">
        <v>52</v>
      </c>
      <c r="S43" s="25" t="n">
        <f aca="false">A43</f>
        <v>366608</v>
      </c>
      <c r="T43" s="43" t="n">
        <v>429590</v>
      </c>
      <c r="U43" s="26" t="s">
        <v>27</v>
      </c>
      <c r="V43" s="27" t="s">
        <v>125</v>
      </c>
      <c r="W43" s="26"/>
      <c r="X43" s="26" t="e">
        <f aca="false">VLOOKUP(S43,,2,FALSE())</f>
        <v>#VALUE!</v>
      </c>
      <c r="Y43" s="26" t="e">
        <f aca="false">VLOOKUP(S43,,3,FALSE())</f>
        <v>#VALUE!</v>
      </c>
      <c r="Z43" s="26"/>
      <c r="AA43" s="26"/>
      <c r="AB43" s="26" t="n">
        <f aca="false">+Q43-Z43</f>
        <v>475</v>
      </c>
    </row>
    <row r="44" s="76" customFormat="true" ht="15" hidden="false" customHeight="false" outlineLevel="0" collapsed="false">
      <c r="A44" s="65" t="n">
        <v>367195</v>
      </c>
      <c r="B44" s="66" t="s">
        <v>126</v>
      </c>
      <c r="C44" s="67" t="n">
        <v>42160</v>
      </c>
      <c r="D44" s="67" t="n">
        <v>42163</v>
      </c>
      <c r="E44" s="68" t="s">
        <v>127</v>
      </c>
      <c r="F44" s="69" t="s">
        <v>128</v>
      </c>
      <c r="G44" s="68" t="n">
        <v>0</v>
      </c>
      <c r="H44" s="68" t="n">
        <v>0</v>
      </c>
      <c r="I44" s="68" t="n">
        <f aca="false">IF(R44="Purchase Tax Free",Q44,0)</f>
        <v>0</v>
      </c>
      <c r="J44" s="68" t="n">
        <f aca="false">ROUND(IF(R44="Purchase 12.5%",Q44/112.5*100,0),0)</f>
        <v>2844</v>
      </c>
      <c r="K44" s="68" t="n">
        <f aca="false">ROUND(J44*12.5/100,2)</f>
        <v>355.5</v>
      </c>
      <c r="L44" s="68" t="n">
        <v>0</v>
      </c>
      <c r="M44" s="68" t="n">
        <f aca="false">ROUND(IF(R44="Purchase 5%",Q44/105*100,0),0)</f>
        <v>0</v>
      </c>
      <c r="N44" s="68" t="n">
        <f aca="false">ROUND(M44*5/100,2)</f>
        <v>0</v>
      </c>
      <c r="O44" s="68" t="n">
        <f aca="false">ROUND(IF(R44="Purchase 1%",Q44/101*100,0),0)</f>
        <v>0</v>
      </c>
      <c r="P44" s="68" t="n">
        <f aca="false">IF(Q44=SUM(I44:O44),0,Q44-SUM(I44:O44))</f>
        <v>0.5</v>
      </c>
      <c r="Q44" s="68" t="n">
        <v>3200</v>
      </c>
      <c r="R44" s="70" t="s">
        <v>52</v>
      </c>
      <c r="S44" s="71" t="n">
        <f aca="false">A44</f>
        <v>367195</v>
      </c>
      <c r="T44" s="72" t="n">
        <v>431002</v>
      </c>
      <c r="U44" s="73" t="s">
        <v>27</v>
      </c>
      <c r="V44" s="74" t="s">
        <v>129</v>
      </c>
      <c r="W44" s="75"/>
      <c r="X44" s="75" t="e">
        <f aca="false">VLOOKUP(S44,,2,FALSE())</f>
        <v>#VALUE!</v>
      </c>
      <c r="Y44" s="75" t="e">
        <f aca="false">VLOOKUP(S44,,3,FALSE())</f>
        <v>#VALUE!</v>
      </c>
      <c r="Z44" s="75"/>
      <c r="AA44" s="75"/>
      <c r="AB44" s="75" t="n">
        <f aca="false">+Q44-Z44</f>
        <v>3200</v>
      </c>
    </row>
    <row r="45" customFormat="false" ht="15" hidden="false" customHeight="false" outlineLevel="0" collapsed="false">
      <c r="A45" s="77" t="n">
        <v>366936</v>
      </c>
      <c r="B45" s="78" t="s">
        <v>130</v>
      </c>
      <c r="C45" s="67" t="n">
        <v>42156</v>
      </c>
      <c r="D45" s="67" t="n">
        <v>42156</v>
      </c>
      <c r="E45" s="68" t="s">
        <v>127</v>
      </c>
      <c r="F45" s="69" t="s">
        <v>56</v>
      </c>
      <c r="G45" s="68" t="n">
        <v>0</v>
      </c>
      <c r="H45" s="68" t="n">
        <v>0</v>
      </c>
      <c r="I45" s="68" t="n">
        <f aca="false">IF(R45="Purchase Tax Free",Q45,0)</f>
        <v>0</v>
      </c>
      <c r="J45" s="68" t="n">
        <f aca="false">ROUND(IF(R45="Purchase 12.5%",Q45/112.5*100,0),0)</f>
        <v>70933</v>
      </c>
      <c r="K45" s="68" t="n">
        <f aca="false">ROUND(J45*12.5/100,2)</f>
        <v>8866.63</v>
      </c>
      <c r="L45" s="68" t="n">
        <v>0</v>
      </c>
      <c r="M45" s="68" t="n">
        <f aca="false">ROUND(IF(R45="Purchase 5%",Q45/105*100,0),0)</f>
        <v>0</v>
      </c>
      <c r="N45" s="68" t="n">
        <f aca="false">ROUND(M45*5/100,2)</f>
        <v>0</v>
      </c>
      <c r="O45" s="68" t="n">
        <f aca="false">ROUND(IF(R45="Purchase 1%",Q45/101*100,0),0)</f>
        <v>0</v>
      </c>
      <c r="P45" s="68" t="n">
        <f aca="false">IF(Q45=SUM(I45:O45),0,Q45-SUM(I45:O45))</f>
        <v>0.369999999995343</v>
      </c>
      <c r="Q45" s="68" t="n">
        <v>79800</v>
      </c>
      <c r="R45" s="70" t="s">
        <v>52</v>
      </c>
      <c r="S45" s="71" t="n">
        <f aca="false">A45</f>
        <v>366936</v>
      </c>
      <c r="T45" s="71" t="s">
        <v>131</v>
      </c>
      <c r="U45" s="79" t="s">
        <v>27</v>
      </c>
      <c r="V45" s="74" t="s">
        <v>132</v>
      </c>
      <c r="W45" s="75"/>
      <c r="X45" s="75" t="e">
        <f aca="false">VLOOKUP(S45,,2,FALSE())</f>
        <v>#VALUE!</v>
      </c>
      <c r="Y45" s="75" t="e">
        <f aca="false">VLOOKUP(S45,,3,FALSE())</f>
        <v>#VALUE!</v>
      </c>
      <c r="Z45" s="75"/>
      <c r="AA45" s="75"/>
      <c r="AB45" s="75" t="n">
        <f aca="false">+Q45-Z45</f>
        <v>79800</v>
      </c>
    </row>
    <row r="46" customFormat="false" ht="15" hidden="false" customHeight="false" outlineLevel="0" collapsed="false">
      <c r="A46" s="77" t="n">
        <v>367613</v>
      </c>
      <c r="B46" s="78" t="s">
        <v>133</v>
      </c>
      <c r="C46" s="67" t="n">
        <v>42163</v>
      </c>
      <c r="D46" s="67" t="n">
        <v>42164</v>
      </c>
      <c r="E46" s="68" t="s">
        <v>127</v>
      </c>
      <c r="F46" s="68" t="s">
        <v>25</v>
      </c>
      <c r="G46" s="68" t="n">
        <v>0</v>
      </c>
      <c r="H46" s="68" t="n">
        <v>0</v>
      </c>
      <c r="I46" s="68" t="n">
        <f aca="false">IF(R46="Purchase Tax Free",Q46,0)</f>
        <v>0</v>
      </c>
      <c r="J46" s="68" t="n">
        <f aca="false">ROUND(IF(R46="Purchase 12.5%",Q46/112.5*100,0),0)</f>
        <v>5423</v>
      </c>
      <c r="K46" s="68" t="n">
        <f aca="false">ROUND(J46*12.5/100,2)</f>
        <v>677.88</v>
      </c>
      <c r="L46" s="68" t="n">
        <v>0</v>
      </c>
      <c r="M46" s="68" t="n">
        <f aca="false">ROUND(IF(R46="Purchase 5%",Q46/105*100,0),0)</f>
        <v>0</v>
      </c>
      <c r="N46" s="68" t="n">
        <f aca="false">ROUND(M46*5/100,2)</f>
        <v>0</v>
      </c>
      <c r="O46" s="68" t="n">
        <f aca="false">ROUND(IF(R46="Purchase 1%",Q46/101*100,0),0)</f>
        <v>0</v>
      </c>
      <c r="P46" s="68" t="n">
        <f aca="false">IF(Q46=SUM(I46:O46),0,Q46-SUM(I46:O46))</f>
        <v>0.119999999999891</v>
      </c>
      <c r="Q46" s="68" t="n">
        <v>6101</v>
      </c>
      <c r="R46" s="70" t="s">
        <v>52</v>
      </c>
      <c r="S46" s="71" t="n">
        <f aca="false">A46</f>
        <v>367613</v>
      </c>
      <c r="T46" s="71" t="n">
        <v>431150</v>
      </c>
      <c r="U46" s="79" t="s">
        <v>27</v>
      </c>
      <c r="V46" s="74" t="s">
        <v>134</v>
      </c>
      <c r="W46" s="75"/>
      <c r="X46" s="75" t="e">
        <f aca="false">VLOOKUP(S46,,2,FALSE())</f>
        <v>#VALUE!</v>
      </c>
      <c r="Y46" s="75" t="e">
        <f aca="false">VLOOKUP(S46,,3,FALSE())</f>
        <v>#VALUE!</v>
      </c>
      <c r="Z46" s="75"/>
      <c r="AA46" s="75"/>
      <c r="AB46" s="75" t="n">
        <f aca="false">+Q46-Z46</f>
        <v>6101</v>
      </c>
    </row>
    <row r="47" customFormat="false" ht="15" hidden="false" customHeight="false" outlineLevel="0" collapsed="false">
      <c r="A47" s="77" t="n">
        <v>366912</v>
      </c>
      <c r="B47" s="78" t="s">
        <v>135</v>
      </c>
      <c r="C47" s="67" t="n">
        <v>42159</v>
      </c>
      <c r="D47" s="67" t="n">
        <v>42161</v>
      </c>
      <c r="E47" s="68" t="s">
        <v>127</v>
      </c>
      <c r="F47" s="69" t="s">
        <v>136</v>
      </c>
      <c r="G47" s="68" t="n">
        <v>0</v>
      </c>
      <c r="H47" s="68" t="n">
        <v>0</v>
      </c>
      <c r="I47" s="68" t="n">
        <f aca="false">IF(R47="Purchase Tax Free",Q47,0)</f>
        <v>0</v>
      </c>
      <c r="J47" s="68" t="n">
        <f aca="false">ROUND(IF(R47="Purchase 12.5%",Q47/112.5*100,0),0)</f>
        <v>106400</v>
      </c>
      <c r="K47" s="68" t="n">
        <f aca="false">ROUND(J47*12.5/100,2)</f>
        <v>13300</v>
      </c>
      <c r="L47" s="68" t="n">
        <v>0</v>
      </c>
      <c r="M47" s="68" t="n">
        <f aca="false">ROUND(IF(R47="Purchase 5%",Q47/105*100,0),0)</f>
        <v>0</v>
      </c>
      <c r="N47" s="68" t="n">
        <f aca="false">ROUND(M47*5/100,2)</f>
        <v>0</v>
      </c>
      <c r="O47" s="68" t="n">
        <f aca="false">ROUND(IF(R47="Purchase 1%",Q47/101*100,0),0)</f>
        <v>0</v>
      </c>
      <c r="P47" s="68" t="n">
        <f aca="false">IF(Q47=SUM(I47:O47),0,Q47-SUM(I47:O47))</f>
        <v>0</v>
      </c>
      <c r="Q47" s="68" t="n">
        <v>119700</v>
      </c>
      <c r="R47" s="70" t="s">
        <v>52</v>
      </c>
      <c r="S47" s="71" t="n">
        <f aca="false">A47</f>
        <v>366912</v>
      </c>
      <c r="T47" s="71" t="n">
        <v>430648</v>
      </c>
      <c r="U47" s="79" t="s">
        <v>27</v>
      </c>
      <c r="V47" s="74" t="s">
        <v>137</v>
      </c>
      <c r="W47" s="75"/>
      <c r="X47" s="75" t="e">
        <f aca="false">VLOOKUP(S47,,2,FALSE())</f>
        <v>#VALUE!</v>
      </c>
      <c r="Y47" s="75" t="e">
        <f aca="false">VLOOKUP(S47,,3,FALSE())</f>
        <v>#VALUE!</v>
      </c>
      <c r="Z47" s="75"/>
      <c r="AA47" s="75"/>
      <c r="AB47" s="75" t="n">
        <f aca="false">+Q47-Z47</f>
        <v>119700</v>
      </c>
    </row>
    <row r="48" customFormat="false" ht="15" hidden="false" customHeight="false" outlineLevel="0" collapsed="false">
      <c r="A48" s="77" t="n">
        <v>366501</v>
      </c>
      <c r="B48" s="78" t="s">
        <v>138</v>
      </c>
      <c r="C48" s="67" t="n">
        <v>42151</v>
      </c>
      <c r="D48" s="67" t="n">
        <v>42157</v>
      </c>
      <c r="E48" s="68" t="s">
        <v>127</v>
      </c>
      <c r="F48" s="69" t="s">
        <v>139</v>
      </c>
      <c r="G48" s="68" t="n">
        <v>0</v>
      </c>
      <c r="H48" s="68" t="n">
        <v>0</v>
      </c>
      <c r="I48" s="68" t="n">
        <f aca="false">IF(R48="Purchase Tax Free",Q48,0)</f>
        <v>0</v>
      </c>
      <c r="J48" s="68" t="n">
        <f aca="false">ROUND(IF(R48="Purchase 12.5%",Q48/112.5*100,0),0)</f>
        <v>34844</v>
      </c>
      <c r="K48" s="68" t="n">
        <f aca="false">ROUND(J48*12.5/100,2)</f>
        <v>4355.5</v>
      </c>
      <c r="L48" s="68" t="n">
        <v>0</v>
      </c>
      <c r="M48" s="68" t="n">
        <f aca="false">ROUND(IF(R48="Purchase 5%",Q48/105*100,0),0)</f>
        <v>0</v>
      </c>
      <c r="N48" s="68" t="n">
        <f aca="false">ROUND(M48*5/100,2)</f>
        <v>0</v>
      </c>
      <c r="O48" s="68" t="n">
        <f aca="false">ROUND(IF(R48="Purchase 1%",Q48/101*100,0),0)</f>
        <v>0</v>
      </c>
      <c r="P48" s="68" t="n">
        <f aca="false">IF(Q48=SUM(I48:O48),0,Q48-SUM(I48:O48))</f>
        <v>0.5</v>
      </c>
      <c r="Q48" s="68" t="n">
        <v>39200</v>
      </c>
      <c r="R48" s="70" t="s">
        <v>52</v>
      </c>
      <c r="S48" s="71" t="n">
        <f aca="false">A48</f>
        <v>366501</v>
      </c>
      <c r="T48" s="71" t="n">
        <v>429286</v>
      </c>
      <c r="U48" s="79" t="s">
        <v>27</v>
      </c>
      <c r="V48" s="74" t="s">
        <v>140</v>
      </c>
      <c r="W48" s="75"/>
      <c r="X48" s="75" t="e">
        <f aca="false">VLOOKUP(S48,,2,FALSE())</f>
        <v>#VALUE!</v>
      </c>
      <c r="Y48" s="75" t="e">
        <f aca="false">VLOOKUP(S48,,3,FALSE())</f>
        <v>#VALUE!</v>
      </c>
      <c r="Z48" s="75"/>
      <c r="AA48" s="75"/>
      <c r="AB48" s="75" t="n">
        <f aca="false">+Q48-Z48</f>
        <v>39200</v>
      </c>
    </row>
    <row r="49" s="29" customFormat="true" ht="15" hidden="false" customHeight="false" outlineLevel="0" collapsed="false">
      <c r="A49" s="14" t="n">
        <v>367464</v>
      </c>
      <c r="B49" s="15" t="s">
        <v>141</v>
      </c>
      <c r="C49" s="16" t="n">
        <v>42164</v>
      </c>
      <c r="D49" s="16" t="n">
        <v>42164</v>
      </c>
      <c r="E49" s="80" t="s">
        <v>142</v>
      </c>
      <c r="F49" s="81" t="s">
        <v>35</v>
      </c>
      <c r="G49" s="24" t="n">
        <v>0</v>
      </c>
      <c r="H49" s="24" t="n">
        <v>0</v>
      </c>
      <c r="I49" s="24" t="n">
        <f aca="false">IF(R49="Purchase Tax Free",Q49,0)</f>
        <v>0</v>
      </c>
      <c r="J49" s="24" t="n">
        <f aca="false">ROUND(IF(R49="Purchase 12.5%",Q49/112.5*100,0),0)</f>
        <v>0</v>
      </c>
      <c r="K49" s="24" t="n">
        <f aca="false">ROUND(J49*12.5/100,2)</f>
        <v>0</v>
      </c>
      <c r="L49" s="24" t="n">
        <v>0</v>
      </c>
      <c r="M49" s="24" t="n">
        <f aca="false">ROUND(IF(R49="Purchase 5%",Q49/105*100,0),0)</f>
        <v>32762</v>
      </c>
      <c r="N49" s="24" t="n">
        <f aca="false">ROUND(M49*5/100,2)</f>
        <v>1638.1</v>
      </c>
      <c r="O49" s="24" t="n">
        <f aca="false">ROUND(IF(R49="Purchase 1%",Q49/101*100,0),0)</f>
        <v>0</v>
      </c>
      <c r="P49" s="24" t="n">
        <f aca="false">IF(Q49=SUM(I49:O49),0,Q49-SUM(I49:O49))</f>
        <v>-0.0999999999985448</v>
      </c>
      <c r="Q49" s="24" t="n">
        <v>34400</v>
      </c>
      <c r="R49" s="24" t="s">
        <v>26</v>
      </c>
      <c r="S49" s="25" t="n">
        <f aca="false">A49</f>
        <v>367464</v>
      </c>
      <c r="T49" s="25" t="n">
        <v>431269</v>
      </c>
      <c r="U49" s="26" t="s">
        <v>27</v>
      </c>
      <c r="V49" s="27" t="s">
        <v>143</v>
      </c>
      <c r="W49" s="28"/>
      <c r="X49" s="28" t="e">
        <f aca="false">VLOOKUP(S49,,2,FALSE())</f>
        <v>#VALUE!</v>
      </c>
      <c r="Y49" s="28" t="e">
        <f aca="false">VLOOKUP(S49,,3,FALSE())</f>
        <v>#VALUE!</v>
      </c>
      <c r="Z49" s="28"/>
      <c r="AA49" s="28"/>
      <c r="AB49" s="28" t="n">
        <f aca="false">+Q49-Z49</f>
        <v>34400</v>
      </c>
    </row>
    <row r="50" s="29" customFormat="true" ht="15" hidden="false" customHeight="false" outlineLevel="0" collapsed="false">
      <c r="A50" s="14" t="n">
        <v>367465</v>
      </c>
      <c r="B50" s="15" t="s">
        <v>144</v>
      </c>
      <c r="C50" s="16" t="n">
        <v>42164</v>
      </c>
      <c r="D50" s="16" t="n">
        <v>42164</v>
      </c>
      <c r="E50" s="80" t="s">
        <v>142</v>
      </c>
      <c r="F50" s="81" t="s">
        <v>47</v>
      </c>
      <c r="G50" s="24" t="n">
        <v>0</v>
      </c>
      <c r="H50" s="24" t="n">
        <v>0</v>
      </c>
      <c r="I50" s="24" t="n">
        <f aca="false">IF(R50="Purchase Tax Free",Q50,0)</f>
        <v>0</v>
      </c>
      <c r="J50" s="24" t="n">
        <f aca="false">ROUND(IF(R50="Purchase 12.5%",Q50/112.5*100,0),0)</f>
        <v>0</v>
      </c>
      <c r="K50" s="24" t="n">
        <f aca="false">ROUND(J50*12.5/100,2)</f>
        <v>0</v>
      </c>
      <c r="L50" s="24" t="n">
        <v>0</v>
      </c>
      <c r="M50" s="24" t="n">
        <f aca="false">ROUND(IF(R50="Purchase 5%",Q50/105*100,0),0)</f>
        <v>24286</v>
      </c>
      <c r="N50" s="24" t="n">
        <f aca="false">ROUND(M50*5/100,2)</f>
        <v>1214.3</v>
      </c>
      <c r="O50" s="24" t="n">
        <f aca="false">ROUND(IF(R50="Purchase 1%",Q50/101*100,0),0)</f>
        <v>0</v>
      </c>
      <c r="P50" s="24" t="n">
        <f aca="false">IF(Q50=SUM(I50:O50),0,Q50-SUM(I50:O50))</f>
        <v>-0.299999999999272</v>
      </c>
      <c r="Q50" s="24" t="n">
        <v>25500</v>
      </c>
      <c r="R50" s="24" t="s">
        <v>26</v>
      </c>
      <c r="S50" s="25" t="n">
        <f aca="false">A50</f>
        <v>367465</v>
      </c>
      <c r="T50" s="25" t="n">
        <v>431268</v>
      </c>
      <c r="U50" s="26" t="s">
        <v>27</v>
      </c>
      <c r="V50" s="27" t="s">
        <v>145</v>
      </c>
      <c r="W50" s="28"/>
      <c r="X50" s="28" t="e">
        <f aca="false">VLOOKUP(S50,,2,FALSE())</f>
        <v>#VALUE!</v>
      </c>
      <c r="Y50" s="28" t="e">
        <f aca="false">VLOOKUP(S50,,3,FALSE())</f>
        <v>#VALUE!</v>
      </c>
      <c r="Z50" s="28"/>
      <c r="AA50" s="28"/>
      <c r="AB50" s="28" t="n">
        <f aca="false">+Q50-Z50</f>
        <v>25500</v>
      </c>
    </row>
    <row r="51" customFormat="false" ht="15" hidden="false" customHeight="false" outlineLevel="0" collapsed="false">
      <c r="A51" s="14" t="n">
        <v>367466</v>
      </c>
      <c r="B51" s="15" t="s">
        <v>146</v>
      </c>
      <c r="C51" s="16" t="n">
        <v>42164</v>
      </c>
      <c r="D51" s="16" t="n">
        <v>42164</v>
      </c>
      <c r="E51" s="80" t="s">
        <v>142</v>
      </c>
      <c r="F51" s="24" t="s">
        <v>35</v>
      </c>
      <c r="G51" s="24" t="n">
        <v>0</v>
      </c>
      <c r="H51" s="24" t="n">
        <v>0</v>
      </c>
      <c r="I51" s="24" t="n">
        <f aca="false">IF(R51="Purchase Tax Free",Q51,0)</f>
        <v>0</v>
      </c>
      <c r="J51" s="24" t="n">
        <f aca="false">ROUND(IF(R51="Purchase 12.5%",Q51/112.5*100,0),0)</f>
        <v>0</v>
      </c>
      <c r="K51" s="24" t="n">
        <f aca="false">ROUND(J51*12.5/100,2)</f>
        <v>0</v>
      </c>
      <c r="L51" s="24" t="n">
        <v>0</v>
      </c>
      <c r="M51" s="24" t="n">
        <f aca="false">ROUND(IF(R51="Purchase 5%",Q51/105*100,0),0)</f>
        <v>95643</v>
      </c>
      <c r="N51" s="24" t="n">
        <f aca="false">ROUND(M51*5/100,2)</f>
        <v>4782.15</v>
      </c>
      <c r="O51" s="24" t="n">
        <f aca="false">ROUND(IF(R51="Purchase 1%",Q51/101*100,0),0)</f>
        <v>0</v>
      </c>
      <c r="P51" s="24" t="n">
        <f aca="false">IF(Q51=SUM(I51:O51),0,Q51-SUM(I51:O51))</f>
        <v>-0.149999999994179</v>
      </c>
      <c r="Q51" s="24" t="n">
        <v>100425</v>
      </c>
      <c r="R51" s="24" t="s">
        <v>26</v>
      </c>
      <c r="S51" s="25" t="n">
        <f aca="false">A51</f>
        <v>367466</v>
      </c>
      <c r="T51" s="25" t="n">
        <v>431287</v>
      </c>
      <c r="U51" s="26" t="s">
        <v>27</v>
      </c>
      <c r="V51" s="27" t="s">
        <v>147</v>
      </c>
      <c r="W51" s="28"/>
      <c r="X51" s="28" t="e">
        <f aca="false">VLOOKUP(S51,,2,FALSE())</f>
        <v>#VALUE!</v>
      </c>
      <c r="Y51" s="28" t="e">
        <f aca="false">VLOOKUP(S51,,3,FALSE())</f>
        <v>#VALUE!</v>
      </c>
      <c r="Z51" s="28"/>
      <c r="AA51" s="28"/>
      <c r="AB51" s="28" t="n">
        <f aca="false">+Q51-Z51</f>
        <v>100425</v>
      </c>
    </row>
    <row r="52" customFormat="false" ht="15" hidden="false" customHeight="false" outlineLevel="0" collapsed="false">
      <c r="A52" s="14" t="n">
        <v>367467</v>
      </c>
      <c r="B52" s="15" t="s">
        <v>148</v>
      </c>
      <c r="C52" s="16" t="n">
        <v>42163</v>
      </c>
      <c r="D52" s="16" t="n">
        <v>42164</v>
      </c>
      <c r="E52" s="80" t="s">
        <v>142</v>
      </c>
      <c r="F52" s="24" t="s">
        <v>35</v>
      </c>
      <c r="G52" s="24" t="n">
        <v>0</v>
      </c>
      <c r="H52" s="24" t="n">
        <v>0</v>
      </c>
      <c r="I52" s="24" t="n">
        <f aca="false">IF(R52="Purchase Tax Free",Q52,0)</f>
        <v>0</v>
      </c>
      <c r="J52" s="24" t="n">
        <f aca="false">ROUND(IF(R52="Purchase 12.5%",Q52/112.5*100,0),0)</f>
        <v>0</v>
      </c>
      <c r="K52" s="24" t="n">
        <f aca="false">ROUND(J52*12.5/100,2)</f>
        <v>0</v>
      </c>
      <c r="L52" s="24" t="n">
        <v>0</v>
      </c>
      <c r="M52" s="24" t="n">
        <f aca="false">ROUND(IF(R52="Purchase 5%",Q52/105*100,0),0)</f>
        <v>223200</v>
      </c>
      <c r="N52" s="24" t="n">
        <f aca="false">ROUND(M52*5/100,2)</f>
        <v>11160</v>
      </c>
      <c r="O52" s="24" t="n">
        <f aca="false">ROUND(IF(R52="Purchase 1%",Q52/101*100,0),0)</f>
        <v>0</v>
      </c>
      <c r="P52" s="24" t="n">
        <f aca="false">IF(Q52=SUM(I52:O52),0,Q52-SUM(I52:O52))</f>
        <v>0</v>
      </c>
      <c r="Q52" s="24" t="n">
        <v>234360</v>
      </c>
      <c r="R52" s="24" t="s">
        <v>26</v>
      </c>
      <c r="S52" s="25" t="n">
        <f aca="false">A52</f>
        <v>367467</v>
      </c>
      <c r="T52" s="25" t="n">
        <v>431235</v>
      </c>
      <c r="U52" s="26" t="s">
        <v>27</v>
      </c>
      <c r="V52" s="27" t="s">
        <v>149</v>
      </c>
      <c r="W52" s="28"/>
      <c r="X52" s="28" t="e">
        <f aca="false">VLOOKUP(S52,,2,FALSE())</f>
        <v>#VALUE!</v>
      </c>
      <c r="Y52" s="28" t="e">
        <f aca="false">VLOOKUP(S52,,3,FALSE())</f>
        <v>#VALUE!</v>
      </c>
      <c r="Z52" s="28"/>
      <c r="AA52" s="28"/>
      <c r="AB52" s="28" t="n">
        <f aca="false">+Q52-Z52</f>
        <v>234360</v>
      </c>
    </row>
    <row r="53" customFormat="false" ht="15" hidden="false" customHeight="false" outlineLevel="0" collapsed="false">
      <c r="A53" s="14" t="n">
        <v>367463</v>
      </c>
      <c r="B53" s="15" t="s">
        <v>46</v>
      </c>
      <c r="C53" s="16" t="n">
        <v>42164</v>
      </c>
      <c r="D53" s="16" t="n">
        <v>42164</v>
      </c>
      <c r="E53" s="80" t="s">
        <v>142</v>
      </c>
      <c r="F53" s="24" t="s">
        <v>35</v>
      </c>
      <c r="G53" s="24" t="n">
        <v>0</v>
      </c>
      <c r="H53" s="24" t="n">
        <v>0</v>
      </c>
      <c r="I53" s="24" t="n">
        <f aca="false">IF(R53="Purchase Tax Free",Q53,0)</f>
        <v>0</v>
      </c>
      <c r="J53" s="24" t="n">
        <f aca="false">ROUND(IF(R53="Purchase 12.5%",Q53/112.5*100,0),0)</f>
        <v>0</v>
      </c>
      <c r="K53" s="24" t="n">
        <f aca="false">ROUND(J53*12.5/100,2)</f>
        <v>0</v>
      </c>
      <c r="L53" s="24" t="n">
        <v>0</v>
      </c>
      <c r="M53" s="24" t="n">
        <f aca="false">ROUND(IF(R53="Purchase 5%",Q53/105*100,0),0)</f>
        <v>39071</v>
      </c>
      <c r="N53" s="24" t="n">
        <f aca="false">ROUND(M53*5/100,2)</f>
        <v>1953.55</v>
      </c>
      <c r="O53" s="24" t="n">
        <f aca="false">ROUND(IF(R53="Purchase 1%",Q53/101*100,0),0)</f>
        <v>0</v>
      </c>
      <c r="P53" s="24" t="n">
        <f aca="false">IF(Q53=SUM(I53:O53),0,Q53-SUM(I53:O53))</f>
        <v>0.44999999999709</v>
      </c>
      <c r="Q53" s="24" t="n">
        <v>41025</v>
      </c>
      <c r="R53" s="24" t="s">
        <v>26</v>
      </c>
      <c r="S53" s="25" t="n">
        <f aca="false">A53</f>
        <v>367463</v>
      </c>
      <c r="T53" s="31" t="n">
        <v>431273</v>
      </c>
      <c r="U53" s="26" t="s">
        <v>27</v>
      </c>
      <c r="V53" s="27" t="s">
        <v>150</v>
      </c>
      <c r="W53" s="28"/>
      <c r="X53" s="28" t="e">
        <f aca="false">VLOOKUP(S53,,2,FALSE())</f>
        <v>#VALUE!</v>
      </c>
      <c r="Y53" s="28" t="e">
        <f aca="false">VLOOKUP(S53,,3,FALSE())</f>
        <v>#VALUE!</v>
      </c>
      <c r="Z53" s="28"/>
      <c r="AA53" s="28"/>
      <c r="AB53" s="28" t="n">
        <f aca="false">+Q53-Z53</f>
        <v>41025</v>
      </c>
    </row>
    <row r="54" customFormat="false" ht="15" hidden="false" customHeight="false" outlineLevel="0" collapsed="false">
      <c r="A54" s="14" t="n">
        <v>367462</v>
      </c>
      <c r="B54" s="15" t="s">
        <v>151</v>
      </c>
      <c r="C54" s="16" t="n">
        <v>42164</v>
      </c>
      <c r="D54" s="16" t="n">
        <v>42164</v>
      </c>
      <c r="E54" s="80" t="s">
        <v>142</v>
      </c>
      <c r="F54" s="24" t="s">
        <v>35</v>
      </c>
      <c r="G54" s="24" t="n">
        <v>0</v>
      </c>
      <c r="H54" s="24" t="n">
        <v>0</v>
      </c>
      <c r="I54" s="24" t="n">
        <f aca="false">IF(R54="Purchase Tax Free",Q54,0)</f>
        <v>0</v>
      </c>
      <c r="J54" s="24" t="n">
        <f aca="false">ROUND(IF(R54="Purchase 12.5%",Q54/112.5*100,0),0)</f>
        <v>0</v>
      </c>
      <c r="K54" s="24" t="n">
        <f aca="false">ROUND(J54*12.5/100,2)</f>
        <v>0</v>
      </c>
      <c r="L54" s="24" t="n">
        <v>0</v>
      </c>
      <c r="M54" s="24" t="n">
        <f aca="false">ROUND(IF(R54="Purchase 5%",Q54/105*100,0),0)</f>
        <v>32405</v>
      </c>
      <c r="N54" s="24" t="n">
        <f aca="false">ROUND(M54*5/100,2)</f>
        <v>1620.25</v>
      </c>
      <c r="O54" s="24" t="n">
        <f aca="false">ROUND(IF(R54="Purchase 1%",Q54/101*100,0),0)</f>
        <v>0</v>
      </c>
      <c r="P54" s="24" t="n">
        <f aca="false">IF(Q54=SUM(I54:O54),0,Q54-SUM(I54:O54))</f>
        <v>-0.25</v>
      </c>
      <c r="Q54" s="24" t="n">
        <v>34025</v>
      </c>
      <c r="R54" s="24" t="s">
        <v>26</v>
      </c>
      <c r="S54" s="25" t="n">
        <f aca="false">A54</f>
        <v>367462</v>
      </c>
      <c r="T54" s="25" t="s">
        <v>152</v>
      </c>
      <c r="U54" s="26" t="s">
        <v>27</v>
      </c>
      <c r="V54" s="27" t="s">
        <v>153</v>
      </c>
      <c r="W54" s="28"/>
      <c r="X54" s="28" t="e">
        <f aca="false">VLOOKUP(S54,,2,FALSE())</f>
        <v>#VALUE!</v>
      </c>
      <c r="Y54" s="28" t="e">
        <f aca="false">VLOOKUP(S54,,3,FALSE())</f>
        <v>#VALUE!</v>
      </c>
      <c r="Z54" s="28"/>
      <c r="AA54" s="28"/>
      <c r="AB54" s="28" t="n">
        <f aca="false">+Q54-Z54</f>
        <v>34025</v>
      </c>
    </row>
    <row r="55" customFormat="false" ht="15" hidden="false" customHeight="false" outlineLevel="0" collapsed="false">
      <c r="A55" s="14" t="n">
        <v>367211</v>
      </c>
      <c r="B55" s="15" t="s">
        <v>154</v>
      </c>
      <c r="C55" s="16" t="n">
        <v>42163</v>
      </c>
      <c r="D55" s="16" t="n">
        <v>42163</v>
      </c>
      <c r="E55" s="80" t="s">
        <v>142</v>
      </c>
      <c r="F55" s="24" t="s">
        <v>35</v>
      </c>
      <c r="G55" s="24" t="n">
        <v>0</v>
      </c>
      <c r="H55" s="24" t="n">
        <v>0</v>
      </c>
      <c r="I55" s="24" t="n">
        <f aca="false">IF(R55="Purchase Tax Free",Q55,0)</f>
        <v>0</v>
      </c>
      <c r="J55" s="24" t="n">
        <f aca="false">ROUND(IF(R55="Purchase 12.5%",Q55/112.5*100,0),0)</f>
        <v>0</v>
      </c>
      <c r="K55" s="24" t="n">
        <f aca="false">ROUND(J55*12.5/100,2)</f>
        <v>0</v>
      </c>
      <c r="L55" s="24" t="n">
        <v>0</v>
      </c>
      <c r="M55" s="24" t="n">
        <f aca="false">ROUND(IF(R55="Purchase 5%",Q55/105*100,0),0)</f>
        <v>230486</v>
      </c>
      <c r="N55" s="24" t="n">
        <f aca="false">ROUND(M55*5/100,2)</f>
        <v>11524.3</v>
      </c>
      <c r="O55" s="24" t="n">
        <f aca="false">ROUND(IF(R55="Purchase 1%",Q55/101*100,0),0)</f>
        <v>0</v>
      </c>
      <c r="P55" s="24" t="n">
        <f aca="false">IF(Q55=SUM(I55:O55),0,Q55-SUM(I55:O55))</f>
        <v>-0.299999999988358</v>
      </c>
      <c r="Q55" s="24" t="n">
        <v>242010</v>
      </c>
      <c r="R55" s="24" t="s">
        <v>26</v>
      </c>
      <c r="S55" s="25" t="n">
        <f aca="false">A55</f>
        <v>367211</v>
      </c>
      <c r="T55" s="25" t="s">
        <v>155</v>
      </c>
      <c r="U55" s="26" t="s">
        <v>27</v>
      </c>
      <c r="V55" s="27" t="s">
        <v>156</v>
      </c>
      <c r="W55" s="28"/>
      <c r="X55" s="28" t="e">
        <f aca="false">VLOOKUP(S55,,2,FALSE())</f>
        <v>#VALUE!</v>
      </c>
      <c r="Y55" s="28" t="e">
        <f aca="false">VLOOKUP(S55,,3,FALSE())</f>
        <v>#VALUE!</v>
      </c>
      <c r="Z55" s="28"/>
      <c r="AA55" s="28"/>
      <c r="AB55" s="28" t="n">
        <f aca="false">+Q55-Z55</f>
        <v>242010</v>
      </c>
    </row>
    <row r="56" customFormat="false" ht="15" hidden="false" customHeight="false" outlineLevel="0" collapsed="false">
      <c r="A56" s="14" t="n">
        <v>366513</v>
      </c>
      <c r="B56" s="15" t="s">
        <v>157</v>
      </c>
      <c r="C56" s="16" t="n">
        <v>42157</v>
      </c>
      <c r="D56" s="16" t="n">
        <v>42157</v>
      </c>
      <c r="E56" s="80" t="s">
        <v>142</v>
      </c>
      <c r="F56" s="24" t="s">
        <v>35</v>
      </c>
      <c r="G56" s="24" t="n">
        <v>0</v>
      </c>
      <c r="H56" s="24" t="n">
        <v>0</v>
      </c>
      <c r="I56" s="24" t="n">
        <f aca="false">IF(R56="Purchase Tax Free",Q56,0)</f>
        <v>0</v>
      </c>
      <c r="J56" s="24" t="n">
        <f aca="false">ROUND(IF(R56="Purchase 12.5%",Q56/112.5*100,0),0)</f>
        <v>0</v>
      </c>
      <c r="K56" s="24" t="n">
        <f aca="false">ROUND(J56*12.5/100,2)</f>
        <v>0</v>
      </c>
      <c r="L56" s="24" t="n">
        <v>0</v>
      </c>
      <c r="M56" s="24" t="n">
        <f aca="false">ROUND(IF(R56="Purchase 5%",Q56/105*100,0),0)</f>
        <v>98190</v>
      </c>
      <c r="N56" s="24" t="n">
        <f aca="false">ROUND(M56*5/100,2)</f>
        <v>4909.5</v>
      </c>
      <c r="O56" s="24" t="n">
        <f aca="false">ROUND(IF(R56="Purchase 1%",Q56/101*100,0),0)</f>
        <v>0</v>
      </c>
      <c r="P56" s="24" t="n">
        <f aca="false">IF(Q56=SUM(I56:O56),0,Q56-SUM(I56:O56))</f>
        <v>0.5</v>
      </c>
      <c r="Q56" s="24" t="n">
        <v>103100</v>
      </c>
      <c r="R56" s="24" t="s">
        <v>26</v>
      </c>
      <c r="S56" s="25" t="n">
        <f aca="false">A56</f>
        <v>366513</v>
      </c>
      <c r="T56" s="25" t="n">
        <v>429436</v>
      </c>
      <c r="U56" s="26" t="s">
        <v>27</v>
      </c>
      <c r="V56" s="27" t="s">
        <v>158</v>
      </c>
      <c r="W56" s="28"/>
      <c r="X56" s="28" t="e">
        <f aca="false">VLOOKUP(S56,,2,FALSE())</f>
        <v>#VALUE!</v>
      </c>
      <c r="Y56" s="28" t="e">
        <f aca="false">VLOOKUP(S56,,3,FALSE())</f>
        <v>#VALUE!</v>
      </c>
      <c r="Z56" s="28"/>
      <c r="AA56" s="28"/>
      <c r="AB56" s="28" t="n">
        <f aca="false">+Q56-Z56</f>
        <v>103100</v>
      </c>
    </row>
    <row r="57" customFormat="false" ht="15" hidden="false" customHeight="false" outlineLevel="0" collapsed="false">
      <c r="A57" s="14" t="n">
        <v>367212</v>
      </c>
      <c r="B57" s="15" t="s">
        <v>159</v>
      </c>
      <c r="C57" s="16" t="n">
        <v>42163</v>
      </c>
      <c r="D57" s="16" t="n">
        <v>42163</v>
      </c>
      <c r="E57" s="80" t="s">
        <v>142</v>
      </c>
      <c r="F57" s="24" t="s">
        <v>35</v>
      </c>
      <c r="G57" s="24" t="n">
        <v>0</v>
      </c>
      <c r="H57" s="24" t="n">
        <v>0</v>
      </c>
      <c r="I57" s="24" t="n">
        <f aca="false">IF(R57="Purchase Tax Free",Q57,0)</f>
        <v>0</v>
      </c>
      <c r="J57" s="24" t="n">
        <f aca="false">ROUND(IF(R57="Purchase 12.5%",Q57/112.5*100,0),0)</f>
        <v>0</v>
      </c>
      <c r="K57" s="24" t="n">
        <f aca="false">ROUND(J57*12.5/100,2)</f>
        <v>0</v>
      </c>
      <c r="L57" s="24" t="n">
        <v>0</v>
      </c>
      <c r="M57" s="24" t="n">
        <f aca="false">ROUND(IF(R57="Purchase 5%",Q57/105*100,0),0)</f>
        <v>133762</v>
      </c>
      <c r="N57" s="24" t="n">
        <f aca="false">ROUND(M57*5/100,2)</f>
        <v>6688.1</v>
      </c>
      <c r="O57" s="24" t="n">
        <f aca="false">ROUND(IF(R57="Purchase 1%",Q57/101*100,0),0)</f>
        <v>0</v>
      </c>
      <c r="P57" s="24" t="n">
        <f aca="false">IF(Q57=SUM(I57:O57),0,Q57-SUM(I57:O57))</f>
        <v>-0.100000000005821</v>
      </c>
      <c r="Q57" s="24" t="n">
        <v>140450</v>
      </c>
      <c r="R57" s="24" t="s">
        <v>26</v>
      </c>
      <c r="S57" s="25" t="n">
        <f aca="false">A57</f>
        <v>367212</v>
      </c>
      <c r="T57" s="25" t="n">
        <v>430950</v>
      </c>
      <c r="U57" s="26" t="s">
        <v>27</v>
      </c>
      <c r="V57" s="27" t="s">
        <v>160</v>
      </c>
      <c r="W57" s="28"/>
      <c r="X57" s="28" t="e">
        <f aca="false">VLOOKUP(S57,,2,FALSE())</f>
        <v>#VALUE!</v>
      </c>
      <c r="Y57" s="28" t="e">
        <f aca="false">VLOOKUP(S57,,3,FALSE())</f>
        <v>#VALUE!</v>
      </c>
      <c r="Z57" s="28"/>
      <c r="AA57" s="28"/>
      <c r="AB57" s="28" t="n">
        <f aca="false">+Q57-Z57</f>
        <v>140450</v>
      </c>
    </row>
    <row r="58" customFormat="false" ht="15" hidden="false" customHeight="false" outlineLevel="0" collapsed="false">
      <c r="A58" s="14" t="n">
        <v>367213</v>
      </c>
      <c r="B58" s="15" t="s">
        <v>161</v>
      </c>
      <c r="C58" s="16" t="n">
        <v>42163</v>
      </c>
      <c r="D58" s="16" t="n">
        <v>42163</v>
      </c>
      <c r="E58" s="80" t="s">
        <v>142</v>
      </c>
      <c r="F58" s="24" t="s">
        <v>35</v>
      </c>
      <c r="G58" s="24" t="n">
        <v>0</v>
      </c>
      <c r="H58" s="24" t="n">
        <v>0</v>
      </c>
      <c r="I58" s="24" t="n">
        <f aca="false">IF(R58="Purchase Tax Free",Q58,0)</f>
        <v>0</v>
      </c>
      <c r="J58" s="24" t="n">
        <f aca="false">ROUND(IF(R58="Purchase 12.5%",Q58/112.5*100,0),0)</f>
        <v>0</v>
      </c>
      <c r="K58" s="24" t="n">
        <f aca="false">ROUND(J58*12.5/100,2)</f>
        <v>0</v>
      </c>
      <c r="L58" s="24" t="n">
        <v>0</v>
      </c>
      <c r="M58" s="24" t="n">
        <f aca="false">ROUND(IF(R58="Purchase 5%",Q58/105*100,0),0)</f>
        <v>20857</v>
      </c>
      <c r="N58" s="24" t="n">
        <f aca="false">ROUND(M58*5/100,2)</f>
        <v>1042.85</v>
      </c>
      <c r="O58" s="24" t="n">
        <f aca="false">ROUND(IF(R58="Purchase 1%",Q58/101*100,0),0)</f>
        <v>0</v>
      </c>
      <c r="P58" s="24" t="n">
        <f aca="false">IF(Q58=SUM(I58:O58),0,Q58-SUM(I58:O58))</f>
        <v>0.150000000001455</v>
      </c>
      <c r="Q58" s="24" t="n">
        <v>21900</v>
      </c>
      <c r="R58" s="24" t="s">
        <v>26</v>
      </c>
      <c r="S58" s="25" t="n">
        <f aca="false">A58</f>
        <v>367213</v>
      </c>
      <c r="T58" s="31" t="n">
        <v>430864</v>
      </c>
      <c r="U58" s="26" t="s">
        <v>27</v>
      </c>
      <c r="V58" s="27" t="s">
        <v>162</v>
      </c>
      <c r="W58" s="28"/>
      <c r="X58" s="28" t="e">
        <f aca="false">VLOOKUP(S58,,2,FALSE())</f>
        <v>#VALUE!</v>
      </c>
      <c r="Y58" s="28" t="e">
        <f aca="false">VLOOKUP(S58,,3,FALSE())</f>
        <v>#VALUE!</v>
      </c>
      <c r="Z58" s="28"/>
      <c r="AA58" s="28"/>
      <c r="AB58" s="28" t="n">
        <f aca="false">+Q58-Z58</f>
        <v>21900</v>
      </c>
    </row>
    <row r="59" customFormat="false" ht="15" hidden="false" customHeight="false" outlineLevel="0" collapsed="false">
      <c r="A59" s="14" t="n">
        <v>367214</v>
      </c>
      <c r="B59" s="15" t="s">
        <v>163</v>
      </c>
      <c r="C59" s="16" t="n">
        <v>42163</v>
      </c>
      <c r="D59" s="16" t="n">
        <v>42163</v>
      </c>
      <c r="E59" s="80" t="s">
        <v>142</v>
      </c>
      <c r="F59" s="24" t="s">
        <v>35</v>
      </c>
      <c r="G59" s="24" t="n">
        <v>0</v>
      </c>
      <c r="H59" s="24" t="n">
        <v>0</v>
      </c>
      <c r="I59" s="24" t="n">
        <f aca="false">IF(R59="Purchase Tax Free",Q59,0)</f>
        <v>0</v>
      </c>
      <c r="J59" s="24" t="n">
        <f aca="false">ROUND(IF(R59="Purchase 12.5%",Q59/112.5*100,0),0)</f>
        <v>0</v>
      </c>
      <c r="K59" s="24" t="n">
        <f aca="false">ROUND(J59*12.5/100,2)</f>
        <v>0</v>
      </c>
      <c r="L59" s="24" t="n">
        <v>0</v>
      </c>
      <c r="M59" s="24" t="n">
        <f aca="false">ROUND(IF(R59="Purchase 5%",Q59/105*100,0),0)</f>
        <v>15429</v>
      </c>
      <c r="N59" s="24" t="n">
        <f aca="false">ROUND(M59*5/100,2)</f>
        <v>771.45</v>
      </c>
      <c r="O59" s="24" t="n">
        <f aca="false">ROUND(IF(R59="Purchase 1%",Q59/101*100,0),0)</f>
        <v>0</v>
      </c>
      <c r="P59" s="24" t="n">
        <f aca="false">IF(Q59=SUM(I59:O59),0,Q59-SUM(I59:O59))</f>
        <v>-0.450000000000728</v>
      </c>
      <c r="Q59" s="24" t="n">
        <v>16200</v>
      </c>
      <c r="R59" s="24" t="s">
        <v>26</v>
      </c>
      <c r="S59" s="25" t="n">
        <f aca="false">A59</f>
        <v>367214</v>
      </c>
      <c r="T59" s="25" t="n">
        <v>430866</v>
      </c>
      <c r="U59" s="26" t="s">
        <v>27</v>
      </c>
      <c r="V59" s="27" t="s">
        <v>164</v>
      </c>
      <c r="W59" s="28"/>
      <c r="X59" s="28" t="e">
        <f aca="false">VLOOKUP(S59,,2,FALSE())</f>
        <v>#VALUE!</v>
      </c>
      <c r="Y59" s="28" t="e">
        <f aca="false">VLOOKUP(S59,,3,FALSE())</f>
        <v>#VALUE!</v>
      </c>
      <c r="Z59" s="28"/>
      <c r="AA59" s="28"/>
      <c r="AB59" s="28" t="n">
        <f aca="false">+Q59-Z59</f>
        <v>16200</v>
      </c>
    </row>
    <row r="60" customFormat="false" ht="15" hidden="false" customHeight="false" outlineLevel="0" collapsed="false">
      <c r="A60" s="35" t="n">
        <v>367215</v>
      </c>
      <c r="B60" s="36" t="s">
        <v>165</v>
      </c>
      <c r="C60" s="16" t="n">
        <v>42163</v>
      </c>
      <c r="D60" s="16" t="n">
        <v>42163</v>
      </c>
      <c r="E60" s="80" t="s">
        <v>142</v>
      </c>
      <c r="F60" s="24" t="s">
        <v>85</v>
      </c>
      <c r="G60" s="24" t="n">
        <v>0</v>
      </c>
      <c r="H60" s="24" t="n">
        <v>0</v>
      </c>
      <c r="I60" s="24" t="n">
        <f aca="false">IF(R60="Purchase Tax Free",Q60,0)</f>
        <v>0</v>
      </c>
      <c r="J60" s="24" t="n">
        <f aca="false">ROUND(IF(R60="Purchase 12.5%",Q60/112.5*100,0),0)</f>
        <v>13156</v>
      </c>
      <c r="K60" s="24" t="n">
        <f aca="false">ROUND(J60*12.5/100,2)</f>
        <v>1644.5</v>
      </c>
      <c r="L60" s="24" t="n">
        <v>0</v>
      </c>
      <c r="M60" s="24" t="n">
        <f aca="false">ROUND(IF(R60="Purchase 5%",Q60/105*100,0),0)</f>
        <v>0</v>
      </c>
      <c r="N60" s="24" t="n">
        <f aca="false">ROUND(M60*5/100,2)</f>
        <v>0</v>
      </c>
      <c r="O60" s="24" t="n">
        <f aca="false">ROUND(IF(R60="Purchase 1%",Q60/101*100,0),0)</f>
        <v>0</v>
      </c>
      <c r="P60" s="24" t="n">
        <f aca="false">IF(Q60=SUM(I60:O60),0,Q60-SUM(I60:O60))</f>
        <v>-0.5</v>
      </c>
      <c r="Q60" s="24" t="n">
        <v>14800</v>
      </c>
      <c r="R60" s="32" t="s">
        <v>52</v>
      </c>
      <c r="S60" s="25" t="n">
        <f aca="false">A60</f>
        <v>367215</v>
      </c>
      <c r="T60" s="25" t="n">
        <v>430861</v>
      </c>
      <c r="U60" s="39" t="s">
        <v>27</v>
      </c>
      <c r="V60" s="27" t="s">
        <v>166</v>
      </c>
      <c r="W60" s="28"/>
      <c r="X60" s="28" t="e">
        <f aca="false">VLOOKUP(S60,,2,FALSE())</f>
        <v>#VALUE!</v>
      </c>
      <c r="Y60" s="28" t="e">
        <f aca="false">VLOOKUP(S60,,3,FALSE())</f>
        <v>#VALUE!</v>
      </c>
      <c r="Z60" s="28"/>
      <c r="AA60" s="28"/>
      <c r="AB60" s="28" t="n">
        <f aca="false">+Q60-Z60</f>
        <v>14800</v>
      </c>
    </row>
    <row r="61" customFormat="false" ht="15" hidden="false" customHeight="false" outlineLevel="0" collapsed="false">
      <c r="A61" s="14" t="n">
        <v>367216</v>
      </c>
      <c r="B61" s="15" t="s">
        <v>167</v>
      </c>
      <c r="C61" s="16" t="n">
        <v>42163</v>
      </c>
      <c r="D61" s="16" t="n">
        <v>42163</v>
      </c>
      <c r="E61" s="80" t="s">
        <v>142</v>
      </c>
      <c r="F61" s="24" t="s">
        <v>35</v>
      </c>
      <c r="G61" s="24" t="n">
        <v>0</v>
      </c>
      <c r="H61" s="24" t="n">
        <v>0</v>
      </c>
      <c r="I61" s="24" t="n">
        <f aca="false">IF(R61="Purchase Tax Free",Q61,0)</f>
        <v>0</v>
      </c>
      <c r="J61" s="24" t="n">
        <f aca="false">ROUND(IF(R61="Purchase 12.5%",Q61/112.5*100,0),0)</f>
        <v>0</v>
      </c>
      <c r="K61" s="24" t="n">
        <f aca="false">ROUND(J61*12.5/100,2)</f>
        <v>0</v>
      </c>
      <c r="L61" s="24" t="n">
        <v>0</v>
      </c>
      <c r="M61" s="24" t="n">
        <f aca="false">ROUND(IF(R61="Purchase 5%",Q61/105*100,0),0)</f>
        <v>33548</v>
      </c>
      <c r="N61" s="24" t="n">
        <f aca="false">ROUND(M61*5/100,2)</f>
        <v>1677.4</v>
      </c>
      <c r="O61" s="24" t="n">
        <f aca="false">ROUND(IF(R61="Purchase 1%",Q61/101*100,0),0)</f>
        <v>0</v>
      </c>
      <c r="P61" s="24" t="n">
        <f aca="false">IF(Q61=SUM(I61:O61),0,Q61-SUM(I61:O61))</f>
        <v>-0.400000000001455</v>
      </c>
      <c r="Q61" s="24" t="n">
        <v>35225</v>
      </c>
      <c r="R61" s="24" t="s">
        <v>26</v>
      </c>
      <c r="S61" s="25" t="n">
        <f aca="false">A61</f>
        <v>367216</v>
      </c>
      <c r="T61" s="82" t="n">
        <v>430868</v>
      </c>
      <c r="U61" s="26" t="s">
        <v>27</v>
      </c>
      <c r="V61" s="27" t="s">
        <v>168</v>
      </c>
      <c r="W61" s="26"/>
      <c r="X61" s="26" t="e">
        <f aca="false">VLOOKUP(S61,,2,FALSE())</f>
        <v>#VALUE!</v>
      </c>
      <c r="Y61" s="26" t="e">
        <f aca="false">VLOOKUP(S61,,3,FALSE())</f>
        <v>#VALUE!</v>
      </c>
      <c r="Z61" s="26"/>
      <c r="AA61" s="26"/>
      <c r="AB61" s="26" t="n">
        <f aca="false">+Q61-Z61</f>
        <v>35225</v>
      </c>
    </row>
    <row r="62" customFormat="false" ht="15" hidden="false" customHeight="false" outlineLevel="0" collapsed="false">
      <c r="A62" s="83" t="n">
        <v>366336</v>
      </c>
      <c r="B62" s="84" t="s">
        <v>169</v>
      </c>
      <c r="C62" s="16" t="n">
        <v>42156</v>
      </c>
      <c r="D62" s="16" t="n">
        <v>42156</v>
      </c>
      <c r="E62" s="80" t="s">
        <v>142</v>
      </c>
      <c r="F62" s="24" t="s">
        <v>35</v>
      </c>
      <c r="G62" s="24" t="n">
        <v>0</v>
      </c>
      <c r="H62" s="24" t="n">
        <v>0</v>
      </c>
      <c r="I62" s="24" t="n">
        <f aca="false">IF(R62="Purchase Tax Free",Q62,0)</f>
        <v>0</v>
      </c>
      <c r="J62" s="24" t="n">
        <f aca="false">ROUND(IF(R62="Purchase 12.5%",Q62/112.5*100,0),0)</f>
        <v>0</v>
      </c>
      <c r="K62" s="24" t="n">
        <f aca="false">ROUND(J62*12.5/100,2)</f>
        <v>0</v>
      </c>
      <c r="L62" s="24" t="n">
        <v>0</v>
      </c>
      <c r="M62" s="24" t="n">
        <f aca="false">ROUND(IF(R62="Purchase 5%",Q62/105*100,0),0)</f>
        <v>47619</v>
      </c>
      <c r="N62" s="24" t="n">
        <f aca="false">ROUND(M62*5/100,2)</f>
        <v>2380.95</v>
      </c>
      <c r="O62" s="24" t="n">
        <f aca="false">ROUND(IF(R62="Purchase 1%",Q62/101*100,0),0)</f>
        <v>0</v>
      </c>
      <c r="P62" s="24" t="n">
        <f aca="false">IF(Q62=SUM(I62:O62),0,Q62-SUM(I62:O62))</f>
        <v>0.0500000000029104</v>
      </c>
      <c r="Q62" s="24" t="n">
        <v>50000</v>
      </c>
      <c r="R62" s="24" t="s">
        <v>26</v>
      </c>
      <c r="S62" s="25" t="n">
        <f aca="false">A62</f>
        <v>366336</v>
      </c>
      <c r="T62" s="31" t="n">
        <v>429102</v>
      </c>
      <c r="U62" s="85" t="s">
        <v>27</v>
      </c>
      <c r="V62" s="27" t="s">
        <v>170</v>
      </c>
      <c r="W62" s="28"/>
      <c r="X62" s="28" t="e">
        <f aca="false">VLOOKUP(S62,,2,FALSE())</f>
        <v>#VALUE!</v>
      </c>
      <c r="Y62" s="28" t="e">
        <f aca="false">VLOOKUP(S62,,3,FALSE())</f>
        <v>#VALUE!</v>
      </c>
      <c r="Z62" s="28"/>
      <c r="AA62" s="28"/>
      <c r="AB62" s="28" t="n">
        <f aca="false">+Q62-Z62</f>
        <v>50000</v>
      </c>
    </row>
    <row r="63" customFormat="false" ht="15" hidden="false" customHeight="false" outlineLevel="0" collapsed="false">
      <c r="A63" s="14" t="n">
        <v>366335</v>
      </c>
      <c r="B63" s="15" t="s">
        <v>171</v>
      </c>
      <c r="C63" s="16" t="n">
        <v>42156</v>
      </c>
      <c r="D63" s="16" t="n">
        <v>42156</v>
      </c>
      <c r="E63" s="80" t="s">
        <v>142</v>
      </c>
      <c r="F63" s="24" t="s">
        <v>35</v>
      </c>
      <c r="G63" s="24" t="n">
        <v>0</v>
      </c>
      <c r="H63" s="24" t="n">
        <v>0</v>
      </c>
      <c r="I63" s="24" t="n">
        <f aca="false">IF(R63="Purchase Tax Free",Q63,0)</f>
        <v>0</v>
      </c>
      <c r="J63" s="24" t="n">
        <f aca="false">ROUND(IF(R63="Purchase 12.5%",Q63/112.5*100,0),0)</f>
        <v>0</v>
      </c>
      <c r="K63" s="24" t="n">
        <f aca="false">ROUND(J63*12.5/100,2)</f>
        <v>0</v>
      </c>
      <c r="L63" s="24" t="n">
        <v>0</v>
      </c>
      <c r="M63" s="24" t="n">
        <f aca="false">ROUND(IF(R63="Purchase 5%",Q63/105*100,0),0)</f>
        <v>55414</v>
      </c>
      <c r="N63" s="24" t="n">
        <f aca="false">ROUND(M63*5/100,2)</f>
        <v>2770.7</v>
      </c>
      <c r="O63" s="24" t="n">
        <f aca="false">ROUND(IF(R63="Purchase 1%",Q63/101*100,0),0)</f>
        <v>0</v>
      </c>
      <c r="P63" s="24" t="n">
        <f aca="false">IF(Q63=SUM(I63:O63),0,Q63-SUM(I63:O63))</f>
        <v>0.30000000000291</v>
      </c>
      <c r="Q63" s="24" t="n">
        <v>58185</v>
      </c>
      <c r="R63" s="24" t="s">
        <v>26</v>
      </c>
      <c r="S63" s="25" t="n">
        <f aca="false">A63</f>
        <v>366335</v>
      </c>
      <c r="T63" s="43" t="n">
        <v>429104</v>
      </c>
      <c r="U63" s="26" t="s">
        <v>27</v>
      </c>
      <c r="V63" s="27" t="s">
        <v>172</v>
      </c>
      <c r="W63" s="26"/>
      <c r="X63" s="26" t="e">
        <f aca="false">VLOOKUP(S63,,2,FALSE())</f>
        <v>#VALUE!</v>
      </c>
      <c r="Y63" s="26" t="e">
        <f aca="false">VLOOKUP(S63,,3,FALSE())</f>
        <v>#VALUE!</v>
      </c>
      <c r="Z63" s="26"/>
      <c r="AA63" s="26"/>
      <c r="AB63" s="26" t="n">
        <f aca="false">+Q63-Z63</f>
        <v>58185</v>
      </c>
    </row>
    <row r="64" customFormat="false" ht="15" hidden="false" customHeight="false" outlineLevel="0" collapsed="false">
      <c r="A64" s="44" t="n">
        <v>366333</v>
      </c>
      <c r="B64" s="45" t="s">
        <v>173</v>
      </c>
      <c r="C64" s="16" t="n">
        <v>42156</v>
      </c>
      <c r="D64" s="16" t="n">
        <v>42156</v>
      </c>
      <c r="E64" s="80" t="s">
        <v>142</v>
      </c>
      <c r="F64" s="24" t="s">
        <v>35</v>
      </c>
      <c r="G64" s="24" t="n">
        <v>0</v>
      </c>
      <c r="H64" s="24" t="n">
        <v>0</v>
      </c>
      <c r="I64" s="24" t="n">
        <f aca="false">IF(R64="Purchase Tax Free",Q64,0)</f>
        <v>0</v>
      </c>
      <c r="J64" s="24" t="n">
        <f aca="false">ROUND(IF(R64="Purchase 12.5%",Q64/112.5*100,0),0)</f>
        <v>0</v>
      </c>
      <c r="K64" s="24" t="n">
        <f aca="false">ROUND(J64*12.5/100,2)</f>
        <v>0</v>
      </c>
      <c r="L64" s="24" t="n">
        <v>0</v>
      </c>
      <c r="M64" s="24" t="n">
        <f aca="false">ROUND(IF(R64="Purchase 5%",Q64/105*100,0),0)</f>
        <v>241019</v>
      </c>
      <c r="N64" s="24" t="n">
        <f aca="false">ROUND(M64*5/100,2)</f>
        <v>12050.95</v>
      </c>
      <c r="O64" s="24" t="n">
        <f aca="false">ROUND(IF(R64="Purchase 1%",Q64/101*100,0),0)</f>
        <v>0</v>
      </c>
      <c r="P64" s="24" t="n">
        <f aca="false">IF(Q64=SUM(I64:O64),0,Q64-SUM(I64:O64))</f>
        <v>0.0499999999883585</v>
      </c>
      <c r="Q64" s="24" t="n">
        <v>253070</v>
      </c>
      <c r="R64" s="24" t="s">
        <v>26</v>
      </c>
      <c r="S64" s="25" t="n">
        <f aca="false">A64</f>
        <v>366333</v>
      </c>
      <c r="T64" s="25" t="n">
        <v>429167</v>
      </c>
      <c r="U64" s="49" t="s">
        <v>27</v>
      </c>
      <c r="V64" s="27" t="s">
        <v>174</v>
      </c>
      <c r="W64" s="28"/>
      <c r="X64" s="28" t="e">
        <f aca="false">VLOOKUP(S64,,2,FALSE())</f>
        <v>#VALUE!</v>
      </c>
      <c r="Y64" s="28" t="e">
        <f aca="false">VLOOKUP(S64,,3,FALSE())</f>
        <v>#VALUE!</v>
      </c>
      <c r="Z64" s="28"/>
      <c r="AA64" s="28"/>
      <c r="AB64" s="28" t="n">
        <f aca="false">+Q64-Z64</f>
        <v>253070</v>
      </c>
    </row>
    <row r="65" customFormat="false" ht="15" hidden="false" customHeight="false" outlineLevel="0" collapsed="false">
      <c r="A65" s="14" t="n">
        <v>366512</v>
      </c>
      <c r="B65" s="15" t="s">
        <v>175</v>
      </c>
      <c r="C65" s="16" t="n">
        <v>42157</v>
      </c>
      <c r="D65" s="16" t="n">
        <v>42157</v>
      </c>
      <c r="E65" s="80" t="s">
        <v>142</v>
      </c>
      <c r="F65" s="24" t="s">
        <v>35</v>
      </c>
      <c r="G65" s="24" t="n">
        <v>0</v>
      </c>
      <c r="H65" s="24" t="n">
        <v>0</v>
      </c>
      <c r="I65" s="24" t="n">
        <f aca="false">IF(R65="Purchase Tax Free",Q65,0)</f>
        <v>0</v>
      </c>
      <c r="J65" s="24" t="n">
        <f aca="false">ROUND(IF(R65="Purchase 12.5%",Q65/112.5*100,0),0)</f>
        <v>0</v>
      </c>
      <c r="K65" s="24" t="n">
        <f aca="false">ROUND(J65*12.5/100,2)</f>
        <v>0</v>
      </c>
      <c r="L65" s="24" t="n">
        <v>0</v>
      </c>
      <c r="M65" s="24" t="n">
        <f aca="false">ROUND(IF(R65="Purchase 5%",Q65/105*100,0),0)</f>
        <v>28810</v>
      </c>
      <c r="N65" s="24" t="n">
        <f aca="false">ROUND(M65*5/100,2)</f>
        <v>1440.5</v>
      </c>
      <c r="O65" s="24" t="n">
        <f aca="false">ROUND(IF(R65="Purchase 1%",Q65/101*100,0),0)</f>
        <v>0</v>
      </c>
      <c r="P65" s="24" t="n">
        <f aca="false">IF(Q65=SUM(I65:O65),0,Q65-SUM(I65:O65))</f>
        <v>-0.5</v>
      </c>
      <c r="Q65" s="24" t="n">
        <v>30250</v>
      </c>
      <c r="R65" s="24" t="s">
        <v>26</v>
      </c>
      <c r="S65" s="25" t="n">
        <f aca="false">A65</f>
        <v>366512</v>
      </c>
      <c r="T65" s="25" t="n">
        <v>429441</v>
      </c>
      <c r="U65" s="26" t="s">
        <v>27</v>
      </c>
      <c r="V65" s="27" t="s">
        <v>176</v>
      </c>
      <c r="W65" s="28"/>
      <c r="X65" s="28" t="e">
        <f aca="false">VLOOKUP(S65,,2,FALSE())</f>
        <v>#VALUE!</v>
      </c>
      <c r="Y65" s="28" t="e">
        <f aca="false">VLOOKUP(S65,,3,FALSE())</f>
        <v>#VALUE!</v>
      </c>
      <c r="Z65" s="28"/>
      <c r="AA65" s="28"/>
      <c r="AB65" s="28" t="n">
        <f aca="false">+Q65-Z65</f>
        <v>30250</v>
      </c>
    </row>
    <row r="66" customFormat="false" ht="15" hidden="false" customHeight="false" outlineLevel="0" collapsed="false">
      <c r="A66" s="14" t="n">
        <v>366511</v>
      </c>
      <c r="B66" s="15" t="s">
        <v>177</v>
      </c>
      <c r="C66" s="16" t="n">
        <v>42157</v>
      </c>
      <c r="D66" s="16" t="n">
        <v>42157</v>
      </c>
      <c r="E66" s="80" t="s">
        <v>142</v>
      </c>
      <c r="F66" s="86" t="s">
        <v>35</v>
      </c>
      <c r="G66" s="19" t="n">
        <v>0</v>
      </c>
      <c r="H66" s="19" t="n">
        <v>0</v>
      </c>
      <c r="I66" s="20" t="n">
        <f aca="false">IF(R66="Purchase Tax Free",Q66,0)</f>
        <v>0</v>
      </c>
      <c r="J66" s="21" t="n">
        <f aca="false">ROUND(IF(R66="Purchase 12.5%",Q66/112.5*100,0),0)</f>
        <v>0</v>
      </c>
      <c r="K66" s="21" t="n">
        <f aca="false">ROUND(J66*12.5/100,2)</f>
        <v>0</v>
      </c>
      <c r="L66" s="22" t="n">
        <v>0</v>
      </c>
      <c r="M66" s="21" t="n">
        <f aca="false">ROUND(IF(R66="Purchase 5%",Q66/105*100,0),0)</f>
        <v>41857</v>
      </c>
      <c r="N66" s="21" t="n">
        <f aca="false">ROUND(M66*5/100,2)</f>
        <v>2092.85</v>
      </c>
      <c r="O66" s="20" t="n">
        <f aca="false">ROUND(IF(R66="Purchase 1%",Q66/101*100,0),0)</f>
        <v>0</v>
      </c>
      <c r="P66" s="21" t="n">
        <f aca="false">IF(Q66=SUM(I66:O66),0,Q66-SUM(I66:O66))</f>
        <v>0.150000000001455</v>
      </c>
      <c r="Q66" s="23" t="n">
        <v>43950</v>
      </c>
      <c r="R66" s="24" t="s">
        <v>26</v>
      </c>
      <c r="S66" s="25" t="n">
        <f aca="false">A66</f>
        <v>366511</v>
      </c>
      <c r="T66" s="25" t="n">
        <v>429426</v>
      </c>
      <c r="U66" s="26" t="s">
        <v>27</v>
      </c>
      <c r="V66" s="27" t="s">
        <v>178</v>
      </c>
      <c r="W66" s="28"/>
      <c r="X66" s="28" t="e">
        <f aca="false">VLOOKUP(S66,,2,FALSE())</f>
        <v>#VALUE!</v>
      </c>
      <c r="Y66" s="28" t="e">
        <f aca="false">VLOOKUP(S66,,3,FALSE())</f>
        <v>#VALUE!</v>
      </c>
      <c r="Z66" s="28"/>
      <c r="AA66" s="28"/>
      <c r="AB66" s="28" t="n">
        <f aca="false">+Q66-Z66</f>
        <v>43950</v>
      </c>
    </row>
    <row r="67" customFormat="false" ht="15" hidden="false" customHeight="false" outlineLevel="0" collapsed="false">
      <c r="A67" s="14" t="n">
        <v>366623</v>
      </c>
      <c r="B67" s="15" t="s">
        <v>179</v>
      </c>
      <c r="C67" s="16" t="n">
        <v>42158</v>
      </c>
      <c r="D67" s="16" t="n">
        <v>42158</v>
      </c>
      <c r="E67" s="80" t="s">
        <v>142</v>
      </c>
      <c r="F67" s="86" t="s">
        <v>35</v>
      </c>
      <c r="G67" s="19" t="n">
        <v>0</v>
      </c>
      <c r="H67" s="19" t="n">
        <v>0</v>
      </c>
      <c r="I67" s="20" t="n">
        <f aca="false">IF(R67="Purchase Tax Free",Q67,0)</f>
        <v>0</v>
      </c>
      <c r="J67" s="21" t="n">
        <f aca="false">ROUND(IF(R67="Purchase 12.5%",Q67/112.5*100,0),0)</f>
        <v>0</v>
      </c>
      <c r="K67" s="21" t="n">
        <f aca="false">ROUND(J67*12.5/100,2)</f>
        <v>0</v>
      </c>
      <c r="L67" s="22" t="n">
        <v>0</v>
      </c>
      <c r="M67" s="21" t="n">
        <f aca="false">ROUND(IF(R67="Purchase 5%",Q67/105*100,0),0)</f>
        <v>153814</v>
      </c>
      <c r="N67" s="21" t="n">
        <f aca="false">ROUND(M67*5/100,2)</f>
        <v>7690.7</v>
      </c>
      <c r="O67" s="20" t="n">
        <f aca="false">ROUND(IF(R67="Purchase 1%",Q67/101*100,0),0)</f>
        <v>0</v>
      </c>
      <c r="P67" s="21" t="n">
        <f aca="false">IF(Q67=SUM(I67:O67),0,Q67-SUM(I67:O67))</f>
        <v>0.299999999988358</v>
      </c>
      <c r="Q67" s="23" t="n">
        <v>161505</v>
      </c>
      <c r="R67" s="24" t="s">
        <v>26</v>
      </c>
      <c r="S67" s="25" t="n">
        <f aca="false">A67</f>
        <v>366623</v>
      </c>
      <c r="T67" s="25" t="n">
        <v>429741</v>
      </c>
      <c r="U67" s="26" t="s">
        <v>27</v>
      </c>
      <c r="V67" s="27" t="s">
        <v>180</v>
      </c>
      <c r="W67" s="28"/>
      <c r="X67" s="28" t="e">
        <f aca="false">VLOOKUP(S67,,2,FALSE())</f>
        <v>#VALUE!</v>
      </c>
      <c r="Y67" s="28" t="e">
        <f aca="false">VLOOKUP(S67,,3,FALSE())</f>
        <v>#VALUE!</v>
      </c>
      <c r="Z67" s="28"/>
      <c r="AA67" s="28"/>
      <c r="AB67" s="28" t="n">
        <f aca="false">+Q67-Z67</f>
        <v>161505</v>
      </c>
    </row>
    <row r="68" customFormat="false" ht="15" hidden="false" customHeight="false" outlineLevel="0" collapsed="false">
      <c r="A68" s="14" t="n">
        <v>366625</v>
      </c>
      <c r="B68" s="15" t="s">
        <v>181</v>
      </c>
      <c r="C68" s="16" t="n">
        <v>42158</v>
      </c>
      <c r="D68" s="16" t="n">
        <v>42158</v>
      </c>
      <c r="E68" s="80" t="s">
        <v>142</v>
      </c>
      <c r="F68" s="86" t="s">
        <v>35</v>
      </c>
      <c r="G68" s="19" t="n">
        <v>0</v>
      </c>
      <c r="H68" s="19" t="n">
        <v>0</v>
      </c>
      <c r="I68" s="20" t="n">
        <f aca="false">IF(R68="Purchase Tax Free",Q68,0)</f>
        <v>0</v>
      </c>
      <c r="J68" s="21" t="n">
        <f aca="false">ROUND(IF(R68="Purchase 12.5%",Q68/112.5*100,0),0)</f>
        <v>11200</v>
      </c>
      <c r="K68" s="21" t="n">
        <f aca="false">ROUND(J68*12.5/100,2)</f>
        <v>1400</v>
      </c>
      <c r="L68" s="22" t="n">
        <v>0</v>
      </c>
      <c r="M68" s="21" t="n">
        <f aca="false">ROUND(IF(R68="Purchase 5%",Q68/105*100,0),0)</f>
        <v>0</v>
      </c>
      <c r="N68" s="21" t="n">
        <f aca="false">ROUND(M68*5/100,2)</f>
        <v>0</v>
      </c>
      <c r="O68" s="20" t="n">
        <f aca="false">ROUND(IF(R68="Purchase 1%",Q68/101*100,0),0)</f>
        <v>0</v>
      </c>
      <c r="P68" s="21" t="n">
        <f aca="false">IF(Q68=SUM(I68:O68),0,Q68-SUM(I68:O68))</f>
        <v>0</v>
      </c>
      <c r="Q68" s="23" t="n">
        <v>12600</v>
      </c>
      <c r="R68" s="32" t="s">
        <v>52</v>
      </c>
      <c r="S68" s="25" t="n">
        <f aca="false">A68</f>
        <v>366625</v>
      </c>
      <c r="T68" s="25" t="n">
        <v>429734</v>
      </c>
      <c r="U68" s="26" t="s">
        <v>27</v>
      </c>
      <c r="V68" s="27" t="s">
        <v>182</v>
      </c>
      <c r="W68" s="28"/>
      <c r="X68" s="28" t="e">
        <f aca="false">VLOOKUP(S68,,2,FALSE())</f>
        <v>#VALUE!</v>
      </c>
      <c r="Y68" s="28" t="e">
        <f aca="false">VLOOKUP(S68,,3,FALSE())</f>
        <v>#VALUE!</v>
      </c>
      <c r="Z68" s="28"/>
      <c r="AA68" s="28"/>
      <c r="AB68" s="28" t="n">
        <f aca="false">+Q68-Z68</f>
        <v>12600</v>
      </c>
    </row>
    <row r="69" customFormat="false" ht="15" hidden="false" customHeight="false" outlineLevel="0" collapsed="false">
      <c r="A69" s="14" t="n">
        <v>366627</v>
      </c>
      <c r="B69" s="15" t="s">
        <v>183</v>
      </c>
      <c r="C69" s="16" t="n">
        <v>42158</v>
      </c>
      <c r="D69" s="16" t="n">
        <v>42158</v>
      </c>
      <c r="E69" s="80" t="s">
        <v>142</v>
      </c>
      <c r="F69" s="86" t="s">
        <v>25</v>
      </c>
      <c r="G69" s="19" t="n">
        <v>0</v>
      </c>
      <c r="H69" s="19" t="n">
        <v>0</v>
      </c>
      <c r="I69" s="20" t="n">
        <f aca="false">IF(R69="Purchase Tax Free",Q69,0)</f>
        <v>0</v>
      </c>
      <c r="J69" s="21" t="n">
        <f aca="false">ROUND(IF(R69="Purchase 12.5%",Q69/112.5*100,0),0)</f>
        <v>0</v>
      </c>
      <c r="K69" s="21" t="n">
        <f aca="false">ROUND(J69*12.5/100,2)</f>
        <v>0</v>
      </c>
      <c r="L69" s="22" t="n">
        <v>0</v>
      </c>
      <c r="M69" s="21" t="n">
        <f aca="false">ROUND(IF(R69="Purchase 5%",Q69/105*100,0),0)</f>
        <v>15905</v>
      </c>
      <c r="N69" s="21" t="n">
        <f aca="false">ROUND(M69*5/100,2)</f>
        <v>795.25</v>
      </c>
      <c r="O69" s="20" t="n">
        <f aca="false">ROUND(IF(R69="Purchase 1%",Q69/101*100,0),0)</f>
        <v>0</v>
      </c>
      <c r="P69" s="21" t="n">
        <f aca="false">IF(Q69=SUM(I69:O69),0,Q69-SUM(I69:O69))</f>
        <v>-0.25</v>
      </c>
      <c r="Q69" s="23" t="n">
        <v>16700</v>
      </c>
      <c r="R69" s="24" t="s">
        <v>26</v>
      </c>
      <c r="S69" s="25" t="n">
        <f aca="false">A69</f>
        <v>366627</v>
      </c>
      <c r="T69" s="25" t="n">
        <v>429731</v>
      </c>
      <c r="U69" s="26" t="s">
        <v>27</v>
      </c>
      <c r="V69" s="27" t="s">
        <v>184</v>
      </c>
      <c r="W69" s="28"/>
      <c r="X69" s="28" t="e">
        <f aca="false">VLOOKUP(S69,,2,FALSE())</f>
        <v>#VALUE!</v>
      </c>
      <c r="Y69" s="28" t="e">
        <f aca="false">VLOOKUP(S69,,3,FALSE())</f>
        <v>#VALUE!</v>
      </c>
      <c r="Z69" s="28"/>
      <c r="AA69" s="28"/>
      <c r="AB69" s="28" t="n">
        <f aca="false">+Q69-Z69</f>
        <v>16700</v>
      </c>
    </row>
    <row r="70" customFormat="false" ht="15" hidden="false" customHeight="false" outlineLevel="0" collapsed="false">
      <c r="A70" s="14" t="n">
        <v>366713</v>
      </c>
      <c r="B70" s="15" t="s">
        <v>185</v>
      </c>
      <c r="C70" s="16" t="n">
        <v>42158</v>
      </c>
      <c r="D70" s="16" t="n">
        <v>42159</v>
      </c>
      <c r="E70" s="80" t="s">
        <v>142</v>
      </c>
      <c r="F70" s="81" t="s">
        <v>128</v>
      </c>
      <c r="G70" s="19" t="n">
        <v>0</v>
      </c>
      <c r="H70" s="19" t="n">
        <v>0</v>
      </c>
      <c r="I70" s="20" t="n">
        <f aca="false">IF(R70="Purchase Tax Free",Q70,0)</f>
        <v>0</v>
      </c>
      <c r="J70" s="21" t="n">
        <f aca="false">ROUND(IF(R70="Purchase 12.5%",Q70/112.5*100,0),0)</f>
        <v>46284</v>
      </c>
      <c r="K70" s="21" t="n">
        <f aca="false">ROUND(J70*12.5/100,2)</f>
        <v>5785.5</v>
      </c>
      <c r="L70" s="22" t="n">
        <v>0</v>
      </c>
      <c r="M70" s="21" t="n">
        <f aca="false">ROUND(IF(R70="Purchase 5%",Q70/105*100,0),0)</f>
        <v>0</v>
      </c>
      <c r="N70" s="21" t="n">
        <f aca="false">ROUND(M70*5/100,2)</f>
        <v>0</v>
      </c>
      <c r="O70" s="20" t="n">
        <f aca="false">ROUND(IF(R70="Purchase 1%",Q70/101*100,0),0)</f>
        <v>0</v>
      </c>
      <c r="P70" s="21" t="n">
        <f aca="false">IF(Q70=SUM(I70:O70),0,Q70-SUM(I70:O70))</f>
        <v>0.5</v>
      </c>
      <c r="Q70" s="23" t="n">
        <v>52070</v>
      </c>
      <c r="R70" s="32" t="s">
        <v>52</v>
      </c>
      <c r="S70" s="25" t="n">
        <f aca="false">A70</f>
        <v>366713</v>
      </c>
      <c r="T70" s="25" t="n">
        <v>430058</v>
      </c>
      <c r="U70" s="26" t="s">
        <v>27</v>
      </c>
      <c r="V70" s="27" t="s">
        <v>186</v>
      </c>
      <c r="W70" s="28"/>
      <c r="X70" s="28" t="e">
        <f aca="false">VLOOKUP(S70,,2,FALSE())</f>
        <v>#VALUE!</v>
      </c>
      <c r="Y70" s="28" t="e">
        <f aca="false">VLOOKUP(S70,,3,FALSE())</f>
        <v>#VALUE!</v>
      </c>
      <c r="Z70" s="28"/>
      <c r="AA70" s="28"/>
      <c r="AB70" s="28" t="n">
        <f aca="false">+Q70-Z70</f>
        <v>52070</v>
      </c>
    </row>
    <row r="71" customFormat="false" ht="15" hidden="false" customHeight="false" outlineLevel="0" collapsed="false">
      <c r="A71" s="14" t="n">
        <v>366714</v>
      </c>
      <c r="B71" s="15" t="s">
        <v>187</v>
      </c>
      <c r="C71" s="16" t="n">
        <v>42159</v>
      </c>
      <c r="D71" s="16" t="n">
        <v>42159</v>
      </c>
      <c r="E71" s="80" t="s">
        <v>142</v>
      </c>
      <c r="F71" s="86" t="s">
        <v>35</v>
      </c>
      <c r="G71" s="19" t="n">
        <v>0</v>
      </c>
      <c r="H71" s="19" t="n">
        <v>0</v>
      </c>
      <c r="I71" s="20" t="n">
        <f aca="false">IF(R71="Purchase Tax Free",Q71,0)</f>
        <v>0</v>
      </c>
      <c r="J71" s="21" t="n">
        <f aca="false">ROUND(IF(R71="Purchase 12.5%",Q71/112.5*100,0),0)</f>
        <v>0</v>
      </c>
      <c r="K71" s="21" t="n">
        <f aca="false">ROUND(J71*12.5/100,2)</f>
        <v>0</v>
      </c>
      <c r="L71" s="22" t="n">
        <v>0</v>
      </c>
      <c r="M71" s="21" t="n">
        <f aca="false">ROUND(IF(R71="Purchase 5%",Q71/105*100,0),0)</f>
        <v>125724</v>
      </c>
      <c r="N71" s="21" t="n">
        <f aca="false">ROUND(M71*5/100,2)</f>
        <v>6286.2</v>
      </c>
      <c r="O71" s="20" t="n">
        <f aca="false">ROUND(IF(R71="Purchase 1%",Q71/101*100,0),0)</f>
        <v>0</v>
      </c>
      <c r="P71" s="21" t="n">
        <f aca="false">IF(Q71=SUM(I71:O71),0,Q71-SUM(I71:O71))</f>
        <v>-0.200000000011642</v>
      </c>
      <c r="Q71" s="23" t="n">
        <v>132010</v>
      </c>
      <c r="R71" s="24" t="s">
        <v>26</v>
      </c>
      <c r="S71" s="25" t="n">
        <f aca="false">A71</f>
        <v>366714</v>
      </c>
      <c r="T71" s="31" t="n">
        <v>430064</v>
      </c>
      <c r="U71" s="26" t="s">
        <v>27</v>
      </c>
      <c r="V71" s="27" t="s">
        <v>188</v>
      </c>
      <c r="W71" s="28"/>
      <c r="X71" s="28" t="e">
        <f aca="false">VLOOKUP(S71,,2,FALSE())</f>
        <v>#VALUE!</v>
      </c>
      <c r="Y71" s="28" t="e">
        <f aca="false">VLOOKUP(S71,,3,FALSE())</f>
        <v>#VALUE!</v>
      </c>
      <c r="Z71" s="28"/>
      <c r="AA71" s="28"/>
      <c r="AB71" s="28" t="n">
        <f aca="false">+Q71-Z71</f>
        <v>132010</v>
      </c>
    </row>
    <row r="72" customFormat="false" ht="15" hidden="false" customHeight="false" outlineLevel="0" collapsed="false">
      <c r="A72" s="35" t="n">
        <v>366715</v>
      </c>
      <c r="B72" s="36" t="s">
        <v>189</v>
      </c>
      <c r="C72" s="16" t="n">
        <v>42159</v>
      </c>
      <c r="D72" s="16" t="n">
        <v>42159</v>
      </c>
      <c r="E72" s="80" t="s">
        <v>142</v>
      </c>
      <c r="F72" s="86" t="s">
        <v>35</v>
      </c>
      <c r="G72" s="19" t="n">
        <v>0</v>
      </c>
      <c r="H72" s="19" t="n">
        <v>0</v>
      </c>
      <c r="I72" s="20" t="n">
        <f aca="false">IF(R72="Purchase Tax Free",Q72,0)</f>
        <v>0</v>
      </c>
      <c r="J72" s="37" t="n">
        <f aca="false">ROUND(IF(R72="Purchase 12.5%",Q72/112.5*100,0),0)</f>
        <v>0</v>
      </c>
      <c r="K72" s="37" t="n">
        <f aca="false">ROUND(J72*12.5/100,2)</f>
        <v>0</v>
      </c>
      <c r="L72" s="22" t="n">
        <v>0</v>
      </c>
      <c r="M72" s="37" t="n">
        <f aca="false">ROUND(IF(R72="Purchase 5%",Q72/105*100,0),0)</f>
        <v>31810</v>
      </c>
      <c r="N72" s="37" t="n">
        <f aca="false">ROUND(M72*5/100,2)</f>
        <v>1590.5</v>
      </c>
      <c r="O72" s="20" t="n">
        <f aca="false">ROUND(IF(R72="Purchase 1%",Q72/101*100,0),0)</f>
        <v>0</v>
      </c>
      <c r="P72" s="37" t="n">
        <f aca="false">IF(Q72=SUM(I72:O72),0,Q72-SUM(I72:O72))</f>
        <v>-0.5</v>
      </c>
      <c r="Q72" s="87" t="n">
        <v>33400</v>
      </c>
      <c r="R72" s="24" t="s">
        <v>26</v>
      </c>
      <c r="S72" s="25" t="n">
        <f aca="false">A72</f>
        <v>366715</v>
      </c>
      <c r="T72" s="31" t="n">
        <v>430053</v>
      </c>
      <c r="U72" s="39" t="s">
        <v>27</v>
      </c>
      <c r="V72" s="27" t="s">
        <v>190</v>
      </c>
      <c r="W72" s="28"/>
      <c r="X72" s="28" t="e">
        <f aca="false">VLOOKUP(S72,,2,FALSE())</f>
        <v>#VALUE!</v>
      </c>
      <c r="Y72" s="28" t="e">
        <f aca="false">VLOOKUP(S72,,3,FALSE())</f>
        <v>#VALUE!</v>
      </c>
      <c r="Z72" s="28"/>
      <c r="AA72" s="28"/>
      <c r="AB72" s="28" t="n">
        <f aca="false">+Q72-Z72</f>
        <v>33400</v>
      </c>
    </row>
    <row r="73" customFormat="false" ht="15" hidden="false" customHeight="false" outlineLevel="0" collapsed="false">
      <c r="A73" s="14" t="n">
        <v>366716</v>
      </c>
      <c r="B73" s="15" t="s">
        <v>191</v>
      </c>
      <c r="C73" s="16" t="n">
        <v>42159</v>
      </c>
      <c r="D73" s="16" t="n">
        <v>42159</v>
      </c>
      <c r="E73" s="80" t="s">
        <v>142</v>
      </c>
      <c r="F73" s="86" t="s">
        <v>35</v>
      </c>
      <c r="G73" s="40" t="n">
        <v>0</v>
      </c>
      <c r="H73" s="19" t="n">
        <v>0</v>
      </c>
      <c r="I73" s="20" t="n">
        <f aca="false">IF(R73="Purchase Tax Free",Q73,0)</f>
        <v>0</v>
      </c>
      <c r="J73" s="21" t="n">
        <f aca="false">ROUND(IF(R73="Purchase 12.5%",Q73/112.5*100,0),0)</f>
        <v>0</v>
      </c>
      <c r="K73" s="21" t="n">
        <f aca="false">ROUND(J73*12.5/100,2)</f>
        <v>0</v>
      </c>
      <c r="L73" s="41" t="n">
        <v>0</v>
      </c>
      <c r="M73" s="21" t="n">
        <f aca="false">ROUND(IF(R73="Purchase 5%",Q73/105*100,0),0)</f>
        <v>47619</v>
      </c>
      <c r="N73" s="21" t="n">
        <f aca="false">ROUND(M73*5/100,2)</f>
        <v>2380.95</v>
      </c>
      <c r="O73" s="42" t="n">
        <f aca="false">ROUND(IF(R73="Purchase 1%",Q73/101*100,0),0)</f>
        <v>0</v>
      </c>
      <c r="P73" s="21" t="n">
        <f aca="false">IF(Q73=SUM(I73:O73),0,Q73-SUM(I73:O73))</f>
        <v>0.0500000000029104</v>
      </c>
      <c r="Q73" s="88" t="n">
        <v>50000</v>
      </c>
      <c r="R73" s="24" t="s">
        <v>26</v>
      </c>
      <c r="S73" s="25" t="n">
        <f aca="false">A73</f>
        <v>366716</v>
      </c>
      <c r="T73" s="82" t="n">
        <v>430055</v>
      </c>
      <c r="U73" s="26" t="s">
        <v>27</v>
      </c>
      <c r="V73" s="27" t="s">
        <v>192</v>
      </c>
      <c r="W73" s="26"/>
      <c r="X73" s="26" t="e">
        <f aca="false">VLOOKUP(S73,,2,FALSE())</f>
        <v>#VALUE!</v>
      </c>
      <c r="Y73" s="26" t="e">
        <f aca="false">VLOOKUP(S73,,3,FALSE())</f>
        <v>#VALUE!</v>
      </c>
      <c r="Z73" s="26"/>
      <c r="AA73" s="26"/>
      <c r="AB73" s="26" t="n">
        <f aca="false">+Q73-Z73</f>
        <v>50000</v>
      </c>
    </row>
    <row r="74" customFormat="false" ht="15" hidden="false" customHeight="false" outlineLevel="0" collapsed="false">
      <c r="A74" s="44" t="n">
        <v>366875</v>
      </c>
      <c r="B74" s="45" t="s">
        <v>193</v>
      </c>
      <c r="C74" s="16" t="n">
        <v>42160</v>
      </c>
      <c r="D74" s="16" t="n">
        <v>42160</v>
      </c>
      <c r="E74" s="80" t="s">
        <v>142</v>
      </c>
      <c r="F74" s="86" t="s">
        <v>35</v>
      </c>
      <c r="G74" s="19" t="n">
        <v>0</v>
      </c>
      <c r="H74" s="19" t="n">
        <v>0</v>
      </c>
      <c r="I74" s="20" t="n">
        <f aca="false">IF(R74="Purchase Tax Free",Q74,0)</f>
        <v>0</v>
      </c>
      <c r="J74" s="46" t="n">
        <f aca="false">ROUND(IF(R74="Purchase 12.5%",Q74/112.5*100,0),0)</f>
        <v>0</v>
      </c>
      <c r="K74" s="46" t="n">
        <f aca="false">ROUND(J74*12.5/100,2)</f>
        <v>0</v>
      </c>
      <c r="L74" s="22" t="n">
        <v>0</v>
      </c>
      <c r="M74" s="46" t="n">
        <f aca="false">ROUND(IF(R74="Purchase 5%",Q74/105*100,0),0)</f>
        <v>33452</v>
      </c>
      <c r="N74" s="46" t="n">
        <f aca="false">ROUND(M74*5/100,2)</f>
        <v>1672.6</v>
      </c>
      <c r="O74" s="20" t="n">
        <f aca="false">ROUND(IF(R74="Purchase 1%",Q74/101*100,0),0)</f>
        <v>0</v>
      </c>
      <c r="P74" s="46" t="n">
        <f aca="false">IF(Q74=SUM(I74:O74),0,Q74-SUM(I74:O74))</f>
        <v>0.400000000001455</v>
      </c>
      <c r="Q74" s="89" t="n">
        <v>35125</v>
      </c>
      <c r="R74" s="24" t="s">
        <v>26</v>
      </c>
      <c r="S74" s="25" t="n">
        <f aca="false">A74</f>
        <v>366875</v>
      </c>
      <c r="T74" s="25" t="n">
        <v>430462</v>
      </c>
      <c r="U74" s="49" t="s">
        <v>27</v>
      </c>
      <c r="V74" s="27" t="s">
        <v>194</v>
      </c>
      <c r="W74" s="28"/>
      <c r="X74" s="28" t="e">
        <f aca="false">VLOOKUP(S74,,2,FALSE())</f>
        <v>#VALUE!</v>
      </c>
      <c r="Y74" s="28" t="e">
        <f aca="false">VLOOKUP(S74,,3,FALSE())</f>
        <v>#VALUE!</v>
      </c>
      <c r="Z74" s="28"/>
      <c r="AA74" s="28"/>
      <c r="AB74" s="28" t="n">
        <f aca="false">+Q74-Z74</f>
        <v>35125</v>
      </c>
    </row>
    <row r="75" customFormat="false" ht="15" hidden="false" customHeight="false" outlineLevel="0" collapsed="false">
      <c r="A75" s="14" t="n">
        <v>366876</v>
      </c>
      <c r="B75" s="15" t="s">
        <v>195</v>
      </c>
      <c r="C75" s="16" t="n">
        <v>42160</v>
      </c>
      <c r="D75" s="16" t="n">
        <v>42160</v>
      </c>
      <c r="E75" s="80" t="s">
        <v>142</v>
      </c>
      <c r="F75" s="86" t="s">
        <v>35</v>
      </c>
      <c r="G75" s="19" t="n">
        <v>0</v>
      </c>
      <c r="H75" s="19" t="n">
        <v>0</v>
      </c>
      <c r="I75" s="20" t="n">
        <f aca="false">IF(R75="Purchase Tax Free",Q75,0)</f>
        <v>0</v>
      </c>
      <c r="J75" s="21" t="n">
        <f aca="false">ROUND(IF(R75="Purchase 12.5%",Q75/112.5*100,0),0)</f>
        <v>0</v>
      </c>
      <c r="K75" s="21" t="n">
        <f aca="false">ROUND(J75*12.5/100,2)</f>
        <v>0</v>
      </c>
      <c r="L75" s="22" t="n">
        <v>0</v>
      </c>
      <c r="M75" s="21" t="n">
        <f aca="false">ROUND(IF(R75="Purchase 5%",Q75/105*100,0),0)</f>
        <v>19529</v>
      </c>
      <c r="N75" s="21" t="n">
        <f aca="false">ROUND(M75*5/100,2)</f>
        <v>976.45</v>
      </c>
      <c r="O75" s="20" t="n">
        <f aca="false">ROUND(IF(R75="Purchase 1%",Q75/101*100,0),0)</f>
        <v>0</v>
      </c>
      <c r="P75" s="21" t="n">
        <f aca="false">IF(Q75=SUM(I75:O75),0,Q75-SUM(I75:O75))</f>
        <v>-0.450000000000728</v>
      </c>
      <c r="Q75" s="88" t="n">
        <v>20505</v>
      </c>
      <c r="R75" s="24" t="s">
        <v>26</v>
      </c>
      <c r="S75" s="25" t="n">
        <f aca="false">A75</f>
        <v>366876</v>
      </c>
      <c r="T75" s="25" t="n">
        <v>430461</v>
      </c>
      <c r="U75" s="26" t="s">
        <v>27</v>
      </c>
      <c r="V75" s="27" t="s">
        <v>196</v>
      </c>
      <c r="W75" s="28"/>
      <c r="X75" s="28" t="e">
        <f aca="false">VLOOKUP(S75,,2,FALSE())</f>
        <v>#VALUE!</v>
      </c>
      <c r="Y75" s="28" t="e">
        <f aca="false">VLOOKUP(S75,,3,FALSE())</f>
        <v>#VALUE!</v>
      </c>
      <c r="Z75" s="28"/>
      <c r="AA75" s="28"/>
      <c r="AB75" s="28" t="n">
        <f aca="false">+Q75-Z75</f>
        <v>20505</v>
      </c>
    </row>
    <row r="76" customFormat="false" ht="15" hidden="false" customHeight="false" outlineLevel="0" collapsed="false">
      <c r="A76" s="14" t="n">
        <v>366877</v>
      </c>
      <c r="B76" s="15" t="s">
        <v>197</v>
      </c>
      <c r="C76" s="16" t="n">
        <v>42160</v>
      </c>
      <c r="D76" s="16" t="n">
        <v>42160</v>
      </c>
      <c r="E76" s="80" t="s">
        <v>142</v>
      </c>
      <c r="F76" s="86" t="s">
        <v>35</v>
      </c>
      <c r="G76" s="19" t="n">
        <v>0</v>
      </c>
      <c r="H76" s="19" t="n">
        <v>0</v>
      </c>
      <c r="I76" s="20" t="n">
        <f aca="false">IF(R76="Purchase Tax Free",Q76,0)</f>
        <v>0</v>
      </c>
      <c r="J76" s="21" t="n">
        <f aca="false">ROUND(IF(R76="Purchase 12.5%",Q76/112.5*100,0),0)</f>
        <v>0</v>
      </c>
      <c r="K76" s="21" t="n">
        <f aca="false">ROUND(J76*12.5/100,2)</f>
        <v>0</v>
      </c>
      <c r="L76" s="22" t="n">
        <v>0</v>
      </c>
      <c r="M76" s="21" t="n">
        <f aca="false">ROUND(IF(R76="Purchase 5%",Q76/105*100,0),0)</f>
        <v>11429</v>
      </c>
      <c r="N76" s="21" t="n">
        <f aca="false">ROUND(M76*5/100,2)</f>
        <v>571.45</v>
      </c>
      <c r="O76" s="20" t="n">
        <f aca="false">ROUND(IF(R76="Purchase 1%",Q76/101*100,0),0)</f>
        <v>0</v>
      </c>
      <c r="P76" s="21" t="n">
        <f aca="false">IF(Q76=SUM(I76:O76),0,Q76-SUM(I76:O76))</f>
        <v>-0.450000000000728</v>
      </c>
      <c r="Q76" s="88" t="n">
        <v>12000</v>
      </c>
      <c r="R76" s="24" t="s">
        <v>26</v>
      </c>
      <c r="S76" s="25" t="n">
        <f aca="false">A76</f>
        <v>366877</v>
      </c>
      <c r="T76" s="25" t="n">
        <v>430465</v>
      </c>
      <c r="U76" s="26" t="s">
        <v>27</v>
      </c>
      <c r="V76" s="27" t="s">
        <v>198</v>
      </c>
      <c r="W76" s="28"/>
      <c r="X76" s="28" t="e">
        <f aca="false">VLOOKUP(S76,,2,FALSE())</f>
        <v>#VALUE!</v>
      </c>
      <c r="Y76" s="28" t="e">
        <f aca="false">VLOOKUP(S76,,3,FALSE())</f>
        <v>#VALUE!</v>
      </c>
      <c r="Z76" s="28"/>
      <c r="AA76" s="28"/>
      <c r="AB76" s="28" t="n">
        <f aca="false">+Q76-Z76</f>
        <v>12000</v>
      </c>
    </row>
    <row r="77" customFormat="false" ht="15" hidden="false" customHeight="false" outlineLevel="0" collapsed="false">
      <c r="A77" s="14" t="n">
        <v>366922</v>
      </c>
      <c r="B77" s="15" t="s">
        <v>199</v>
      </c>
      <c r="C77" s="16" t="n">
        <v>42160</v>
      </c>
      <c r="D77" s="16" t="n">
        <v>42161</v>
      </c>
      <c r="E77" s="80" t="s">
        <v>142</v>
      </c>
      <c r="F77" s="86" t="s">
        <v>35</v>
      </c>
      <c r="G77" s="19" t="n">
        <v>0</v>
      </c>
      <c r="H77" s="19" t="n">
        <v>0</v>
      </c>
      <c r="I77" s="20" t="n">
        <f aca="false">IF(R77="Purchase Tax Free",Q77,0)</f>
        <v>0</v>
      </c>
      <c r="J77" s="21" t="n">
        <f aca="false">ROUND(IF(R77="Purchase 12.5%",Q77/112.5*100,0),0)</f>
        <v>11378</v>
      </c>
      <c r="K77" s="21" t="n">
        <f aca="false">ROUND(J77*12.5/100,2)</f>
        <v>1422.25</v>
      </c>
      <c r="L77" s="22" t="n">
        <v>0</v>
      </c>
      <c r="M77" s="21" t="n">
        <f aca="false">ROUND(IF(R77="Purchase 5%",Q77/105*100,0),0)</f>
        <v>0</v>
      </c>
      <c r="N77" s="21" t="n">
        <f aca="false">ROUND(M77*5/100,2)</f>
        <v>0</v>
      </c>
      <c r="O77" s="20" t="n">
        <f aca="false">ROUND(IF(R77="Purchase 1%",Q77/101*100,0),0)</f>
        <v>0</v>
      </c>
      <c r="P77" s="21" t="n">
        <f aca="false">IF(Q77=SUM(I77:O77),0,Q77-SUM(I77:O77))</f>
        <v>-0.25</v>
      </c>
      <c r="Q77" s="88" t="n">
        <v>12800</v>
      </c>
      <c r="R77" s="32" t="s">
        <v>52</v>
      </c>
      <c r="S77" s="25" t="n">
        <f aca="false">A77</f>
        <v>366922</v>
      </c>
      <c r="T77" s="25" t="n">
        <v>430506</v>
      </c>
      <c r="U77" s="26" t="s">
        <v>27</v>
      </c>
      <c r="V77" s="27" t="s">
        <v>200</v>
      </c>
      <c r="W77" s="28"/>
      <c r="X77" s="28" t="e">
        <f aca="false">VLOOKUP(S77,,2,FALSE())</f>
        <v>#VALUE!</v>
      </c>
      <c r="Y77" s="28" t="e">
        <f aca="false">VLOOKUP(S77,,3,FALSE())</f>
        <v>#VALUE!</v>
      </c>
      <c r="Z77" s="28"/>
      <c r="AA77" s="28"/>
      <c r="AB77" s="28" t="n">
        <f aca="false">+Q77-Z77</f>
        <v>12800</v>
      </c>
    </row>
    <row r="78" customFormat="false" ht="15" hidden="false" customHeight="false" outlineLevel="0" collapsed="false">
      <c r="A78" s="14" t="n">
        <v>366923</v>
      </c>
      <c r="B78" s="15" t="s">
        <v>201</v>
      </c>
      <c r="C78" s="16" t="n">
        <v>42160</v>
      </c>
      <c r="D78" s="16" t="n">
        <v>42160</v>
      </c>
      <c r="E78" s="80" t="s">
        <v>142</v>
      </c>
      <c r="F78" s="86" t="s">
        <v>35</v>
      </c>
      <c r="G78" s="19" t="n">
        <v>0</v>
      </c>
      <c r="H78" s="19" t="n">
        <v>0</v>
      </c>
      <c r="I78" s="20" t="n">
        <f aca="false">IF(R78="Purchase Tax Free",Q78,0)</f>
        <v>0</v>
      </c>
      <c r="J78" s="21" t="n">
        <f aca="false">ROUND(IF(R78="Purchase 12.5%",Q78/112.5*100,0),0)</f>
        <v>0</v>
      </c>
      <c r="K78" s="21" t="n">
        <f aca="false">ROUND(J78*12.5/100,2)</f>
        <v>0</v>
      </c>
      <c r="L78" s="22" t="n">
        <v>0</v>
      </c>
      <c r="M78" s="21" t="n">
        <f aca="false">ROUND(IF(R78="Purchase 5%",Q78/105*100,0),0)</f>
        <v>97795</v>
      </c>
      <c r="N78" s="21" t="n">
        <f aca="false">ROUND(M78*5/100,2)</f>
        <v>4889.75</v>
      </c>
      <c r="O78" s="20" t="n">
        <f aca="false">ROUND(IF(R78="Purchase 1%",Q78/101*100,0),0)</f>
        <v>0</v>
      </c>
      <c r="P78" s="21" t="n">
        <f aca="false">IF(Q78=SUM(I78:O78),0,Q78-SUM(I78:O78))</f>
        <v>0.25</v>
      </c>
      <c r="Q78" s="88" t="n">
        <v>102685</v>
      </c>
      <c r="R78" s="24" t="s">
        <v>26</v>
      </c>
      <c r="S78" s="25" t="n">
        <f aca="false">A78</f>
        <v>366923</v>
      </c>
      <c r="T78" s="25" t="n">
        <v>430463</v>
      </c>
      <c r="U78" s="26" t="s">
        <v>27</v>
      </c>
      <c r="V78" s="27" t="s">
        <v>202</v>
      </c>
      <c r="W78" s="28"/>
      <c r="X78" s="28" t="e">
        <f aca="false">VLOOKUP(S78,,2,FALSE())</f>
        <v>#VALUE!</v>
      </c>
      <c r="Y78" s="28" t="e">
        <f aca="false">VLOOKUP(S78,,3,FALSE())</f>
        <v>#VALUE!</v>
      </c>
      <c r="Z78" s="28"/>
      <c r="AA78" s="28"/>
      <c r="AB78" s="28" t="n">
        <f aca="false">+Q78-Z78</f>
        <v>102685</v>
      </c>
    </row>
    <row r="79" customFormat="false" ht="15" hidden="false" customHeight="false" outlineLevel="0" collapsed="false">
      <c r="A79" s="14" t="n">
        <v>366924</v>
      </c>
      <c r="B79" s="15" t="s">
        <v>203</v>
      </c>
      <c r="C79" s="16" t="n">
        <v>42161</v>
      </c>
      <c r="D79" s="16" t="n">
        <v>42161</v>
      </c>
      <c r="E79" s="80" t="s">
        <v>142</v>
      </c>
      <c r="F79" s="86" t="s">
        <v>35</v>
      </c>
      <c r="G79" s="19" t="n">
        <v>0</v>
      </c>
      <c r="H79" s="19" t="n">
        <v>0</v>
      </c>
      <c r="I79" s="20" t="n">
        <f aca="false">IF(R79="Purchase Tax Free",Q79,0)</f>
        <v>0</v>
      </c>
      <c r="J79" s="21" t="n">
        <f aca="false">ROUND(IF(R79="Purchase 12.5%",Q79/112.5*100,0),0)</f>
        <v>0</v>
      </c>
      <c r="K79" s="21" t="n">
        <f aca="false">ROUND(J79*12.5/100,2)</f>
        <v>0</v>
      </c>
      <c r="L79" s="22" t="n">
        <v>0</v>
      </c>
      <c r="M79" s="21" t="n">
        <f aca="false">ROUND(IF(R79="Purchase 5%",Q79/105*100,0),0)</f>
        <v>15048</v>
      </c>
      <c r="N79" s="21" t="n">
        <f aca="false">ROUND(M79*5/100,2)</f>
        <v>752.4</v>
      </c>
      <c r="O79" s="20" t="n">
        <f aca="false">ROUND(IF(R79="Purchase 1%",Q79/101*100,0),0)</f>
        <v>0</v>
      </c>
      <c r="P79" s="21" t="n">
        <f aca="false">IF(Q79=SUM(I79:O79),0,Q79-SUM(I79:O79))</f>
        <v>-0.399999999999636</v>
      </c>
      <c r="Q79" s="88" t="n">
        <v>15800</v>
      </c>
      <c r="R79" s="24" t="s">
        <v>26</v>
      </c>
      <c r="S79" s="25" t="n">
        <f aca="false">A79</f>
        <v>366924</v>
      </c>
      <c r="T79" s="25" t="n">
        <v>430642</v>
      </c>
      <c r="U79" s="26" t="s">
        <v>27</v>
      </c>
      <c r="V79" s="27" t="s">
        <v>204</v>
      </c>
      <c r="W79" s="28"/>
      <c r="X79" s="28" t="e">
        <f aca="false">VLOOKUP(S79,,2,FALSE())</f>
        <v>#VALUE!</v>
      </c>
      <c r="Y79" s="28" t="e">
        <f aca="false">VLOOKUP(S79,,3,FALSE())</f>
        <v>#VALUE!</v>
      </c>
      <c r="Z79" s="28"/>
      <c r="AA79" s="28"/>
      <c r="AB79" s="28" t="n">
        <f aca="false">+Q79-Z79</f>
        <v>15800</v>
      </c>
    </row>
    <row r="80" customFormat="false" ht="15" hidden="false" customHeight="false" outlineLevel="0" collapsed="false">
      <c r="A80" s="14" t="n">
        <v>366925</v>
      </c>
      <c r="B80" s="15" t="s">
        <v>205</v>
      </c>
      <c r="C80" s="16" t="n">
        <v>42161</v>
      </c>
      <c r="D80" s="16" t="n">
        <v>42161</v>
      </c>
      <c r="E80" s="80" t="s">
        <v>142</v>
      </c>
      <c r="F80" s="86" t="s">
        <v>35</v>
      </c>
      <c r="G80" s="19" t="n">
        <v>0</v>
      </c>
      <c r="H80" s="19" t="n">
        <v>0</v>
      </c>
      <c r="I80" s="20" t="n">
        <f aca="false">IF(R80="Purchase Tax Free",Q80,0)</f>
        <v>0</v>
      </c>
      <c r="J80" s="21" t="n">
        <f aca="false">ROUND(IF(R80="Purchase 12.5%",Q80/112.5*100,0),0)</f>
        <v>0</v>
      </c>
      <c r="K80" s="21" t="n">
        <f aca="false">ROUND(J80*12.5/100,2)</f>
        <v>0</v>
      </c>
      <c r="L80" s="22" t="n">
        <v>0</v>
      </c>
      <c r="M80" s="21" t="n">
        <f aca="false">ROUND(IF(R80="Purchase 5%",Q80/105*100,0),0)</f>
        <v>30190</v>
      </c>
      <c r="N80" s="21" t="n">
        <f aca="false">ROUND(M80*5/100,2)</f>
        <v>1509.5</v>
      </c>
      <c r="O80" s="20" t="n">
        <f aca="false">ROUND(IF(R80="Purchase 1%",Q80/101*100,0),0)</f>
        <v>0</v>
      </c>
      <c r="P80" s="21" t="n">
        <f aca="false">IF(Q80=SUM(I80:O80),0,Q80-SUM(I80:O80))</f>
        <v>0.5</v>
      </c>
      <c r="Q80" s="88" t="n">
        <v>31700</v>
      </c>
      <c r="R80" s="24" t="s">
        <v>26</v>
      </c>
      <c r="S80" s="25" t="n">
        <f aca="false">A80</f>
        <v>366925</v>
      </c>
      <c r="T80" s="25" t="n">
        <v>430640</v>
      </c>
      <c r="U80" s="26" t="s">
        <v>27</v>
      </c>
      <c r="V80" s="27" t="s">
        <v>206</v>
      </c>
      <c r="W80" s="28"/>
      <c r="X80" s="28" t="e">
        <f aca="false">VLOOKUP(S80,,2,FALSE())</f>
        <v>#VALUE!</v>
      </c>
      <c r="Y80" s="28" t="e">
        <f aca="false">VLOOKUP(S80,,3,FALSE())</f>
        <v>#VALUE!</v>
      </c>
      <c r="Z80" s="28"/>
      <c r="AA80" s="28"/>
      <c r="AB80" s="28" t="n">
        <f aca="false">+Q80-Z80</f>
        <v>31700</v>
      </c>
    </row>
    <row r="81" customFormat="false" ht="15" hidden="false" customHeight="false" outlineLevel="0" collapsed="false">
      <c r="A81" s="14" t="n">
        <v>366926</v>
      </c>
      <c r="B81" s="15" t="s">
        <v>207</v>
      </c>
      <c r="C81" s="16" t="n">
        <v>42161</v>
      </c>
      <c r="D81" s="16" t="n">
        <v>42161</v>
      </c>
      <c r="E81" s="80" t="s">
        <v>142</v>
      </c>
      <c r="F81" s="86" t="s">
        <v>35</v>
      </c>
      <c r="G81" s="19" t="n">
        <v>0</v>
      </c>
      <c r="H81" s="19" t="n">
        <v>0</v>
      </c>
      <c r="I81" s="20" t="n">
        <f aca="false">IF(R81="Purchase Tax Free",Q81,0)</f>
        <v>0</v>
      </c>
      <c r="J81" s="21" t="n">
        <f aca="false">ROUND(IF(R81="Purchase 12.5%",Q81/112.5*100,0),0)</f>
        <v>0</v>
      </c>
      <c r="K81" s="21" t="n">
        <f aca="false">ROUND(J81*12.5/100,2)</f>
        <v>0</v>
      </c>
      <c r="L81" s="22" t="n">
        <v>0</v>
      </c>
      <c r="M81" s="21" t="n">
        <f aca="false">ROUND(IF(R81="Purchase 5%",Q81/105*100,0),0)</f>
        <v>170910</v>
      </c>
      <c r="N81" s="21" t="n">
        <f aca="false">ROUND(M81*5/100,2)</f>
        <v>8545.5</v>
      </c>
      <c r="O81" s="20" t="n">
        <f aca="false">ROUND(IF(R81="Purchase 1%",Q81/101*100,0),0)</f>
        <v>0</v>
      </c>
      <c r="P81" s="21" t="n">
        <f aca="false">IF(Q81=SUM(I81:O81),0,Q81-SUM(I81:O81))</f>
        <v>-0.5</v>
      </c>
      <c r="Q81" s="88" t="n">
        <v>179455</v>
      </c>
      <c r="R81" s="24" t="s">
        <v>26</v>
      </c>
      <c r="S81" s="25" t="n">
        <f aca="false">A81</f>
        <v>366926</v>
      </c>
      <c r="T81" s="25" t="n">
        <v>430639</v>
      </c>
      <c r="U81" s="26" t="s">
        <v>27</v>
      </c>
      <c r="V81" s="27" t="s">
        <v>208</v>
      </c>
      <c r="W81" s="28"/>
      <c r="X81" s="28" t="e">
        <f aca="false">VLOOKUP(S81,,2,FALSE())</f>
        <v>#VALUE!</v>
      </c>
      <c r="Y81" s="28" t="e">
        <f aca="false">VLOOKUP(S81,,3,FALSE())</f>
        <v>#VALUE!</v>
      </c>
      <c r="Z81" s="28"/>
      <c r="AA81" s="28"/>
      <c r="AB81" s="28" t="n">
        <f aca="false">+Q81-Z81</f>
        <v>179455</v>
      </c>
    </row>
    <row r="82" customFormat="false" ht="15" hidden="false" customHeight="false" outlineLevel="0" collapsed="false">
      <c r="A82" s="14" t="n">
        <v>367619</v>
      </c>
      <c r="B82" s="15" t="s">
        <v>209</v>
      </c>
      <c r="C82" s="16" t="n">
        <v>42165</v>
      </c>
      <c r="D82" s="16" t="n">
        <v>42165</v>
      </c>
      <c r="E82" s="80" t="s">
        <v>142</v>
      </c>
      <c r="F82" s="86" t="s">
        <v>35</v>
      </c>
      <c r="G82" s="19" t="n">
        <v>0</v>
      </c>
      <c r="H82" s="19" t="n">
        <v>0</v>
      </c>
      <c r="I82" s="20" t="n">
        <f aca="false">IF(R82="Purchase Tax Free",Q82,0)</f>
        <v>0</v>
      </c>
      <c r="J82" s="21" t="n">
        <f aca="false">ROUND(IF(R82="Purchase 12.5%",Q82/112.5*100,0),0)</f>
        <v>0</v>
      </c>
      <c r="K82" s="21" t="n">
        <f aca="false">ROUND(J82*12.5/100,2)</f>
        <v>0</v>
      </c>
      <c r="L82" s="22" t="n">
        <v>0</v>
      </c>
      <c r="M82" s="21" t="n">
        <f aca="false">ROUND(IF(R82="Purchase 5%",Q82/105*100,0),0)</f>
        <v>46119</v>
      </c>
      <c r="N82" s="21" t="n">
        <f aca="false">ROUND(M82*5/100,2)</f>
        <v>2305.95</v>
      </c>
      <c r="O82" s="20" t="n">
        <f aca="false">ROUND(IF(R82="Purchase 1%",Q82/101*100,0),0)</f>
        <v>0</v>
      </c>
      <c r="P82" s="21" t="n">
        <f aca="false">IF(Q82=SUM(I82:O82),0,Q82-SUM(I82:O82))</f>
        <v>0.0500000000029104</v>
      </c>
      <c r="Q82" s="88" t="n">
        <v>48425</v>
      </c>
      <c r="R82" s="24" t="s">
        <v>26</v>
      </c>
      <c r="S82" s="25" t="n">
        <f aca="false">A82</f>
        <v>367619</v>
      </c>
      <c r="T82" s="31" t="n">
        <v>431473</v>
      </c>
      <c r="U82" s="26" t="s">
        <v>27</v>
      </c>
      <c r="V82" s="27" t="s">
        <v>210</v>
      </c>
      <c r="W82" s="28"/>
      <c r="X82" s="28" t="e">
        <f aca="false">VLOOKUP(S82,,2,FALSE())</f>
        <v>#VALUE!</v>
      </c>
      <c r="Y82" s="28" t="e">
        <f aca="false">VLOOKUP(S82,,3,FALSE())</f>
        <v>#VALUE!</v>
      </c>
      <c r="Z82" s="28"/>
      <c r="AA82" s="28"/>
      <c r="AB82" s="28" t="n">
        <f aca="false">+Q82-Z82</f>
        <v>48425</v>
      </c>
    </row>
    <row r="83" customFormat="false" ht="15" hidden="false" customHeight="false" outlineLevel="0" collapsed="false">
      <c r="A83" s="14" t="n">
        <v>367620</v>
      </c>
      <c r="B83" s="15" t="s">
        <v>32</v>
      </c>
      <c r="C83" s="16" t="n">
        <v>42165</v>
      </c>
      <c r="D83" s="16" t="n">
        <v>42165</v>
      </c>
      <c r="E83" s="80" t="s">
        <v>142</v>
      </c>
      <c r="F83" s="86" t="s">
        <v>35</v>
      </c>
      <c r="G83" s="19" t="n">
        <v>0</v>
      </c>
      <c r="H83" s="19" t="n">
        <v>0</v>
      </c>
      <c r="I83" s="20" t="n">
        <f aca="false">IF(R83="Purchase Tax Free",Q83,0)</f>
        <v>0</v>
      </c>
      <c r="J83" s="21" t="n">
        <f aca="false">ROUND(IF(R83="Purchase 12.5%",Q83/112.5*100,0),0)</f>
        <v>0</v>
      </c>
      <c r="K83" s="21" t="n">
        <f aca="false">ROUND(J83*12.5/100,2)</f>
        <v>0</v>
      </c>
      <c r="L83" s="22" t="n">
        <v>0</v>
      </c>
      <c r="M83" s="21" t="n">
        <f aca="false">ROUND(IF(R83="Purchase 5%",Q83/105*100,0),0)</f>
        <v>126929</v>
      </c>
      <c r="N83" s="21" t="n">
        <f aca="false">ROUND(M83*5/100,2)</f>
        <v>6346.45</v>
      </c>
      <c r="O83" s="20" t="n">
        <f aca="false">ROUND(IF(R83="Purchase 1%",Q83/101*100,0),0)</f>
        <v>0</v>
      </c>
      <c r="P83" s="21" t="n">
        <f aca="false">IF(Q83=SUM(I83:O83),0,Q83-SUM(I83:O83))</f>
        <v>-0.450000000011642</v>
      </c>
      <c r="Q83" s="88" t="n">
        <v>133275</v>
      </c>
      <c r="R83" s="24" t="s">
        <v>26</v>
      </c>
      <c r="S83" s="25" t="n">
        <f aca="false">A83</f>
        <v>367620</v>
      </c>
      <c r="T83" s="25" t="n">
        <v>431414</v>
      </c>
      <c r="U83" s="26" t="s">
        <v>27</v>
      </c>
      <c r="V83" s="27" t="s">
        <v>211</v>
      </c>
      <c r="W83" s="28"/>
      <c r="X83" s="28" t="e">
        <f aca="false">VLOOKUP(S83,,2,FALSE())</f>
        <v>#VALUE!</v>
      </c>
      <c r="Y83" s="28" t="e">
        <f aca="false">VLOOKUP(S83,,3,FALSE())</f>
        <v>#VALUE!</v>
      </c>
      <c r="Z83" s="28"/>
      <c r="AA83" s="28"/>
      <c r="AB83" s="28" t="n">
        <f aca="false">+Q83-Z83</f>
        <v>133275</v>
      </c>
    </row>
    <row r="84" customFormat="false" ht="15" hidden="false" customHeight="false" outlineLevel="0" collapsed="false">
      <c r="A84" s="14" t="n">
        <v>366337</v>
      </c>
      <c r="B84" s="15" t="s">
        <v>212</v>
      </c>
      <c r="C84" s="16" t="n">
        <v>42156</v>
      </c>
      <c r="D84" s="16" t="n">
        <v>42156</v>
      </c>
      <c r="E84" s="90" t="s">
        <v>213</v>
      </c>
      <c r="F84" s="81" t="s">
        <v>214</v>
      </c>
      <c r="G84" s="19" t="n">
        <v>0</v>
      </c>
      <c r="H84" s="19" t="n">
        <v>0</v>
      </c>
      <c r="I84" s="20" t="n">
        <f aca="false">IF(R84="Purchase Tax Free",Q84,0)</f>
        <v>0</v>
      </c>
      <c r="J84" s="21" t="n">
        <f aca="false">ROUND(IF(R84="Purchase 12.5%",Q84/112.5*100,0),0)</f>
        <v>908</v>
      </c>
      <c r="K84" s="21" t="n">
        <f aca="false">ROUND(J84*12.5/100,2)</f>
        <v>113.5</v>
      </c>
      <c r="L84" s="22" t="n">
        <v>0</v>
      </c>
      <c r="M84" s="21" t="n">
        <f aca="false">ROUND(IF(R84="Purchase 5%",Q84/105*100,0),0)</f>
        <v>0</v>
      </c>
      <c r="N84" s="21" t="n">
        <f aca="false">ROUND(M84*5/100,2)</f>
        <v>0</v>
      </c>
      <c r="O84" s="20" t="n">
        <f aca="false">ROUND(IF(R84="Purchase 1%",Q84/101*100,0),0)</f>
        <v>0</v>
      </c>
      <c r="P84" s="21" t="n">
        <f aca="false">IF(Q84=SUM(I84:O84),0,Q84-SUM(I84:O84))</f>
        <v>0.5</v>
      </c>
      <c r="Q84" s="88" t="n">
        <v>1022</v>
      </c>
      <c r="R84" s="32" t="s">
        <v>52</v>
      </c>
      <c r="S84" s="25" t="n">
        <f aca="false">A84</f>
        <v>366337</v>
      </c>
      <c r="T84" s="25" t="n">
        <v>429139</v>
      </c>
      <c r="U84" s="26" t="s">
        <v>27</v>
      </c>
      <c r="V84" s="27" t="s">
        <v>215</v>
      </c>
      <c r="W84" s="28"/>
      <c r="X84" s="28" t="e">
        <f aca="false">VLOOKUP(S84,,2,FALSE())</f>
        <v>#VALUE!</v>
      </c>
      <c r="Y84" s="28" t="e">
        <f aca="false">VLOOKUP(S84,,3,FALSE())</f>
        <v>#VALUE!</v>
      </c>
      <c r="Z84" s="28"/>
      <c r="AA84" s="28"/>
      <c r="AB84" s="28" t="n">
        <f aca="false">+Q84-Z84</f>
        <v>1022</v>
      </c>
    </row>
    <row r="85" customFormat="false" ht="15" hidden="false" customHeight="false" outlineLevel="0" collapsed="false">
      <c r="A85" s="14" t="n">
        <v>366338</v>
      </c>
      <c r="B85" s="15" t="s">
        <v>216</v>
      </c>
      <c r="C85" s="16" t="n">
        <v>42156</v>
      </c>
      <c r="D85" s="16" t="n">
        <v>42156</v>
      </c>
      <c r="E85" s="90" t="s">
        <v>213</v>
      </c>
      <c r="F85" s="81" t="s">
        <v>217</v>
      </c>
      <c r="G85" s="19" t="n">
        <v>0</v>
      </c>
      <c r="H85" s="19" t="n">
        <v>0</v>
      </c>
      <c r="I85" s="20" t="n">
        <f aca="false">IF(R85="Purchase Tax Free",Q85,0)</f>
        <v>0</v>
      </c>
      <c r="J85" s="21" t="n">
        <f aca="false">ROUND(IF(R85="Purchase 12.5%",Q85/112.5*100,0),0)</f>
        <v>591</v>
      </c>
      <c r="K85" s="21" t="n">
        <f aca="false">ROUND(J85*12.5/100,2)</f>
        <v>73.88</v>
      </c>
      <c r="L85" s="22" t="n">
        <v>0</v>
      </c>
      <c r="M85" s="21" t="n">
        <f aca="false">ROUND(IF(R85="Purchase 5%",Q85/105*100,0),0)</f>
        <v>0</v>
      </c>
      <c r="N85" s="21" t="n">
        <f aca="false">ROUND(M85*5/100,2)</f>
        <v>0</v>
      </c>
      <c r="O85" s="20" t="n">
        <f aca="false">ROUND(IF(R85="Purchase 1%",Q85/101*100,0),0)</f>
        <v>0</v>
      </c>
      <c r="P85" s="21" t="n">
        <f aca="false">IF(Q85=SUM(I85:O85),0,Q85-SUM(I85:O85))</f>
        <v>0.120000000000005</v>
      </c>
      <c r="Q85" s="88" t="n">
        <v>665</v>
      </c>
      <c r="R85" s="32" t="s">
        <v>52</v>
      </c>
      <c r="S85" s="25" t="n">
        <f aca="false">A85</f>
        <v>366338</v>
      </c>
      <c r="T85" s="31" t="n">
        <v>429136</v>
      </c>
      <c r="U85" s="26" t="s">
        <v>27</v>
      </c>
      <c r="V85" s="27" t="s">
        <v>218</v>
      </c>
      <c r="W85" s="28"/>
      <c r="X85" s="28" t="e">
        <f aca="false">VLOOKUP(S85,,2,FALSE())</f>
        <v>#VALUE!</v>
      </c>
      <c r="Y85" s="28" t="e">
        <f aca="false">VLOOKUP(S85,,3,FALSE())</f>
        <v>#VALUE!</v>
      </c>
      <c r="Z85" s="28"/>
      <c r="AA85" s="28"/>
      <c r="AB85" s="28" t="n">
        <f aca="false">+Q85-Z85</f>
        <v>665</v>
      </c>
    </row>
    <row r="86" customFormat="false" ht="15" hidden="false" customHeight="false" outlineLevel="0" collapsed="false">
      <c r="A86" s="14" t="n">
        <v>366629</v>
      </c>
      <c r="B86" s="15" t="s">
        <v>219</v>
      </c>
      <c r="C86" s="16" t="n">
        <v>42158</v>
      </c>
      <c r="D86" s="16" t="n">
        <v>42158</v>
      </c>
      <c r="E86" s="90" t="s">
        <v>213</v>
      </c>
      <c r="F86" s="81" t="s">
        <v>217</v>
      </c>
      <c r="G86" s="19" t="n">
        <v>0</v>
      </c>
      <c r="H86" s="19" t="n">
        <v>0</v>
      </c>
      <c r="I86" s="20" t="n">
        <f aca="false">IF(R86="Purchase Tax Free",Q86,0)</f>
        <v>0</v>
      </c>
      <c r="J86" s="21" t="n">
        <f aca="false">ROUND(IF(R86="Purchase 12.5%",Q86/112.5*100,0),0)</f>
        <v>772</v>
      </c>
      <c r="K86" s="21" t="n">
        <f aca="false">ROUND(J86*12.5/100,2)</f>
        <v>96.5</v>
      </c>
      <c r="L86" s="22" t="n">
        <v>0</v>
      </c>
      <c r="M86" s="21" t="n">
        <f aca="false">ROUND(IF(R86="Purchase 5%",Q86/105*100,0),0)</f>
        <v>0</v>
      </c>
      <c r="N86" s="21" t="n">
        <f aca="false">ROUND(M86*5/100,2)</f>
        <v>0</v>
      </c>
      <c r="O86" s="20" t="n">
        <f aca="false">ROUND(IF(R86="Purchase 1%",Q86/101*100,0),0)</f>
        <v>0</v>
      </c>
      <c r="P86" s="21" t="n">
        <f aca="false">IF(Q86=SUM(I86:O86),0,Q86-SUM(I86:O86))</f>
        <v>-0.5</v>
      </c>
      <c r="Q86" s="88" t="n">
        <v>868</v>
      </c>
      <c r="R86" s="32" t="s">
        <v>52</v>
      </c>
      <c r="S86" s="25" t="n">
        <f aca="false">A86</f>
        <v>366629</v>
      </c>
      <c r="T86" s="25" t="n">
        <v>429764</v>
      </c>
      <c r="U86" s="26" t="s">
        <v>27</v>
      </c>
      <c r="V86" s="27" t="s">
        <v>220</v>
      </c>
      <c r="W86" s="28"/>
      <c r="X86" s="28" t="e">
        <f aca="false">VLOOKUP(S86,,2,FALSE())</f>
        <v>#VALUE!</v>
      </c>
      <c r="Y86" s="28" t="e">
        <f aca="false">VLOOKUP(S86,,3,FALSE())</f>
        <v>#VALUE!</v>
      </c>
      <c r="Z86" s="28"/>
      <c r="AA86" s="28"/>
      <c r="AB86" s="28" t="n">
        <f aca="false">+Q86-Z86</f>
        <v>868</v>
      </c>
    </row>
    <row r="87" customFormat="false" ht="15" hidden="false" customHeight="false" outlineLevel="0" collapsed="false">
      <c r="A87" s="14" t="n">
        <v>366630</v>
      </c>
      <c r="B87" s="15" t="s">
        <v>221</v>
      </c>
      <c r="C87" s="16" t="n">
        <v>42158</v>
      </c>
      <c r="D87" s="16" t="n">
        <v>42158</v>
      </c>
      <c r="E87" s="90" t="s">
        <v>213</v>
      </c>
      <c r="F87" s="81" t="s">
        <v>214</v>
      </c>
      <c r="G87" s="19" t="n">
        <v>0</v>
      </c>
      <c r="H87" s="19" t="n">
        <v>0</v>
      </c>
      <c r="I87" s="20" t="n">
        <f aca="false">IF(R87="Purchase Tax Free",Q87,0)</f>
        <v>0</v>
      </c>
      <c r="J87" s="21" t="n">
        <f aca="false">ROUND(IF(R87="Purchase 12.5%",Q87/112.5*100,0),0)</f>
        <v>0</v>
      </c>
      <c r="K87" s="21" t="n">
        <f aca="false">ROUND(J87*12.5/100,2)</f>
        <v>0</v>
      </c>
      <c r="L87" s="22" t="n">
        <v>0</v>
      </c>
      <c r="M87" s="21" t="n">
        <f aca="false">ROUND(IF(R87="Purchase 5%",Q87/105*100,0),0)</f>
        <v>836</v>
      </c>
      <c r="N87" s="21" t="n">
        <f aca="false">ROUND(M87*5/100,2)</f>
        <v>41.8</v>
      </c>
      <c r="O87" s="20" t="n">
        <f aca="false">ROUND(IF(R87="Purchase 1%",Q87/101*100,0),0)</f>
        <v>0</v>
      </c>
      <c r="P87" s="21" t="n">
        <f aca="false">IF(Q87=SUM(I87:O87),0,Q87-SUM(I87:O87))</f>
        <v>0.200000000000045</v>
      </c>
      <c r="Q87" s="88" t="n">
        <v>878</v>
      </c>
      <c r="R87" s="24" t="s">
        <v>26</v>
      </c>
      <c r="S87" s="25" t="n">
        <f aca="false">A87</f>
        <v>366630</v>
      </c>
      <c r="T87" s="25" t="n">
        <v>429763</v>
      </c>
      <c r="U87" s="26" t="s">
        <v>27</v>
      </c>
      <c r="V87" s="27" t="s">
        <v>222</v>
      </c>
      <c r="W87" s="28"/>
      <c r="X87" s="28" t="e">
        <f aca="false">VLOOKUP(S87,,2,FALSE())</f>
        <v>#VALUE!</v>
      </c>
      <c r="Y87" s="28" t="e">
        <f aca="false">VLOOKUP(S87,,3,FALSE())</f>
        <v>#VALUE!</v>
      </c>
      <c r="Z87" s="28"/>
      <c r="AA87" s="28"/>
      <c r="AB87" s="28" t="n">
        <f aca="false">+Q87-Z87</f>
        <v>878</v>
      </c>
    </row>
    <row r="88" customFormat="false" ht="15" hidden="false" customHeight="false" outlineLevel="0" collapsed="false">
      <c r="A88" s="14" t="n">
        <v>366717</v>
      </c>
      <c r="B88" s="15" t="s">
        <v>223</v>
      </c>
      <c r="C88" s="16" t="n">
        <v>42159</v>
      </c>
      <c r="D88" s="16" t="n">
        <v>42159</v>
      </c>
      <c r="E88" s="90" t="s">
        <v>213</v>
      </c>
      <c r="F88" s="81" t="s">
        <v>217</v>
      </c>
      <c r="G88" s="19" t="n">
        <v>0</v>
      </c>
      <c r="H88" s="19" t="n">
        <v>0</v>
      </c>
      <c r="I88" s="20" t="n">
        <f aca="false">IF(R88="Purchase Tax Free",Q88,0)</f>
        <v>0</v>
      </c>
      <c r="J88" s="21" t="n">
        <f aca="false">ROUND(IF(R88="Purchase 12.5%",Q88/112.5*100,0),0)</f>
        <v>772</v>
      </c>
      <c r="K88" s="21" t="n">
        <f aca="false">ROUND(J88*12.5/100,2)</f>
        <v>96.5</v>
      </c>
      <c r="L88" s="22" t="n">
        <v>0</v>
      </c>
      <c r="M88" s="21" t="n">
        <f aca="false">ROUND(IF(R88="Purchase 5%",Q88/105*100,0),0)</f>
        <v>0</v>
      </c>
      <c r="N88" s="21" t="n">
        <f aca="false">ROUND(M88*5/100,2)</f>
        <v>0</v>
      </c>
      <c r="O88" s="20" t="n">
        <f aca="false">ROUND(IF(R88="Purchase 1%",Q88/101*100,0),0)</f>
        <v>0</v>
      </c>
      <c r="P88" s="21" t="n">
        <f aca="false">IF(Q88=SUM(I88:O88),0,Q88-SUM(I88:O88))</f>
        <v>-0.5</v>
      </c>
      <c r="Q88" s="88" t="n">
        <v>868</v>
      </c>
      <c r="R88" s="32" t="s">
        <v>52</v>
      </c>
      <c r="S88" s="25" t="n">
        <f aca="false">A88</f>
        <v>366717</v>
      </c>
      <c r="T88" s="25" t="n">
        <v>430018</v>
      </c>
      <c r="U88" s="26" t="s">
        <v>27</v>
      </c>
      <c r="V88" s="27" t="s">
        <v>224</v>
      </c>
      <c r="W88" s="28"/>
      <c r="X88" s="28" t="e">
        <f aca="false">VLOOKUP(S88,,2,FALSE())</f>
        <v>#VALUE!</v>
      </c>
      <c r="Y88" s="28" t="e">
        <f aca="false">VLOOKUP(S88,,3,FALSE())</f>
        <v>#VALUE!</v>
      </c>
      <c r="Z88" s="28"/>
      <c r="AA88" s="28"/>
      <c r="AB88" s="28" t="n">
        <f aca="false">+Q88-Z88</f>
        <v>868</v>
      </c>
    </row>
    <row r="89" customFormat="false" ht="15" hidden="false" customHeight="false" outlineLevel="0" collapsed="false">
      <c r="A89" s="14" t="n">
        <v>367217</v>
      </c>
      <c r="B89" s="15" t="s">
        <v>225</v>
      </c>
      <c r="C89" s="16" t="n">
        <v>42163</v>
      </c>
      <c r="D89" s="16" t="n">
        <v>42163</v>
      </c>
      <c r="E89" s="90" t="s">
        <v>213</v>
      </c>
      <c r="F89" s="18" t="s">
        <v>214</v>
      </c>
      <c r="G89" s="19" t="n">
        <v>0</v>
      </c>
      <c r="H89" s="19" t="n">
        <v>0</v>
      </c>
      <c r="I89" s="20" t="n">
        <f aca="false">IF(R89="Purchase Tax Free",Q89,0)</f>
        <v>0</v>
      </c>
      <c r="J89" s="21" t="n">
        <f aca="false">ROUND(IF(R89="Purchase 12.5%",Q89/112.5*100,0),0)</f>
        <v>0</v>
      </c>
      <c r="K89" s="21" t="n">
        <f aca="false">ROUND(J89*12.5/100,2)</f>
        <v>0</v>
      </c>
      <c r="L89" s="22" t="n">
        <v>0</v>
      </c>
      <c r="M89" s="21" t="n">
        <f aca="false">ROUND(IF(R89="Purchase 5%",Q89/105*100,0),0)</f>
        <v>1185</v>
      </c>
      <c r="N89" s="21" t="n">
        <f aca="false">ROUND(M89*5/100,2)</f>
        <v>59.25</v>
      </c>
      <c r="O89" s="20" t="n">
        <f aca="false">ROUND(IF(R89="Purchase 1%",Q89/101*100,0),0)</f>
        <v>0</v>
      </c>
      <c r="P89" s="21" t="n">
        <f aca="false">IF(Q89=SUM(I89:O89),0,Q89-SUM(I89:O89))</f>
        <v>-0.25</v>
      </c>
      <c r="Q89" s="88" t="n">
        <v>1244</v>
      </c>
      <c r="R89" s="24" t="s">
        <v>26</v>
      </c>
      <c r="S89" s="25" t="n">
        <f aca="false">A89</f>
        <v>367217</v>
      </c>
      <c r="T89" s="25" t="n">
        <v>430968</v>
      </c>
      <c r="U89" s="26" t="s">
        <v>27</v>
      </c>
      <c r="V89" s="27" t="s">
        <v>226</v>
      </c>
      <c r="W89" s="28"/>
      <c r="X89" s="28" t="e">
        <f aca="false">VLOOKUP(S89,,2,FALSE())</f>
        <v>#VALUE!</v>
      </c>
      <c r="Y89" s="28" t="e">
        <f aca="false">VLOOKUP(S89,,3,FALSE())</f>
        <v>#VALUE!</v>
      </c>
      <c r="Z89" s="28"/>
      <c r="AA89" s="28"/>
      <c r="AB89" s="28" t="n">
        <f aca="false">+Q89-Z89</f>
        <v>1244</v>
      </c>
    </row>
    <row r="90" customFormat="false" ht="15" hidden="false" customHeight="false" outlineLevel="0" collapsed="false">
      <c r="A90" s="14" t="n">
        <v>366878</v>
      </c>
      <c r="B90" s="15" t="s">
        <v>227</v>
      </c>
      <c r="C90" s="16" t="n">
        <v>42160</v>
      </c>
      <c r="D90" s="16" t="n">
        <v>42160</v>
      </c>
      <c r="E90" s="90" t="s">
        <v>213</v>
      </c>
      <c r="F90" s="18" t="s">
        <v>217</v>
      </c>
      <c r="G90" s="19" t="n">
        <v>0</v>
      </c>
      <c r="H90" s="19" t="n">
        <v>0</v>
      </c>
      <c r="I90" s="20" t="n">
        <f aca="false">IF(R90="Purchase Tax Free",Q90,0)</f>
        <v>0</v>
      </c>
      <c r="J90" s="21" t="n">
        <f aca="false">ROUND(IF(R90="Purchase 12.5%",Q90/112.5*100,0),0)</f>
        <v>960</v>
      </c>
      <c r="K90" s="21" t="n">
        <f aca="false">ROUND(J90*12.5/100,2)</f>
        <v>120</v>
      </c>
      <c r="L90" s="22" t="n">
        <v>0</v>
      </c>
      <c r="M90" s="21" t="n">
        <f aca="false">ROUND(IF(R90="Purchase 5%",Q90/105*100,0),0)</f>
        <v>0</v>
      </c>
      <c r="N90" s="21" t="n">
        <f aca="false">ROUND(M90*5/100,2)</f>
        <v>0</v>
      </c>
      <c r="O90" s="20" t="n">
        <f aca="false">ROUND(IF(R90="Purchase 1%",Q90/101*100,0),0)</f>
        <v>0</v>
      </c>
      <c r="P90" s="21" t="n">
        <f aca="false">IF(Q90=SUM(I90:O90),0,Q90-SUM(I90:O90))</f>
        <v>0</v>
      </c>
      <c r="Q90" s="88" t="n">
        <v>1080</v>
      </c>
      <c r="R90" s="32" t="s">
        <v>52</v>
      </c>
      <c r="S90" s="25" t="n">
        <f aca="false">A90</f>
        <v>366878</v>
      </c>
      <c r="T90" s="25" t="n">
        <v>430447</v>
      </c>
      <c r="U90" s="26" t="s">
        <v>27</v>
      </c>
      <c r="V90" s="27" t="s">
        <v>228</v>
      </c>
      <c r="W90" s="28"/>
      <c r="X90" s="28" t="e">
        <f aca="false">VLOOKUP(S90,,2,FALSE())</f>
        <v>#VALUE!</v>
      </c>
      <c r="Y90" s="28" t="e">
        <f aca="false">VLOOKUP(S90,,3,FALSE())</f>
        <v>#VALUE!</v>
      </c>
      <c r="Z90" s="28"/>
      <c r="AA90" s="28"/>
      <c r="AB90" s="28" t="n">
        <f aca="false">+Q90-Z90</f>
        <v>1080</v>
      </c>
    </row>
    <row r="91" customFormat="false" ht="15" hidden="false" customHeight="false" outlineLevel="0" collapsed="false">
      <c r="A91" s="14" t="n">
        <v>366927</v>
      </c>
      <c r="B91" s="15" t="s">
        <v>229</v>
      </c>
      <c r="C91" s="16" t="n">
        <v>42161</v>
      </c>
      <c r="D91" s="16" t="n">
        <v>42161</v>
      </c>
      <c r="E91" s="90" t="s">
        <v>213</v>
      </c>
      <c r="F91" s="18" t="s">
        <v>217</v>
      </c>
      <c r="G91" s="19" t="n">
        <v>0</v>
      </c>
      <c r="H91" s="19" t="n">
        <v>0</v>
      </c>
      <c r="I91" s="20" t="n">
        <f aca="false">IF(R91="Purchase Tax Free",Q91,0)</f>
        <v>0</v>
      </c>
      <c r="J91" s="21" t="n">
        <f aca="false">ROUND(IF(R91="Purchase 12.5%",Q91/112.5*100,0),0)</f>
        <v>2075</v>
      </c>
      <c r="K91" s="21" t="n">
        <f aca="false">ROUND(J91*12.5/100,2)</f>
        <v>259.38</v>
      </c>
      <c r="L91" s="22" t="n">
        <v>0</v>
      </c>
      <c r="M91" s="21" t="n">
        <f aca="false">ROUND(IF(R91="Purchase 5%",Q91/105*100,0),0)</f>
        <v>0</v>
      </c>
      <c r="N91" s="21" t="n">
        <f aca="false">ROUND(M91*5/100,2)</f>
        <v>0</v>
      </c>
      <c r="O91" s="20" t="n">
        <f aca="false">ROUND(IF(R91="Purchase 1%",Q91/101*100,0),0)</f>
        <v>0</v>
      </c>
      <c r="P91" s="21" t="n">
        <f aca="false">IF(Q91=SUM(I91:O91),0,Q91-SUM(I91:O91))</f>
        <v>-0.380000000000109</v>
      </c>
      <c r="Q91" s="88" t="n">
        <v>2334</v>
      </c>
      <c r="R91" s="32" t="s">
        <v>52</v>
      </c>
      <c r="S91" s="25" t="n">
        <f aca="false">A91</f>
        <v>366927</v>
      </c>
      <c r="T91" s="25" t="n">
        <v>430655</v>
      </c>
      <c r="U91" s="26" t="s">
        <v>27</v>
      </c>
      <c r="V91" s="27" t="s">
        <v>230</v>
      </c>
      <c r="W91" s="28"/>
      <c r="X91" s="28" t="e">
        <f aca="false">VLOOKUP(S91,,2,FALSE())</f>
        <v>#VALUE!</v>
      </c>
      <c r="Y91" s="28" t="e">
        <f aca="false">VLOOKUP(S91,,3,FALSE())</f>
        <v>#VALUE!</v>
      </c>
      <c r="Z91" s="28"/>
      <c r="AA91" s="28"/>
      <c r="AB91" s="28" t="n">
        <f aca="false">+Q91-Z91</f>
        <v>2334</v>
      </c>
    </row>
    <row r="92" customFormat="false" ht="15" hidden="false" customHeight="false" outlineLevel="0" collapsed="false">
      <c r="A92" s="14" t="n">
        <v>367618</v>
      </c>
      <c r="B92" s="15" t="s">
        <v>231</v>
      </c>
      <c r="C92" s="16" t="n">
        <v>42164</v>
      </c>
      <c r="D92" s="16" t="n">
        <v>42165</v>
      </c>
      <c r="E92" s="90" t="s">
        <v>213</v>
      </c>
      <c r="F92" s="18" t="s">
        <v>214</v>
      </c>
      <c r="G92" s="19" t="n">
        <v>0</v>
      </c>
      <c r="H92" s="19" t="n">
        <v>0</v>
      </c>
      <c r="I92" s="20" t="n">
        <f aca="false">IF(R92="Purchase Tax Free",Q92,0)</f>
        <v>0</v>
      </c>
      <c r="J92" s="21" t="n">
        <f aca="false">ROUND(IF(R92="Purchase 12.5%",Q92/112.5*100,0),0)</f>
        <v>155</v>
      </c>
      <c r="K92" s="21" t="n">
        <f aca="false">ROUND(J92*12.5/100,2)</f>
        <v>19.38</v>
      </c>
      <c r="L92" s="22" t="n">
        <v>0</v>
      </c>
      <c r="M92" s="21" t="n">
        <f aca="false">ROUND(IF(R92="Purchase 5%",Q92/105*100,0),0)</f>
        <v>0</v>
      </c>
      <c r="N92" s="21" t="n">
        <f aca="false">ROUND(M92*5/100,2)</f>
        <v>0</v>
      </c>
      <c r="O92" s="20" t="n">
        <f aca="false">ROUND(IF(R92="Purchase 1%",Q92/101*100,0),0)</f>
        <v>0</v>
      </c>
      <c r="P92" s="21" t="n">
        <f aca="false">IF(Q92=SUM(I92:O92),0,Q92-SUM(I92:O92))</f>
        <v>-0.379999999999995</v>
      </c>
      <c r="Q92" s="88" t="n">
        <v>174</v>
      </c>
      <c r="R92" s="32" t="s">
        <v>52</v>
      </c>
      <c r="S92" s="25" t="n">
        <f aca="false">A92</f>
        <v>367618</v>
      </c>
      <c r="T92" s="25" t="n">
        <v>431446</v>
      </c>
      <c r="U92" s="26" t="s">
        <v>27</v>
      </c>
      <c r="V92" s="27" t="s">
        <v>232</v>
      </c>
      <c r="W92" s="28"/>
      <c r="X92" s="28" t="e">
        <f aca="false">VLOOKUP(S92,,2,FALSE())</f>
        <v>#VALUE!</v>
      </c>
      <c r="Y92" s="28" t="e">
        <f aca="false">VLOOKUP(S92,,3,FALSE())</f>
        <v>#VALUE!</v>
      </c>
      <c r="Z92" s="28"/>
      <c r="AA92" s="28"/>
      <c r="AB92" s="28" t="n">
        <f aca="false">+Q92-Z92</f>
        <v>174</v>
      </c>
    </row>
    <row r="93" customFormat="false" ht="15" hidden="false" customHeight="false" outlineLevel="0" collapsed="false">
      <c r="A93" s="14" t="n">
        <v>366340</v>
      </c>
      <c r="B93" s="15" t="s">
        <v>233</v>
      </c>
      <c r="C93" s="16" t="n">
        <v>42156</v>
      </c>
      <c r="D93" s="16" t="n">
        <v>42156</v>
      </c>
      <c r="E93" s="90" t="s">
        <v>234</v>
      </c>
      <c r="F93" s="81" t="s">
        <v>35</v>
      </c>
      <c r="G93" s="19" t="n">
        <v>0</v>
      </c>
      <c r="H93" s="19" t="n">
        <v>0</v>
      </c>
      <c r="I93" s="20" t="n">
        <f aca="false">IF(R93="Purchase Tax Free",Q93,0)</f>
        <v>0</v>
      </c>
      <c r="J93" s="21" t="n">
        <f aca="false">ROUND(IF(R93="Purchase 12.5%",Q93/112.5*100,0),0)</f>
        <v>0</v>
      </c>
      <c r="K93" s="21" t="n">
        <f aca="false">ROUND(J93*12.5/100,2)</f>
        <v>0</v>
      </c>
      <c r="L93" s="22" t="n">
        <v>0</v>
      </c>
      <c r="M93" s="21" t="n">
        <f aca="false">ROUND(IF(R93="Purchase 5%",Q93/105*100,0),0)</f>
        <v>5362</v>
      </c>
      <c r="N93" s="21" t="n">
        <f aca="false">ROUND(M93*5/100,2)</f>
        <v>268.1</v>
      </c>
      <c r="O93" s="20" t="n">
        <f aca="false">ROUND(IF(R93="Purchase 1%",Q93/101*100,0),0)</f>
        <v>0</v>
      </c>
      <c r="P93" s="21" t="n">
        <f aca="false">IF(Q93=SUM(I93:O93),0,Q93-SUM(I93:O93))</f>
        <v>-0.100000000000364</v>
      </c>
      <c r="Q93" s="88" t="n">
        <v>5630</v>
      </c>
      <c r="R93" s="24" t="s">
        <v>26</v>
      </c>
      <c r="S93" s="25" t="n">
        <f aca="false">A93</f>
        <v>366340</v>
      </c>
      <c r="T93" s="25" t="n">
        <v>429091</v>
      </c>
      <c r="U93" s="26" t="s">
        <v>27</v>
      </c>
      <c r="V93" s="27" t="s">
        <v>235</v>
      </c>
      <c r="W93" s="28"/>
      <c r="X93" s="28" t="e">
        <f aca="false">VLOOKUP(S93,,2,FALSE())</f>
        <v>#VALUE!</v>
      </c>
      <c r="Y93" s="28" t="e">
        <f aca="false">VLOOKUP(S93,,3,FALSE())</f>
        <v>#VALUE!</v>
      </c>
      <c r="Z93" s="28"/>
      <c r="AA93" s="28"/>
      <c r="AB93" s="28" t="n">
        <f aca="false">+Q93-Z93</f>
        <v>5630</v>
      </c>
    </row>
    <row r="94" customFormat="false" ht="15" hidden="false" customHeight="false" outlineLevel="0" collapsed="false">
      <c r="A94" s="14" t="n">
        <v>366729</v>
      </c>
      <c r="B94" s="15" t="s">
        <v>236</v>
      </c>
      <c r="C94" s="16" t="n">
        <v>42156</v>
      </c>
      <c r="D94" s="16" t="n">
        <v>42159</v>
      </c>
      <c r="E94" s="90" t="s">
        <v>234</v>
      </c>
      <c r="F94" s="81" t="s">
        <v>35</v>
      </c>
      <c r="G94" s="19" t="n">
        <v>0</v>
      </c>
      <c r="H94" s="19" t="n">
        <v>0</v>
      </c>
      <c r="I94" s="20" t="n">
        <f aca="false">IF(R94="Purchase Tax Free",Q94,0)</f>
        <v>0</v>
      </c>
      <c r="J94" s="21" t="n">
        <f aca="false">ROUND(IF(R94="Purchase 12.5%",Q94/112.5*100,0),0)</f>
        <v>0</v>
      </c>
      <c r="K94" s="21" t="n">
        <f aca="false">ROUND(J94*12.5/100,2)</f>
        <v>0</v>
      </c>
      <c r="L94" s="22" t="n">
        <v>0</v>
      </c>
      <c r="M94" s="21" t="n">
        <f aca="false">ROUND(IF(R94="Purchase 5%",Q94/105*100,0),0)</f>
        <v>7133</v>
      </c>
      <c r="N94" s="21" t="n">
        <f aca="false">ROUND(M94*5/100,2)</f>
        <v>356.65</v>
      </c>
      <c r="O94" s="20" t="n">
        <f aca="false">ROUND(IF(R94="Purchase 1%",Q94/101*100,0),0)</f>
        <v>0</v>
      </c>
      <c r="P94" s="21" t="n">
        <f aca="false">IF(Q94=SUM(I94:O94),0,Q94-SUM(I94:O94))</f>
        <v>0.350000000000364</v>
      </c>
      <c r="Q94" s="88" t="n">
        <v>7490</v>
      </c>
      <c r="R94" s="24" t="s">
        <v>26</v>
      </c>
      <c r="S94" s="25" t="n">
        <f aca="false">A94</f>
        <v>366729</v>
      </c>
      <c r="T94" s="25" t="n">
        <v>430076</v>
      </c>
      <c r="U94" s="26" t="s">
        <v>27</v>
      </c>
      <c r="V94" s="27" t="s">
        <v>237</v>
      </c>
      <c r="W94" s="28"/>
      <c r="X94" s="28" t="e">
        <f aca="false">VLOOKUP(S94,,2,FALSE())</f>
        <v>#VALUE!</v>
      </c>
      <c r="Y94" s="28" t="e">
        <f aca="false">VLOOKUP(S94,,3,FALSE())</f>
        <v>#VALUE!</v>
      </c>
      <c r="Z94" s="28"/>
      <c r="AA94" s="28"/>
      <c r="AB94" s="28" t="n">
        <f aca="false">+Q94-Z94</f>
        <v>7490</v>
      </c>
    </row>
    <row r="95" customFormat="false" ht="15" hidden="false" customHeight="false" outlineLevel="0" collapsed="false">
      <c r="A95" s="14" t="n">
        <v>366518</v>
      </c>
      <c r="B95" s="15" t="s">
        <v>238</v>
      </c>
      <c r="C95" s="16" t="n">
        <v>42157</v>
      </c>
      <c r="D95" s="16" t="n">
        <v>42157</v>
      </c>
      <c r="E95" s="90" t="s">
        <v>234</v>
      </c>
      <c r="F95" s="81" t="s">
        <v>35</v>
      </c>
      <c r="G95" s="19" t="n">
        <v>0</v>
      </c>
      <c r="H95" s="19" t="n">
        <v>0</v>
      </c>
      <c r="I95" s="20" t="n">
        <f aca="false">IF(R95="Purchase Tax Free",Q95,0)</f>
        <v>0</v>
      </c>
      <c r="J95" s="21" t="n">
        <f aca="false">ROUND(IF(R95="Purchase 12.5%",Q95/112.5*100,0),0)</f>
        <v>0</v>
      </c>
      <c r="K95" s="21" t="n">
        <f aca="false">ROUND(J95*12.5/100,2)</f>
        <v>0</v>
      </c>
      <c r="L95" s="22" t="n">
        <v>0</v>
      </c>
      <c r="M95" s="21" t="n">
        <f aca="false">ROUND(IF(R95="Purchase 5%",Q95/105*100,0),0)</f>
        <v>500</v>
      </c>
      <c r="N95" s="21" t="n">
        <f aca="false">ROUND(M95*5/100,2)</f>
        <v>25</v>
      </c>
      <c r="O95" s="20" t="n">
        <f aca="false">ROUND(IF(R95="Purchase 1%",Q95/101*100,0),0)</f>
        <v>0</v>
      </c>
      <c r="P95" s="21" t="n">
        <f aca="false">IF(Q95=SUM(I95:O95),0,Q95-SUM(I95:O95))</f>
        <v>0</v>
      </c>
      <c r="Q95" s="88" t="n">
        <v>525</v>
      </c>
      <c r="R95" s="24" t="s">
        <v>26</v>
      </c>
      <c r="S95" s="25" t="n">
        <f aca="false">A95</f>
        <v>366518</v>
      </c>
      <c r="T95" s="31" t="n">
        <v>429381</v>
      </c>
      <c r="U95" s="26" t="s">
        <v>27</v>
      </c>
      <c r="V95" s="27" t="s">
        <v>239</v>
      </c>
      <c r="W95" s="28"/>
      <c r="X95" s="28" t="e">
        <f aca="false">VLOOKUP(S95,,2,FALSE())</f>
        <v>#VALUE!</v>
      </c>
      <c r="Y95" s="28" t="e">
        <f aca="false">VLOOKUP(S95,,3,FALSE())</f>
        <v>#VALUE!</v>
      </c>
      <c r="Z95" s="28"/>
      <c r="AA95" s="28"/>
      <c r="AB95" s="28" t="n">
        <f aca="false">+Q95-Z95</f>
        <v>525</v>
      </c>
    </row>
    <row r="96" customFormat="false" ht="15" hidden="false" customHeight="false" outlineLevel="0" collapsed="false">
      <c r="A96" s="14" t="n">
        <v>366634</v>
      </c>
      <c r="B96" s="15" t="s">
        <v>240</v>
      </c>
      <c r="C96" s="16" t="n">
        <v>42158</v>
      </c>
      <c r="D96" s="16" t="n">
        <v>42158</v>
      </c>
      <c r="E96" s="90" t="s">
        <v>234</v>
      </c>
      <c r="F96" s="81" t="s">
        <v>35</v>
      </c>
      <c r="G96" s="19" t="n">
        <v>0</v>
      </c>
      <c r="H96" s="19" t="n">
        <v>0</v>
      </c>
      <c r="I96" s="20" t="n">
        <f aca="false">IF(R96="Purchase Tax Free",Q96,0)</f>
        <v>0</v>
      </c>
      <c r="J96" s="21" t="n">
        <f aca="false">ROUND(IF(R96="Purchase 12.5%",Q96/112.5*100,0),0)</f>
        <v>0</v>
      </c>
      <c r="K96" s="21" t="n">
        <f aca="false">ROUND(J96*12.5/100,2)</f>
        <v>0</v>
      </c>
      <c r="L96" s="22" t="n">
        <v>0</v>
      </c>
      <c r="M96" s="21" t="n">
        <f aca="false">ROUND(IF(R96="Purchase 5%",Q96/105*100,0),0)</f>
        <v>9143</v>
      </c>
      <c r="N96" s="21" t="n">
        <f aca="false">ROUND(M96*5/100,2)</f>
        <v>457.15</v>
      </c>
      <c r="O96" s="20" t="n">
        <f aca="false">ROUND(IF(R96="Purchase 1%",Q96/101*100,0),0)</f>
        <v>0</v>
      </c>
      <c r="P96" s="21" t="n">
        <f aca="false">IF(Q96=SUM(I96:O96),0,Q96-SUM(I96:O96))</f>
        <v>-0.149999999999636</v>
      </c>
      <c r="Q96" s="88" t="n">
        <v>9600</v>
      </c>
      <c r="R96" s="24" t="s">
        <v>26</v>
      </c>
      <c r="S96" s="25" t="n">
        <f aca="false">A96</f>
        <v>366634</v>
      </c>
      <c r="T96" s="25" t="n">
        <v>429753</v>
      </c>
      <c r="U96" s="26" t="s">
        <v>27</v>
      </c>
      <c r="V96" s="27" t="s">
        <v>241</v>
      </c>
      <c r="W96" s="28"/>
      <c r="X96" s="28" t="e">
        <f aca="false">VLOOKUP(S96,,2,FALSE())</f>
        <v>#VALUE!</v>
      </c>
      <c r="Y96" s="28" t="e">
        <f aca="false">VLOOKUP(S96,,3,FALSE())</f>
        <v>#VALUE!</v>
      </c>
      <c r="Z96" s="28"/>
      <c r="AA96" s="28"/>
      <c r="AB96" s="28" t="n">
        <f aca="false">+Q96-Z96</f>
        <v>9600</v>
      </c>
    </row>
    <row r="97" customFormat="false" ht="15" hidden="false" customHeight="false" outlineLevel="0" collapsed="false">
      <c r="A97" s="14" t="n">
        <v>366881</v>
      </c>
      <c r="B97" s="15" t="s">
        <v>242</v>
      </c>
      <c r="C97" s="16" t="n">
        <v>42160</v>
      </c>
      <c r="D97" s="16" t="n">
        <v>42160</v>
      </c>
      <c r="E97" s="90" t="s">
        <v>234</v>
      </c>
      <c r="F97" s="81" t="s">
        <v>35</v>
      </c>
      <c r="G97" s="19" t="n">
        <v>0</v>
      </c>
      <c r="H97" s="19" t="n">
        <v>0</v>
      </c>
      <c r="I97" s="20" t="n">
        <f aca="false">IF(R97="Purchase Tax Free",Q97,0)</f>
        <v>0</v>
      </c>
      <c r="J97" s="21" t="n">
        <f aca="false">ROUND(IF(R97="Purchase 12.5%",Q97/112.5*100,0),0)</f>
        <v>0</v>
      </c>
      <c r="K97" s="21" t="n">
        <f aca="false">ROUND(J97*12.5/100,2)</f>
        <v>0</v>
      </c>
      <c r="L97" s="22" t="n">
        <v>0</v>
      </c>
      <c r="M97" s="21" t="n">
        <f aca="false">ROUND(IF(R97="Purchase 5%",Q97/105*100,0),0)</f>
        <v>2976</v>
      </c>
      <c r="N97" s="21" t="n">
        <f aca="false">ROUND(M97*5/100,2)</f>
        <v>148.8</v>
      </c>
      <c r="O97" s="20" t="n">
        <f aca="false">ROUND(IF(R97="Purchase 1%",Q97/101*100,0),0)</f>
        <v>0</v>
      </c>
      <c r="P97" s="21" t="n">
        <f aca="false">IF(Q97=SUM(I97:O97),0,Q97-SUM(I97:O97))</f>
        <v>0.199999999999818</v>
      </c>
      <c r="Q97" s="88" t="n">
        <v>3125</v>
      </c>
      <c r="R97" s="24" t="s">
        <v>26</v>
      </c>
      <c r="S97" s="25" t="n">
        <f aca="false">A97</f>
        <v>366881</v>
      </c>
      <c r="T97" s="25" t="n">
        <v>430442</v>
      </c>
      <c r="U97" s="26" t="s">
        <v>27</v>
      </c>
      <c r="V97" s="27" t="s">
        <v>243</v>
      </c>
      <c r="W97" s="28"/>
      <c r="X97" s="28" t="e">
        <f aca="false">VLOOKUP(S97,,2,FALSE())</f>
        <v>#VALUE!</v>
      </c>
      <c r="Y97" s="28" t="e">
        <f aca="false">VLOOKUP(S97,,3,FALSE())</f>
        <v>#VALUE!</v>
      </c>
      <c r="Z97" s="28"/>
      <c r="AA97" s="28"/>
      <c r="AB97" s="28" t="n">
        <f aca="false">+Q97-Z97</f>
        <v>3125</v>
      </c>
    </row>
    <row r="98" customFormat="false" ht="15" hidden="false" customHeight="false" outlineLevel="0" collapsed="false">
      <c r="A98" s="14" t="n">
        <v>366930</v>
      </c>
      <c r="B98" s="15" t="s">
        <v>244</v>
      </c>
      <c r="C98" s="16" t="n">
        <v>42161</v>
      </c>
      <c r="D98" s="16" t="n">
        <v>42161</v>
      </c>
      <c r="E98" s="90" t="s">
        <v>234</v>
      </c>
      <c r="F98" s="81" t="s">
        <v>35</v>
      </c>
      <c r="G98" s="19" t="n">
        <v>0</v>
      </c>
      <c r="H98" s="19" t="n">
        <v>0</v>
      </c>
      <c r="I98" s="20" t="n">
        <f aca="false">IF(R98="Purchase Tax Free",Q98,0)</f>
        <v>0</v>
      </c>
      <c r="J98" s="21" t="n">
        <f aca="false">ROUND(IF(R98="Purchase 12.5%",Q98/112.5*100,0),0)</f>
        <v>0</v>
      </c>
      <c r="K98" s="21" t="n">
        <f aca="false">ROUND(J98*12.5/100,2)</f>
        <v>0</v>
      </c>
      <c r="L98" s="22" t="n">
        <v>0</v>
      </c>
      <c r="M98" s="21" t="n">
        <f aca="false">ROUND(IF(R98="Purchase 5%",Q98/105*100,0),0)</f>
        <v>6290</v>
      </c>
      <c r="N98" s="21" t="n">
        <f aca="false">ROUND(M98*5/100,2)</f>
        <v>314.5</v>
      </c>
      <c r="O98" s="20" t="n">
        <f aca="false">ROUND(IF(R98="Purchase 1%",Q98/101*100,0),0)</f>
        <v>0</v>
      </c>
      <c r="P98" s="21" t="n">
        <f aca="false">IF(Q98=SUM(I98:O98),0,Q98-SUM(I98:O98))</f>
        <v>0.5</v>
      </c>
      <c r="Q98" s="88" t="n">
        <v>6605</v>
      </c>
      <c r="R98" s="24" t="s">
        <v>26</v>
      </c>
      <c r="S98" s="25" t="n">
        <f aca="false">A98</f>
        <v>366930</v>
      </c>
      <c r="T98" s="25" t="n">
        <v>430632</v>
      </c>
      <c r="U98" s="26" t="s">
        <v>27</v>
      </c>
      <c r="V98" s="27" t="s">
        <v>245</v>
      </c>
      <c r="W98" s="28"/>
      <c r="X98" s="28" t="e">
        <f aca="false">VLOOKUP(S98,,2,FALSE())</f>
        <v>#VALUE!</v>
      </c>
      <c r="Y98" s="28" t="e">
        <f aca="false">VLOOKUP(S98,,3,FALSE())</f>
        <v>#VALUE!</v>
      </c>
      <c r="Z98" s="28"/>
      <c r="AA98" s="28"/>
      <c r="AB98" s="28" t="n">
        <f aca="false">+Q98-Z98</f>
        <v>6605</v>
      </c>
    </row>
    <row r="99" customFormat="false" ht="15" hidden="false" customHeight="false" outlineLevel="0" collapsed="false">
      <c r="A99" s="14" t="n">
        <v>367471</v>
      </c>
      <c r="B99" s="15" t="s">
        <v>246</v>
      </c>
      <c r="C99" s="16" t="n">
        <v>42164</v>
      </c>
      <c r="D99" s="16" t="n">
        <v>42164</v>
      </c>
      <c r="E99" s="90" t="s">
        <v>234</v>
      </c>
      <c r="F99" s="81" t="s">
        <v>35</v>
      </c>
      <c r="G99" s="19" t="n">
        <v>0</v>
      </c>
      <c r="H99" s="19" t="n">
        <v>0</v>
      </c>
      <c r="I99" s="20" t="n">
        <f aca="false">IF(R99="Purchase Tax Free",Q99,0)</f>
        <v>0</v>
      </c>
      <c r="J99" s="21" t="n">
        <f aca="false">ROUND(IF(R99="Purchase 12.5%",Q99/112.5*100,0),0)</f>
        <v>0</v>
      </c>
      <c r="K99" s="21" t="n">
        <f aca="false">ROUND(J99*12.5/100,2)</f>
        <v>0</v>
      </c>
      <c r="L99" s="22" t="n">
        <v>0</v>
      </c>
      <c r="M99" s="21" t="n">
        <f aca="false">ROUND(IF(R99="Purchase 5%",Q99/105*100,0),0)</f>
        <v>2976</v>
      </c>
      <c r="N99" s="21" t="n">
        <f aca="false">ROUND(M99*5/100,2)</f>
        <v>148.8</v>
      </c>
      <c r="O99" s="20" t="n">
        <f aca="false">ROUND(IF(R99="Purchase 1%",Q99/101*100,0),0)</f>
        <v>0</v>
      </c>
      <c r="P99" s="21" t="n">
        <f aca="false">IF(Q99=SUM(I99:O99),0,Q99-SUM(I99:O99))</f>
        <v>0.199999999999818</v>
      </c>
      <c r="Q99" s="88" t="n">
        <v>3125</v>
      </c>
      <c r="R99" s="24" t="s">
        <v>26</v>
      </c>
      <c r="S99" s="25" t="n">
        <f aca="false">A99</f>
        <v>367471</v>
      </c>
      <c r="T99" s="25" t="n">
        <v>431227</v>
      </c>
      <c r="U99" s="26" t="s">
        <v>27</v>
      </c>
      <c r="V99" s="27" t="s">
        <v>247</v>
      </c>
      <c r="W99" s="28"/>
      <c r="X99" s="28" t="e">
        <f aca="false">VLOOKUP(S99,,2,FALSE())</f>
        <v>#VALUE!</v>
      </c>
      <c r="Y99" s="28" t="e">
        <f aca="false">VLOOKUP(S99,,3,FALSE())</f>
        <v>#VALUE!</v>
      </c>
      <c r="Z99" s="28"/>
      <c r="AA99" s="28"/>
      <c r="AB99" s="28" t="n">
        <f aca="false">+Q99-Z99</f>
        <v>3125</v>
      </c>
    </row>
    <row r="100" customFormat="false" ht="15" hidden="false" customHeight="false" outlineLevel="0" collapsed="false">
      <c r="A100" s="14" t="n">
        <v>367223</v>
      </c>
      <c r="B100" s="15" t="s">
        <v>248</v>
      </c>
      <c r="C100" s="16" t="n">
        <v>42163</v>
      </c>
      <c r="D100" s="16" t="n">
        <v>42163</v>
      </c>
      <c r="E100" s="90" t="s">
        <v>234</v>
      </c>
      <c r="F100" s="81" t="s">
        <v>35</v>
      </c>
      <c r="G100" s="19" t="n">
        <v>0</v>
      </c>
      <c r="H100" s="19" t="n">
        <v>0</v>
      </c>
      <c r="I100" s="20" t="n">
        <f aca="false">IF(R100="Purchase Tax Free",Q100,0)</f>
        <v>0</v>
      </c>
      <c r="J100" s="21" t="n">
        <f aca="false">ROUND(IF(R100="Purchase 12.5%",Q100/112.5*100,0),0)</f>
        <v>0</v>
      </c>
      <c r="K100" s="21" t="n">
        <f aca="false">ROUND(J100*12.5/100,2)</f>
        <v>0</v>
      </c>
      <c r="L100" s="22" t="n">
        <v>0</v>
      </c>
      <c r="M100" s="21" t="n">
        <f aca="false">ROUND(IF(R100="Purchase 5%",Q100/105*100,0),0)</f>
        <v>4252</v>
      </c>
      <c r="N100" s="21" t="n">
        <f aca="false">ROUND(M100*5/100,2)</f>
        <v>212.6</v>
      </c>
      <c r="O100" s="20" t="n">
        <f aca="false">ROUND(IF(R100="Purchase 1%",Q100/101*100,0),0)</f>
        <v>0</v>
      </c>
      <c r="P100" s="21" t="n">
        <f aca="false">IF(Q100=SUM(I100:O100),0,Q100-SUM(I100:O100))</f>
        <v>0.399999999999636</v>
      </c>
      <c r="Q100" s="88" t="n">
        <v>4465</v>
      </c>
      <c r="R100" s="24" t="s">
        <v>26</v>
      </c>
      <c r="S100" s="25" t="n">
        <f aca="false">A100</f>
        <v>367223</v>
      </c>
      <c r="T100" s="25" t="n">
        <v>430876</v>
      </c>
      <c r="U100" s="26" t="s">
        <v>27</v>
      </c>
      <c r="V100" s="27" t="s">
        <v>249</v>
      </c>
      <c r="W100" s="28"/>
      <c r="X100" s="28" t="e">
        <f aca="false">VLOOKUP(S100,,2,FALSE())</f>
        <v>#VALUE!</v>
      </c>
      <c r="Y100" s="28" t="e">
        <f aca="false">VLOOKUP(S100,,3,FALSE())</f>
        <v>#VALUE!</v>
      </c>
      <c r="Z100" s="28"/>
      <c r="AA100" s="28"/>
      <c r="AB100" s="28" t="n">
        <f aca="false">+Q100-Z100</f>
        <v>4465</v>
      </c>
    </row>
    <row r="101" customFormat="false" ht="15" hidden="false" customHeight="false" outlineLevel="0" collapsed="false">
      <c r="A101" s="14" t="n">
        <v>367614</v>
      </c>
      <c r="B101" s="15" t="s">
        <v>250</v>
      </c>
      <c r="C101" s="16" t="n">
        <v>42165</v>
      </c>
      <c r="D101" s="16" t="n">
        <v>42165</v>
      </c>
      <c r="E101" s="90" t="s">
        <v>234</v>
      </c>
      <c r="F101" s="81" t="s">
        <v>35</v>
      </c>
      <c r="G101" s="19" t="n">
        <v>0</v>
      </c>
      <c r="H101" s="19" t="n">
        <v>0</v>
      </c>
      <c r="I101" s="20" t="n">
        <f aca="false">IF(R101="Purchase Tax Free",Q101,0)</f>
        <v>0</v>
      </c>
      <c r="J101" s="21" t="n">
        <f aca="false">ROUND(IF(R101="Purchase 12.5%",Q101/112.5*100,0),0)</f>
        <v>0</v>
      </c>
      <c r="K101" s="21" t="n">
        <f aca="false">ROUND(J101*12.5/100,2)</f>
        <v>0</v>
      </c>
      <c r="L101" s="22" t="n">
        <v>0</v>
      </c>
      <c r="M101" s="21" t="n">
        <f aca="false">ROUND(IF(R101="Purchase 5%",Q101/105*100,0),0)</f>
        <v>4143</v>
      </c>
      <c r="N101" s="21" t="n">
        <f aca="false">ROUND(M101*5/100,2)</f>
        <v>207.15</v>
      </c>
      <c r="O101" s="20" t="n">
        <f aca="false">ROUND(IF(R101="Purchase 1%",Q101/101*100,0),0)</f>
        <v>0</v>
      </c>
      <c r="P101" s="21" t="n">
        <f aca="false">IF(Q101=SUM(I101:O101),0,Q101-SUM(I101:O101))</f>
        <v>-0.149999999999636</v>
      </c>
      <c r="Q101" s="88" t="n">
        <v>4350</v>
      </c>
      <c r="R101" s="24" t="s">
        <v>26</v>
      </c>
      <c r="S101" s="25" t="n">
        <f aca="false">A101</f>
        <v>367614</v>
      </c>
      <c r="T101" s="25" t="n">
        <v>431432</v>
      </c>
      <c r="U101" s="26" t="s">
        <v>27</v>
      </c>
      <c r="V101" s="27" t="s">
        <v>251</v>
      </c>
      <c r="W101" s="28"/>
      <c r="X101" s="28" t="e">
        <f aca="false">VLOOKUP(S101,,2,FALSE())</f>
        <v>#VALUE!</v>
      </c>
      <c r="Y101" s="28" t="e">
        <f aca="false">VLOOKUP(S101,,3,FALSE())</f>
        <v>#VALUE!</v>
      </c>
      <c r="Z101" s="28"/>
      <c r="AA101" s="28"/>
      <c r="AB101" s="28" t="n">
        <f aca="false">+Q101-Z101</f>
        <v>4350</v>
      </c>
    </row>
    <row r="102" customFormat="false" ht="15" hidden="false" customHeight="false" outlineLevel="0" collapsed="false">
      <c r="A102" s="14" t="n">
        <v>367616</v>
      </c>
      <c r="B102" s="15" t="s">
        <v>252</v>
      </c>
      <c r="C102" s="16" t="n">
        <v>42165</v>
      </c>
      <c r="D102" s="16" t="n">
        <v>42165</v>
      </c>
      <c r="E102" s="90" t="s">
        <v>234</v>
      </c>
      <c r="F102" s="81" t="s">
        <v>35</v>
      </c>
      <c r="G102" s="19" t="n">
        <v>0</v>
      </c>
      <c r="H102" s="19" t="n">
        <v>0</v>
      </c>
      <c r="I102" s="20" t="n">
        <f aca="false">IF(R102="Purchase Tax Free",Q102,0)</f>
        <v>0</v>
      </c>
      <c r="J102" s="21" t="n">
        <f aca="false">ROUND(IF(R102="Purchase 12.5%",Q102/112.5*100,0),0)</f>
        <v>0</v>
      </c>
      <c r="K102" s="21" t="n">
        <f aca="false">ROUND(J102*12.5/100,2)</f>
        <v>0</v>
      </c>
      <c r="L102" s="22" t="n">
        <v>0</v>
      </c>
      <c r="M102" s="21" t="n">
        <f aca="false">ROUND(IF(R102="Purchase 5%",Q102/105*100,0),0)</f>
        <v>1690</v>
      </c>
      <c r="N102" s="21" t="n">
        <f aca="false">ROUND(M102*5/100,2)</f>
        <v>84.5</v>
      </c>
      <c r="O102" s="20" t="n">
        <f aca="false">ROUND(IF(R102="Purchase 1%",Q102/101*100,0),0)</f>
        <v>0</v>
      </c>
      <c r="P102" s="21" t="n">
        <f aca="false">IF(Q102=SUM(I102:O102),0,Q102-SUM(I102:O102))</f>
        <v>0.5</v>
      </c>
      <c r="Q102" s="88" t="n">
        <v>1775</v>
      </c>
      <c r="R102" s="24" t="s">
        <v>26</v>
      </c>
      <c r="S102" s="25" t="n">
        <f aca="false">A102</f>
        <v>367616</v>
      </c>
      <c r="T102" s="25" t="n">
        <v>431430</v>
      </c>
      <c r="U102" s="26" t="s">
        <v>27</v>
      </c>
      <c r="V102" s="27" t="s">
        <v>253</v>
      </c>
      <c r="W102" s="28"/>
      <c r="X102" s="28" t="e">
        <f aca="false">VLOOKUP(S102,,2,FALSE())</f>
        <v>#VALUE!</v>
      </c>
      <c r="Y102" s="28" t="e">
        <f aca="false">VLOOKUP(S102,,3,FALSE())</f>
        <v>#VALUE!</v>
      </c>
      <c r="Z102" s="28"/>
      <c r="AA102" s="28"/>
      <c r="AB102" s="28" t="n">
        <f aca="false">+Q102-Z102</f>
        <v>1775</v>
      </c>
    </row>
    <row r="103" customFormat="false" ht="15" hidden="false" customHeight="false" outlineLevel="0" collapsed="false">
      <c r="A103" s="14" t="n">
        <v>366730</v>
      </c>
      <c r="B103" s="15" t="s">
        <v>254</v>
      </c>
      <c r="C103" s="16" t="n">
        <v>42159</v>
      </c>
      <c r="D103" s="16" t="n">
        <v>42159</v>
      </c>
      <c r="E103" s="30" t="s">
        <v>255</v>
      </c>
      <c r="F103" s="18" t="s">
        <v>85</v>
      </c>
      <c r="G103" s="19" t="n">
        <v>0</v>
      </c>
      <c r="H103" s="19" t="n">
        <v>0</v>
      </c>
      <c r="I103" s="20" t="n">
        <f aca="false">IF(R103="Purchase Tax Free",Q103,0)</f>
        <v>0</v>
      </c>
      <c r="J103" s="21" t="n">
        <f aca="false">ROUND(IF(R103="Purchase 12.5%",Q103/112.5*100,0),0)</f>
        <v>31733</v>
      </c>
      <c r="K103" s="21" t="n">
        <f aca="false">ROUND(J103*12.5/100,2)</f>
        <v>3966.63</v>
      </c>
      <c r="L103" s="22" t="n">
        <v>0</v>
      </c>
      <c r="M103" s="21" t="n">
        <f aca="false">ROUND(IF(R103="Purchase 5%",Q103/105*100,0),0)</f>
        <v>0</v>
      </c>
      <c r="N103" s="21" t="n">
        <f aca="false">ROUND(M103*5/100,2)</f>
        <v>0</v>
      </c>
      <c r="O103" s="20" t="n">
        <f aca="false">ROUND(IF(R103="Purchase 1%",Q103/101*100,0),0)</f>
        <v>0</v>
      </c>
      <c r="P103" s="21" t="n">
        <f aca="false">IF(Q103=SUM(I103:O103),0,Q103-SUM(I103:O103))</f>
        <v>0.370000000002619</v>
      </c>
      <c r="Q103" s="88" t="n">
        <v>35700</v>
      </c>
      <c r="R103" s="32" t="s">
        <v>52</v>
      </c>
      <c r="S103" s="25" t="n">
        <f aca="false">A103</f>
        <v>366730</v>
      </c>
      <c r="T103" s="25" t="n">
        <v>430067</v>
      </c>
      <c r="U103" s="26" t="s">
        <v>27</v>
      </c>
      <c r="V103" s="27" t="s">
        <v>256</v>
      </c>
      <c r="W103" s="28"/>
      <c r="X103" s="28" t="e">
        <f aca="false">VLOOKUP(S103,,2,FALSE())</f>
        <v>#VALUE!</v>
      </c>
      <c r="Y103" s="28" t="e">
        <f aca="false">VLOOKUP(S103,,3,FALSE())</f>
        <v>#VALUE!</v>
      </c>
      <c r="Z103" s="28"/>
      <c r="AA103" s="28"/>
      <c r="AB103" s="28" t="n">
        <f aca="false">+Q103-Z103</f>
        <v>35700</v>
      </c>
    </row>
    <row r="104" customFormat="false" ht="15" hidden="false" customHeight="false" outlineLevel="0" collapsed="false">
      <c r="A104" s="14" t="n">
        <v>366341</v>
      </c>
      <c r="B104" s="15" t="s">
        <v>257</v>
      </c>
      <c r="C104" s="16" t="n">
        <v>42156</v>
      </c>
      <c r="D104" s="16" t="n">
        <v>42156</v>
      </c>
      <c r="E104" s="30" t="s">
        <v>255</v>
      </c>
      <c r="F104" s="18" t="s">
        <v>85</v>
      </c>
      <c r="G104" s="19" t="n">
        <v>0</v>
      </c>
      <c r="H104" s="19" t="n">
        <v>0</v>
      </c>
      <c r="I104" s="20" t="n">
        <f aca="false">IF(R104="Purchase Tax Free",Q104,0)</f>
        <v>0</v>
      </c>
      <c r="J104" s="21" t="n">
        <f aca="false">ROUND(IF(R104="Purchase 12.5%",Q104/112.5*100,0),0)</f>
        <v>123200</v>
      </c>
      <c r="K104" s="21" t="n">
        <f aca="false">ROUND(J104*12.5/100,2)</f>
        <v>15400</v>
      </c>
      <c r="L104" s="22" t="n">
        <v>0</v>
      </c>
      <c r="M104" s="21" t="n">
        <f aca="false">ROUND(IF(R104="Purchase 5%",Q104/105*100,0),0)</f>
        <v>0</v>
      </c>
      <c r="N104" s="21" t="n">
        <f aca="false">ROUND(M104*5/100,2)</f>
        <v>0</v>
      </c>
      <c r="O104" s="20" t="n">
        <f aca="false">ROUND(IF(R104="Purchase 1%",Q104/101*100,0),0)</f>
        <v>0</v>
      </c>
      <c r="P104" s="21" t="n">
        <f aca="false">IF(Q104=SUM(I104:O104),0,Q104-SUM(I104:O104))</f>
        <v>0</v>
      </c>
      <c r="Q104" s="88" t="n">
        <v>138600</v>
      </c>
      <c r="R104" s="32" t="s">
        <v>52</v>
      </c>
      <c r="S104" s="25" t="n">
        <f aca="false">A104</f>
        <v>366341</v>
      </c>
      <c r="T104" s="25" t="n">
        <v>429187</v>
      </c>
      <c r="U104" s="26" t="s">
        <v>27</v>
      </c>
      <c r="V104" s="27" t="s">
        <v>258</v>
      </c>
      <c r="W104" s="28"/>
      <c r="X104" s="28" t="e">
        <f aca="false">VLOOKUP(S104,,2,FALSE())</f>
        <v>#VALUE!</v>
      </c>
      <c r="Y104" s="28" t="e">
        <f aca="false">VLOOKUP(S104,,3,FALSE())</f>
        <v>#VALUE!</v>
      </c>
      <c r="Z104" s="28"/>
      <c r="AA104" s="28"/>
      <c r="AB104" s="28" t="n">
        <f aca="false">+Q104-Z104</f>
        <v>138600</v>
      </c>
    </row>
    <row r="105" customFormat="false" ht="15" hidden="false" customHeight="false" outlineLevel="0" collapsed="false">
      <c r="A105" s="14" t="n">
        <v>366639</v>
      </c>
      <c r="B105" s="15" t="s">
        <v>259</v>
      </c>
      <c r="C105" s="16" t="n">
        <v>42158</v>
      </c>
      <c r="D105" s="16" t="n">
        <v>42158</v>
      </c>
      <c r="E105" s="30" t="s">
        <v>255</v>
      </c>
      <c r="F105" s="18" t="s">
        <v>85</v>
      </c>
      <c r="G105" s="19" t="n">
        <v>0</v>
      </c>
      <c r="H105" s="19" t="n">
        <v>0</v>
      </c>
      <c r="I105" s="20" t="n">
        <f aca="false">IF(R105="Purchase Tax Free",Q105,0)</f>
        <v>0</v>
      </c>
      <c r="J105" s="21" t="n">
        <f aca="false">ROUND(IF(R105="Purchase 12.5%",Q105/112.5*100,0),0)</f>
        <v>69600</v>
      </c>
      <c r="K105" s="21" t="n">
        <f aca="false">ROUND(J105*12.5/100,2)</f>
        <v>8700</v>
      </c>
      <c r="L105" s="22" t="n">
        <v>0</v>
      </c>
      <c r="M105" s="21" t="n">
        <f aca="false">ROUND(IF(R105="Purchase 5%",Q105/105*100,0),0)</f>
        <v>0</v>
      </c>
      <c r="N105" s="21" t="n">
        <f aca="false">ROUND(M105*5/100,2)</f>
        <v>0</v>
      </c>
      <c r="O105" s="20" t="n">
        <f aca="false">ROUND(IF(R105="Purchase 1%",Q105/101*100,0),0)</f>
        <v>0</v>
      </c>
      <c r="P105" s="21" t="n">
        <f aca="false">IF(Q105=SUM(I105:O105),0,Q105-SUM(I105:O105))</f>
        <v>0</v>
      </c>
      <c r="Q105" s="88" t="n">
        <v>78300</v>
      </c>
      <c r="R105" s="32" t="s">
        <v>52</v>
      </c>
      <c r="S105" s="25" t="n">
        <f aca="false">A105</f>
        <v>366639</v>
      </c>
      <c r="T105" s="25" t="n">
        <v>429569</v>
      </c>
      <c r="U105" s="26" t="s">
        <v>27</v>
      </c>
      <c r="V105" s="27" t="s">
        <v>260</v>
      </c>
      <c r="W105" s="28"/>
      <c r="X105" s="28" t="e">
        <f aca="false">VLOOKUP(S105,,2,FALSE())</f>
        <v>#VALUE!</v>
      </c>
      <c r="Y105" s="28" t="e">
        <f aca="false">VLOOKUP(S105,,3,FALSE())</f>
        <v>#VALUE!</v>
      </c>
      <c r="Z105" s="28"/>
      <c r="AA105" s="28"/>
      <c r="AB105" s="28" t="n">
        <f aca="false">+Q105-Z105</f>
        <v>78300</v>
      </c>
    </row>
    <row r="106" customFormat="false" ht="15" hidden="false" customHeight="false" outlineLevel="0" collapsed="false">
      <c r="A106" s="14" t="n">
        <v>366636</v>
      </c>
      <c r="B106" s="15" t="s">
        <v>261</v>
      </c>
      <c r="C106" s="16" t="n">
        <v>42158</v>
      </c>
      <c r="D106" s="16" t="n">
        <v>42158</v>
      </c>
      <c r="E106" s="30" t="s">
        <v>255</v>
      </c>
      <c r="F106" s="18" t="s">
        <v>85</v>
      </c>
      <c r="G106" s="19" t="n">
        <v>0</v>
      </c>
      <c r="H106" s="19" t="n">
        <v>0</v>
      </c>
      <c r="I106" s="20" t="n">
        <f aca="false">IF(R106="Purchase Tax Free",Q106,0)</f>
        <v>0</v>
      </c>
      <c r="J106" s="21" t="n">
        <f aca="false">ROUND(IF(R106="Purchase 12.5%",Q106/112.5*100,0),0)</f>
        <v>49422</v>
      </c>
      <c r="K106" s="21" t="n">
        <f aca="false">ROUND(J106*12.5/100,2)</f>
        <v>6177.75</v>
      </c>
      <c r="L106" s="22" t="n">
        <v>0</v>
      </c>
      <c r="M106" s="21" t="n">
        <f aca="false">ROUND(IF(R106="Purchase 5%",Q106/105*100,0),0)</f>
        <v>0</v>
      </c>
      <c r="N106" s="21" t="n">
        <f aca="false">ROUND(M106*5/100,2)</f>
        <v>0</v>
      </c>
      <c r="O106" s="20" t="n">
        <f aca="false">ROUND(IF(R106="Purchase 1%",Q106/101*100,0),0)</f>
        <v>0</v>
      </c>
      <c r="P106" s="21" t="n">
        <f aca="false">IF(Q106=SUM(I106:O106),0,Q106-SUM(I106:O106))</f>
        <v>0.25</v>
      </c>
      <c r="Q106" s="88" t="n">
        <v>55600</v>
      </c>
      <c r="R106" s="32" t="s">
        <v>52</v>
      </c>
      <c r="S106" s="25" t="n">
        <f aca="false">A106</f>
        <v>366636</v>
      </c>
      <c r="T106" s="25" t="n">
        <v>429587</v>
      </c>
      <c r="U106" s="26" t="s">
        <v>27</v>
      </c>
      <c r="V106" s="27" t="s">
        <v>262</v>
      </c>
      <c r="W106" s="28"/>
      <c r="X106" s="28" t="e">
        <f aca="false">VLOOKUP(S106,,2,FALSE())</f>
        <v>#VALUE!</v>
      </c>
      <c r="Y106" s="28" t="e">
        <f aca="false">VLOOKUP(S106,,3,FALSE())</f>
        <v>#VALUE!</v>
      </c>
      <c r="Z106" s="28"/>
      <c r="AA106" s="28"/>
      <c r="AB106" s="28" t="n">
        <f aca="false">+Q106-Z106</f>
        <v>55600</v>
      </c>
    </row>
    <row r="107" customFormat="false" ht="15" hidden="false" customHeight="false" outlineLevel="0" collapsed="false">
      <c r="A107" s="14" t="n">
        <v>366883</v>
      </c>
      <c r="B107" s="15" t="s">
        <v>263</v>
      </c>
      <c r="C107" s="16" t="n">
        <v>42160</v>
      </c>
      <c r="D107" s="16" t="n">
        <v>42160</v>
      </c>
      <c r="E107" s="30" t="s">
        <v>255</v>
      </c>
      <c r="F107" s="18" t="s">
        <v>85</v>
      </c>
      <c r="G107" s="19" t="n">
        <v>0</v>
      </c>
      <c r="H107" s="19" t="n">
        <v>0</v>
      </c>
      <c r="I107" s="20" t="n">
        <f aca="false">IF(R107="Purchase Tax Free",Q107,0)</f>
        <v>0</v>
      </c>
      <c r="J107" s="21" t="n">
        <f aca="false">ROUND(IF(R107="Purchase 12.5%",Q107/112.5*100,0),0)</f>
        <v>52596</v>
      </c>
      <c r="K107" s="21" t="n">
        <f aca="false">ROUND(J107*12.5/100,2)</f>
        <v>6574.5</v>
      </c>
      <c r="L107" s="22" t="n">
        <v>0</v>
      </c>
      <c r="M107" s="21" t="n">
        <f aca="false">ROUND(IF(R107="Purchase 5%",Q107/105*100,0),0)</f>
        <v>0</v>
      </c>
      <c r="N107" s="21" t="n">
        <f aca="false">ROUND(M107*5/100,2)</f>
        <v>0</v>
      </c>
      <c r="O107" s="20" t="n">
        <f aca="false">ROUND(IF(R107="Purchase 1%",Q107/101*100,0),0)</f>
        <v>0</v>
      </c>
      <c r="P107" s="21" t="n">
        <f aca="false">IF(Q107=SUM(I107:O107),0,Q107-SUM(I107:O107))</f>
        <v>0.5</v>
      </c>
      <c r="Q107" s="88" t="n">
        <v>59171</v>
      </c>
      <c r="R107" s="32" t="s">
        <v>52</v>
      </c>
      <c r="S107" s="25" t="n">
        <f aca="false">A107</f>
        <v>366883</v>
      </c>
      <c r="T107" s="25" t="n">
        <v>430422</v>
      </c>
      <c r="U107" s="26" t="s">
        <v>27</v>
      </c>
      <c r="V107" s="27" t="s">
        <v>264</v>
      </c>
      <c r="W107" s="28"/>
      <c r="X107" s="28" t="e">
        <f aca="false">VLOOKUP(S107,,2,FALSE())</f>
        <v>#VALUE!</v>
      </c>
      <c r="Y107" s="28" t="e">
        <f aca="false">VLOOKUP(S107,,3,FALSE())</f>
        <v>#VALUE!</v>
      </c>
      <c r="Z107" s="28"/>
      <c r="AA107" s="28"/>
      <c r="AB107" s="28" t="n">
        <f aca="false">+Q107-Z107</f>
        <v>59171</v>
      </c>
    </row>
    <row r="108" customFormat="false" ht="15" hidden="false" customHeight="false" outlineLevel="0" collapsed="false">
      <c r="A108" s="14" t="n">
        <v>367224</v>
      </c>
      <c r="B108" s="15" t="s">
        <v>265</v>
      </c>
      <c r="C108" s="16" t="n">
        <v>42163</v>
      </c>
      <c r="D108" s="16" t="n">
        <v>42163</v>
      </c>
      <c r="E108" s="30" t="s">
        <v>255</v>
      </c>
      <c r="F108" s="18" t="s">
        <v>85</v>
      </c>
      <c r="G108" s="19" t="n">
        <v>0</v>
      </c>
      <c r="H108" s="19" t="n">
        <v>0</v>
      </c>
      <c r="I108" s="20" t="n">
        <f aca="false">IF(R108="Purchase Tax Free",Q108,0)</f>
        <v>0</v>
      </c>
      <c r="J108" s="21" t="n">
        <f aca="false">ROUND(IF(R108="Purchase 12.5%",Q108/112.5*100,0),0)</f>
        <v>17956</v>
      </c>
      <c r="K108" s="21" t="n">
        <f aca="false">ROUND(J108*12.5/100,2)</f>
        <v>2244.5</v>
      </c>
      <c r="L108" s="22" t="n">
        <v>0</v>
      </c>
      <c r="M108" s="21" t="n">
        <f aca="false">ROUND(IF(R108="Purchase 5%",Q108/105*100,0),0)</f>
        <v>0</v>
      </c>
      <c r="N108" s="21" t="n">
        <f aca="false">ROUND(M108*5/100,2)</f>
        <v>0</v>
      </c>
      <c r="O108" s="20" t="n">
        <f aca="false">ROUND(IF(R108="Purchase 1%",Q108/101*100,0),0)</f>
        <v>0</v>
      </c>
      <c r="P108" s="21" t="n">
        <f aca="false">IF(Q108=SUM(I108:O108),0,Q108-SUM(I108:O108))</f>
        <v>-0.5</v>
      </c>
      <c r="Q108" s="88" t="n">
        <v>20200</v>
      </c>
      <c r="R108" s="32" t="s">
        <v>52</v>
      </c>
      <c r="S108" s="25" t="n">
        <f aca="false">A108</f>
        <v>367224</v>
      </c>
      <c r="T108" s="25" t="n">
        <v>430984</v>
      </c>
      <c r="U108" s="26" t="s">
        <v>27</v>
      </c>
      <c r="V108" s="27" t="s">
        <v>266</v>
      </c>
      <c r="W108" s="28"/>
      <c r="X108" s="28" t="e">
        <f aca="false">VLOOKUP(S108,,2,FALSE())</f>
        <v>#VALUE!</v>
      </c>
      <c r="Y108" s="28" t="e">
        <f aca="false">VLOOKUP(S108,,3,FALSE())</f>
        <v>#VALUE!</v>
      </c>
      <c r="Z108" s="28"/>
      <c r="AA108" s="28"/>
      <c r="AB108" s="28" t="n">
        <f aca="false">+Q108-Z108</f>
        <v>20200</v>
      </c>
    </row>
    <row r="109" customFormat="false" ht="15" hidden="false" customHeight="false" outlineLevel="0" collapsed="false">
      <c r="A109" s="14" t="n">
        <v>367617</v>
      </c>
      <c r="B109" s="15" t="s">
        <v>267</v>
      </c>
      <c r="C109" s="16" t="n">
        <v>42165</v>
      </c>
      <c r="D109" s="16" t="n">
        <v>42165</v>
      </c>
      <c r="E109" s="30" t="s">
        <v>255</v>
      </c>
      <c r="F109" s="18" t="s">
        <v>85</v>
      </c>
      <c r="G109" s="19" t="n">
        <v>0</v>
      </c>
      <c r="H109" s="19" t="n">
        <v>0</v>
      </c>
      <c r="I109" s="20" t="n">
        <f aca="false">IF(R109="Purchase Tax Free",Q109,0)</f>
        <v>0</v>
      </c>
      <c r="J109" s="21" t="n">
        <f aca="false">ROUND(IF(R109="Purchase 12.5%",Q109/112.5*100,0),0)</f>
        <v>342016</v>
      </c>
      <c r="K109" s="21" t="n">
        <f aca="false">ROUND(J109*12.5/100,2)</f>
        <v>42752</v>
      </c>
      <c r="L109" s="22" t="n">
        <v>0</v>
      </c>
      <c r="M109" s="21" t="n">
        <f aca="false">ROUND(IF(R109="Purchase 5%",Q109/105*100,0),0)</f>
        <v>0</v>
      </c>
      <c r="N109" s="21" t="n">
        <f aca="false">ROUND(M109*5/100,2)</f>
        <v>0</v>
      </c>
      <c r="O109" s="20" t="n">
        <f aca="false">ROUND(IF(R109="Purchase 1%",Q109/101*100,0),0)</f>
        <v>0</v>
      </c>
      <c r="P109" s="21" t="n">
        <f aca="false">IF(Q109=SUM(I109:O109),0,Q109-SUM(I109:O109))</f>
        <v>0</v>
      </c>
      <c r="Q109" s="88" t="n">
        <v>384768</v>
      </c>
      <c r="R109" s="32" t="s">
        <v>52</v>
      </c>
      <c r="S109" s="25" t="n">
        <f aca="false">A109</f>
        <v>367617</v>
      </c>
      <c r="T109" s="25" t="n">
        <v>431371</v>
      </c>
      <c r="U109" s="26" t="s">
        <v>27</v>
      </c>
      <c r="V109" s="27" t="s">
        <v>268</v>
      </c>
      <c r="W109" s="28"/>
      <c r="X109" s="28" t="e">
        <f aca="false">VLOOKUP(S109,,2,FALSE())</f>
        <v>#VALUE!</v>
      </c>
      <c r="Y109" s="28" t="e">
        <f aca="false">VLOOKUP(S109,,3,FALSE())</f>
        <v>#VALUE!</v>
      </c>
      <c r="Z109" s="28"/>
      <c r="AA109" s="28"/>
      <c r="AB109" s="28" t="n">
        <f aca="false">+Q109-Z109</f>
        <v>384768</v>
      </c>
    </row>
    <row r="110" customFormat="false" ht="15" hidden="false" customHeight="false" outlineLevel="0" collapsed="false">
      <c r="A110" s="14" t="n">
        <v>367622</v>
      </c>
      <c r="B110" s="15" t="s">
        <v>269</v>
      </c>
      <c r="C110" s="16" t="n">
        <v>42164</v>
      </c>
      <c r="D110" s="16" t="n">
        <v>42165</v>
      </c>
      <c r="E110" s="30" t="s">
        <v>270</v>
      </c>
      <c r="F110" s="18" t="s">
        <v>25</v>
      </c>
      <c r="G110" s="19" t="n">
        <v>0</v>
      </c>
      <c r="H110" s="19" t="n">
        <v>0</v>
      </c>
      <c r="I110" s="20" t="n">
        <f aca="false">IF(R110="Purchase Tax Free",Q110,0)</f>
        <v>0</v>
      </c>
      <c r="J110" s="21" t="n">
        <f aca="false">ROUND(IF(R110="Purchase 12.5%",Q110/112.5*100,0),0)</f>
        <v>0</v>
      </c>
      <c r="K110" s="21" t="n">
        <f aca="false">ROUND(J110*12.5/100,2)</f>
        <v>0</v>
      </c>
      <c r="L110" s="22" t="n">
        <v>0</v>
      </c>
      <c r="M110" s="21" t="n">
        <f aca="false">ROUND(IF(R110="Purchase 5%",Q110/105*100,0),0)</f>
        <v>44672</v>
      </c>
      <c r="N110" s="21" t="n">
        <f aca="false">ROUND(M110*5/100,2)</f>
        <v>2233.6</v>
      </c>
      <c r="O110" s="20" t="n">
        <f aca="false">ROUND(IF(R110="Purchase 1%",Q110/101*100,0),0)</f>
        <v>0</v>
      </c>
      <c r="P110" s="21" t="n">
        <f aca="false">IF(Q110=SUM(I110:O110),0,Q110-SUM(I110:O110))</f>
        <v>0.400000000001455</v>
      </c>
      <c r="Q110" s="88" t="n">
        <v>46906</v>
      </c>
      <c r="R110" s="24" t="s">
        <v>26</v>
      </c>
      <c r="S110" s="25" t="n">
        <f aca="false">A110</f>
        <v>367622</v>
      </c>
      <c r="T110" s="25" t="n">
        <v>431408</v>
      </c>
      <c r="U110" s="26" t="s">
        <v>27</v>
      </c>
      <c r="V110" s="27" t="s">
        <v>271</v>
      </c>
      <c r="W110" s="28"/>
      <c r="X110" s="28" t="e">
        <f aca="false">VLOOKUP(S110,,2,FALSE())</f>
        <v>#VALUE!</v>
      </c>
      <c r="Y110" s="28" t="e">
        <f aca="false">VLOOKUP(S110,,3,FALSE())</f>
        <v>#VALUE!</v>
      </c>
      <c r="Z110" s="28"/>
      <c r="AA110" s="28"/>
      <c r="AB110" s="28" t="n">
        <f aca="false">+Q110-Z110</f>
        <v>46906</v>
      </c>
    </row>
    <row r="111" customFormat="false" ht="15" hidden="false" customHeight="false" outlineLevel="0" collapsed="false">
      <c r="A111" s="14" t="n">
        <v>367621</v>
      </c>
      <c r="B111" s="15" t="s">
        <v>272</v>
      </c>
      <c r="C111" s="16" t="n">
        <v>42165</v>
      </c>
      <c r="D111" s="16" t="n">
        <v>42165</v>
      </c>
      <c r="E111" s="91" t="s">
        <v>273</v>
      </c>
      <c r="F111" s="18" t="s">
        <v>47</v>
      </c>
      <c r="G111" s="19" t="n">
        <v>0</v>
      </c>
      <c r="H111" s="19" t="n">
        <v>0</v>
      </c>
      <c r="I111" s="20" t="n">
        <f aca="false">IF(R111="Purchase Tax Free",Q111,0)</f>
        <v>0</v>
      </c>
      <c r="J111" s="21" t="n">
        <f aca="false">ROUND(IF(R111="Purchase 12.5%",Q111/112.5*100,0),0)</f>
        <v>0</v>
      </c>
      <c r="K111" s="21" t="n">
        <f aca="false">ROUND(J111*12.5/100,2)</f>
        <v>0</v>
      </c>
      <c r="L111" s="22" t="n">
        <v>0</v>
      </c>
      <c r="M111" s="21" t="n">
        <f aca="false">ROUND(IF(R111="Purchase 5%",Q111/105*100,0),0)</f>
        <v>1446</v>
      </c>
      <c r="N111" s="21" t="n">
        <f aca="false">ROUND(M111*5/100,2)</f>
        <v>72.3</v>
      </c>
      <c r="O111" s="20" t="n">
        <f aca="false">ROUND(IF(R111="Purchase 1%",Q111/101*100,0),0)</f>
        <v>0</v>
      </c>
      <c r="P111" s="21" t="n">
        <f aca="false">IF(Q111=SUM(I111:O111),0,Q111-SUM(I111:O111))</f>
        <v>-0.299999999999955</v>
      </c>
      <c r="Q111" s="88" t="n">
        <v>1518</v>
      </c>
      <c r="R111" s="24" t="s">
        <v>26</v>
      </c>
      <c r="S111" s="25" t="n">
        <f aca="false">A111</f>
        <v>367621</v>
      </c>
      <c r="T111" s="25" t="n">
        <v>431404</v>
      </c>
      <c r="U111" s="26" t="s">
        <v>27</v>
      </c>
      <c r="V111" s="27" t="s">
        <v>274</v>
      </c>
      <c r="W111" s="28"/>
      <c r="X111" s="28" t="e">
        <f aca="false">VLOOKUP(S111,,2,FALSE())</f>
        <v>#VALUE!</v>
      </c>
      <c r="Y111" s="28" t="e">
        <f aca="false">VLOOKUP(S111,,3,FALSE())</f>
        <v>#VALUE!</v>
      </c>
      <c r="Z111" s="28"/>
      <c r="AA111" s="28"/>
      <c r="AB111" s="28" t="n">
        <f aca="false">+Q111-Z111</f>
        <v>1518</v>
      </c>
    </row>
    <row r="112" customFormat="false" ht="15" hidden="false" customHeight="false" outlineLevel="0" collapsed="false">
      <c r="A112" s="14" t="n">
        <v>367456</v>
      </c>
      <c r="B112" s="15" t="s">
        <v>275</v>
      </c>
      <c r="C112" s="16" t="n">
        <v>42164</v>
      </c>
      <c r="D112" s="16" t="n">
        <v>42164</v>
      </c>
      <c r="E112" s="91" t="s">
        <v>273</v>
      </c>
      <c r="F112" s="18" t="s">
        <v>47</v>
      </c>
      <c r="G112" s="19" t="n">
        <v>0</v>
      </c>
      <c r="H112" s="19" t="n">
        <v>0</v>
      </c>
      <c r="I112" s="20" t="n">
        <f aca="false">IF(R112="Purchase Tax Free",Q112,0)</f>
        <v>0</v>
      </c>
      <c r="J112" s="21" t="n">
        <f aca="false">ROUND(IF(R112="Purchase 12.5%",Q112/112.5*100,0),0)</f>
        <v>0</v>
      </c>
      <c r="K112" s="21" t="n">
        <f aca="false">ROUND(J112*12.5/100,2)</f>
        <v>0</v>
      </c>
      <c r="L112" s="22" t="n">
        <v>0</v>
      </c>
      <c r="M112" s="21" t="n">
        <f aca="false">ROUND(IF(R112="Purchase 5%",Q112/105*100,0),0)</f>
        <v>697</v>
      </c>
      <c r="N112" s="21" t="n">
        <f aca="false">ROUND(M112*5/100,2)</f>
        <v>34.85</v>
      </c>
      <c r="O112" s="20" t="n">
        <f aca="false">ROUND(IF(R112="Purchase 1%",Q112/101*100,0),0)</f>
        <v>0</v>
      </c>
      <c r="P112" s="21" t="n">
        <f aca="false">IF(Q112=SUM(I112:O112),0,Q112-SUM(I112:O112))</f>
        <v>0.149999999999977</v>
      </c>
      <c r="Q112" s="88" t="n">
        <v>732</v>
      </c>
      <c r="R112" s="24" t="s">
        <v>26</v>
      </c>
      <c r="S112" s="25" t="n">
        <f aca="false">A112</f>
        <v>367456</v>
      </c>
      <c r="T112" s="25" t="n">
        <v>431126</v>
      </c>
      <c r="U112" s="26" t="s">
        <v>27</v>
      </c>
      <c r="V112" s="27" t="s">
        <v>276</v>
      </c>
      <c r="W112" s="28"/>
      <c r="X112" s="28" t="e">
        <f aca="false">VLOOKUP(S112,,2,FALSE())</f>
        <v>#VALUE!</v>
      </c>
      <c r="Y112" s="28" t="e">
        <f aca="false">VLOOKUP(S112,,3,FALSE())</f>
        <v>#VALUE!</v>
      </c>
      <c r="Z112" s="28"/>
      <c r="AA112" s="28"/>
      <c r="AB112" s="28" t="n">
        <f aca="false">+Q112-Z112</f>
        <v>732</v>
      </c>
    </row>
    <row r="113" customFormat="false" ht="15" hidden="false" customHeight="false" outlineLevel="0" collapsed="false">
      <c r="A113" s="14" t="n">
        <v>366707</v>
      </c>
      <c r="B113" s="15" t="s">
        <v>277</v>
      </c>
      <c r="C113" s="16" t="n">
        <v>42159</v>
      </c>
      <c r="D113" s="16" t="n">
        <v>42159</v>
      </c>
      <c r="E113" s="91" t="s">
        <v>273</v>
      </c>
      <c r="F113" s="18" t="s">
        <v>47</v>
      </c>
      <c r="G113" s="19" t="n">
        <v>0</v>
      </c>
      <c r="H113" s="19" t="n">
        <v>0</v>
      </c>
      <c r="I113" s="20" t="n">
        <f aca="false">IF(R113="Purchase Tax Free",Q113,0)</f>
        <v>0</v>
      </c>
      <c r="J113" s="21" t="n">
        <f aca="false">ROUND(IF(R113="Purchase 12.5%",Q113/112.5*100,0),0)</f>
        <v>0</v>
      </c>
      <c r="K113" s="21" t="n">
        <f aca="false">ROUND(J113*12.5/100,2)</f>
        <v>0</v>
      </c>
      <c r="L113" s="22" t="n">
        <v>0</v>
      </c>
      <c r="M113" s="21" t="n">
        <f aca="false">ROUND(IF(R113="Purchase 5%",Q113/105*100,0),0)</f>
        <v>761</v>
      </c>
      <c r="N113" s="21" t="n">
        <f aca="false">ROUND(M113*5/100,2)</f>
        <v>38.05</v>
      </c>
      <c r="O113" s="20" t="n">
        <f aca="false">ROUND(IF(R113="Purchase 1%",Q113/101*100,0),0)</f>
        <v>0</v>
      </c>
      <c r="P113" s="21" t="n">
        <f aca="false">IF(Q113=SUM(I113:O113),0,Q113-SUM(I113:O113))</f>
        <v>-0.0499999999999545</v>
      </c>
      <c r="Q113" s="88" t="n">
        <v>799</v>
      </c>
      <c r="R113" s="24" t="s">
        <v>26</v>
      </c>
      <c r="S113" s="25" t="n">
        <f aca="false">A113</f>
        <v>366707</v>
      </c>
      <c r="T113" s="25" t="n">
        <v>429976</v>
      </c>
      <c r="U113" s="26" t="s">
        <v>27</v>
      </c>
      <c r="V113" s="27" t="s">
        <v>278</v>
      </c>
      <c r="W113" s="28"/>
      <c r="X113" s="28" t="e">
        <f aca="false">VLOOKUP(S113,,2,FALSE())</f>
        <v>#VALUE!</v>
      </c>
      <c r="Y113" s="28" t="e">
        <f aca="false">VLOOKUP(S113,,3,FALSE())</f>
        <v>#VALUE!</v>
      </c>
      <c r="Z113" s="28"/>
      <c r="AA113" s="28"/>
      <c r="AB113" s="28" t="n">
        <f aca="false">+Q113-Z113</f>
        <v>799</v>
      </c>
    </row>
    <row r="114" customFormat="false" ht="15" hidden="false" customHeight="false" outlineLevel="0" collapsed="false">
      <c r="A114" s="14" t="n">
        <v>366326</v>
      </c>
      <c r="B114" s="15" t="s">
        <v>279</v>
      </c>
      <c r="C114" s="16" t="n">
        <v>42156</v>
      </c>
      <c r="D114" s="16" t="n">
        <v>42156</v>
      </c>
      <c r="E114" s="91" t="s">
        <v>273</v>
      </c>
      <c r="F114" s="18" t="s">
        <v>47</v>
      </c>
      <c r="G114" s="19" t="n">
        <v>0</v>
      </c>
      <c r="H114" s="19" t="n">
        <v>0</v>
      </c>
      <c r="I114" s="20" t="n">
        <f aca="false">IF(R114="Purchase Tax Free",Q114,0)</f>
        <v>0</v>
      </c>
      <c r="J114" s="21" t="n">
        <f aca="false">ROUND(IF(R114="Purchase 12.5%",Q114/112.5*100,0),0)</f>
        <v>0</v>
      </c>
      <c r="K114" s="21" t="n">
        <f aca="false">ROUND(J114*12.5/100,2)</f>
        <v>0</v>
      </c>
      <c r="L114" s="22" t="n">
        <v>0</v>
      </c>
      <c r="M114" s="21" t="n">
        <f aca="false">ROUND(IF(R114="Purchase 5%",Q114/105*100,0),0)</f>
        <v>4112</v>
      </c>
      <c r="N114" s="21" t="n">
        <f aca="false">ROUND(M114*5/100,2)</f>
        <v>205.6</v>
      </c>
      <c r="O114" s="20" t="n">
        <f aca="false">ROUND(IF(R114="Purchase 1%",Q114/101*100,0),0)</f>
        <v>0</v>
      </c>
      <c r="P114" s="21" t="n">
        <f aca="false">IF(Q114=SUM(I114:O114),0,Q114-SUM(I114:O114))</f>
        <v>0.399999999999636</v>
      </c>
      <c r="Q114" s="88" t="n">
        <v>4318</v>
      </c>
      <c r="R114" s="24" t="s">
        <v>26</v>
      </c>
      <c r="S114" s="25" t="n">
        <f aca="false">A114</f>
        <v>366326</v>
      </c>
      <c r="T114" s="25" t="n">
        <v>429107</v>
      </c>
      <c r="U114" s="26" t="s">
        <v>27</v>
      </c>
      <c r="V114" s="27" t="s">
        <v>280</v>
      </c>
      <c r="W114" s="28"/>
      <c r="X114" s="28" t="e">
        <f aca="false">VLOOKUP(S114,,2,FALSE())</f>
        <v>#VALUE!</v>
      </c>
      <c r="Y114" s="28" t="e">
        <f aca="false">VLOOKUP(S114,,3,FALSE())</f>
        <v>#VALUE!</v>
      </c>
      <c r="Z114" s="28"/>
      <c r="AA114" s="28"/>
      <c r="AB114" s="28" t="n">
        <f aca="false">+Q114-Z114</f>
        <v>4318</v>
      </c>
    </row>
    <row r="115" customFormat="false" ht="15" hidden="false" customHeight="false" outlineLevel="0" collapsed="false">
      <c r="A115" s="14" t="n">
        <v>366754</v>
      </c>
      <c r="B115" s="15" t="s">
        <v>281</v>
      </c>
      <c r="C115" s="16" t="n">
        <v>42151</v>
      </c>
      <c r="D115" s="16" t="n">
        <v>42151</v>
      </c>
      <c r="E115" s="90" t="s">
        <v>282</v>
      </c>
      <c r="F115" s="81" t="s">
        <v>35</v>
      </c>
      <c r="G115" s="19" t="n">
        <v>0</v>
      </c>
      <c r="H115" s="19" t="n">
        <v>0</v>
      </c>
      <c r="I115" s="20" t="n">
        <f aca="false">IF(R115="Purchase Tax Free",Q115,0)</f>
        <v>0</v>
      </c>
      <c r="J115" s="21" t="n">
        <f aca="false">ROUND(IF(R115="Purchase 12.5%",Q115/112.5*100,0),0)</f>
        <v>0</v>
      </c>
      <c r="K115" s="21" t="n">
        <f aca="false">ROUND(J115*12.5/100,2)</f>
        <v>0</v>
      </c>
      <c r="L115" s="22" t="n">
        <v>0</v>
      </c>
      <c r="M115" s="21" t="n">
        <f aca="false">ROUND(IF(R115="Purchase 5%",Q115/105*100,0),0)</f>
        <v>43810</v>
      </c>
      <c r="N115" s="21" t="n">
        <f aca="false">ROUND(M115*5/100,2)</f>
        <v>2190.5</v>
      </c>
      <c r="O115" s="20" t="n">
        <f aca="false">ROUND(IF(R115="Purchase 1%",Q115/101*100,0),0)</f>
        <v>0</v>
      </c>
      <c r="P115" s="21" t="n">
        <f aca="false">IF(Q115=SUM(I115:O115),0,Q115-SUM(I115:O115))</f>
        <v>-0.5</v>
      </c>
      <c r="Q115" s="88" t="n">
        <v>46000</v>
      </c>
      <c r="R115" s="24" t="s">
        <v>26</v>
      </c>
      <c r="S115" s="25" t="n">
        <f aca="false">A115</f>
        <v>366754</v>
      </c>
      <c r="T115" s="25" t="n">
        <v>427936</v>
      </c>
      <c r="U115" s="26" t="s">
        <v>27</v>
      </c>
      <c r="V115" s="27" t="s">
        <v>283</v>
      </c>
      <c r="W115" s="28"/>
      <c r="X115" s="28" t="e">
        <f aca="false">VLOOKUP(S115,,2,FALSE())</f>
        <v>#VALUE!</v>
      </c>
      <c r="Y115" s="28" t="e">
        <f aca="false">VLOOKUP(S115,,3,FALSE())</f>
        <v>#VALUE!</v>
      </c>
      <c r="Z115" s="28"/>
      <c r="AA115" s="28"/>
      <c r="AB115" s="28" t="n">
        <f aca="false">+Q115-Z115</f>
        <v>46000</v>
      </c>
    </row>
    <row r="116" customFormat="false" ht="15" hidden="false" customHeight="false" outlineLevel="0" collapsed="false">
      <c r="A116" s="14" t="n">
        <v>366931</v>
      </c>
      <c r="B116" s="15" t="s">
        <v>284</v>
      </c>
      <c r="C116" s="16" t="n">
        <v>42160</v>
      </c>
      <c r="D116" s="16" t="n">
        <v>42161</v>
      </c>
      <c r="E116" s="92" t="s">
        <v>285</v>
      </c>
      <c r="F116" s="18" t="s">
        <v>25</v>
      </c>
      <c r="G116" s="19" t="n">
        <v>0</v>
      </c>
      <c r="H116" s="19" t="n">
        <v>0</v>
      </c>
      <c r="I116" s="20" t="n">
        <f aca="false">IF(R116="Purchase Tax Free",Q116,0)</f>
        <v>0</v>
      </c>
      <c r="J116" s="21" t="n">
        <f aca="false">ROUND(IF(R116="Purchase 12.5%",Q116/112.5*100,0),0)</f>
        <v>0</v>
      </c>
      <c r="K116" s="21" t="n">
        <f aca="false">ROUND(J116*12.5/100,2)</f>
        <v>0</v>
      </c>
      <c r="L116" s="22" t="n">
        <v>0</v>
      </c>
      <c r="M116" s="21" t="n">
        <f aca="false">ROUND(IF(R116="Purchase 5%",Q116/105*100,0),0)</f>
        <v>3048</v>
      </c>
      <c r="N116" s="21" t="n">
        <f aca="false">ROUND(M116*5/100,2)</f>
        <v>152.4</v>
      </c>
      <c r="O116" s="20" t="n">
        <f aca="false">ROUND(IF(R116="Purchase 1%",Q116/101*100,0),0)</f>
        <v>0</v>
      </c>
      <c r="P116" s="21" t="n">
        <f aca="false">IF(Q116=SUM(I116:O116),0,Q116-SUM(I116:O116))</f>
        <v>-0.400000000000091</v>
      </c>
      <c r="Q116" s="88" t="n">
        <v>3200</v>
      </c>
      <c r="R116" s="24" t="s">
        <v>26</v>
      </c>
      <c r="S116" s="25" t="n">
        <f aca="false">A116</f>
        <v>366931</v>
      </c>
      <c r="T116" s="25" t="n">
        <v>430694</v>
      </c>
      <c r="U116" s="26" t="s">
        <v>27</v>
      </c>
      <c r="V116" s="27" t="s">
        <v>286</v>
      </c>
      <c r="W116" s="28"/>
      <c r="X116" s="28" t="e">
        <f aca="false">VLOOKUP(S116,,2,FALSE())</f>
        <v>#VALUE!</v>
      </c>
      <c r="Y116" s="28" t="e">
        <f aca="false">VLOOKUP(S116,,3,FALSE())</f>
        <v>#VALUE!</v>
      </c>
      <c r="Z116" s="28"/>
      <c r="AA116" s="28"/>
      <c r="AB116" s="28" t="n">
        <f aca="false">+Q116-Z116</f>
        <v>3200</v>
      </c>
    </row>
    <row r="117" customFormat="false" ht="15" hidden="false" customHeight="false" outlineLevel="0" collapsed="false">
      <c r="A117" s="14" t="n">
        <v>366649</v>
      </c>
      <c r="B117" s="15" t="s">
        <v>287</v>
      </c>
      <c r="C117" s="16" t="n">
        <v>42158</v>
      </c>
      <c r="D117" s="16" t="n">
        <v>42158</v>
      </c>
      <c r="E117" s="92" t="s">
        <v>285</v>
      </c>
      <c r="F117" s="18" t="s">
        <v>25</v>
      </c>
      <c r="G117" s="19" t="n">
        <v>0</v>
      </c>
      <c r="H117" s="19" t="n">
        <v>0</v>
      </c>
      <c r="I117" s="20" t="n">
        <f aca="false">IF(R117="Purchase Tax Free",Q117,0)</f>
        <v>0</v>
      </c>
      <c r="J117" s="21" t="n">
        <f aca="false">ROUND(IF(R117="Purchase 12.5%",Q117/112.5*100,0),0)</f>
        <v>0</v>
      </c>
      <c r="K117" s="21" t="n">
        <f aca="false">ROUND(J117*12.5/100,2)</f>
        <v>0</v>
      </c>
      <c r="L117" s="22" t="n">
        <v>0</v>
      </c>
      <c r="M117" s="21" t="n">
        <f aca="false">ROUND(IF(R117="Purchase 5%",Q117/105*100,0),0)</f>
        <v>34429</v>
      </c>
      <c r="N117" s="21" t="n">
        <f aca="false">ROUND(M117*5/100,2)</f>
        <v>1721.45</v>
      </c>
      <c r="O117" s="20" t="n">
        <f aca="false">ROUND(IF(R117="Purchase 1%",Q117/101*100,0),0)</f>
        <v>0</v>
      </c>
      <c r="P117" s="21" t="n">
        <f aca="false">IF(Q117=SUM(I117:O117),0,Q117-SUM(I117:O117))</f>
        <v>-0.44999999999709</v>
      </c>
      <c r="Q117" s="88" t="n">
        <v>36150</v>
      </c>
      <c r="R117" s="24" t="s">
        <v>26</v>
      </c>
      <c r="S117" s="25" t="n">
        <f aca="false">A117</f>
        <v>366649</v>
      </c>
      <c r="T117" s="25" t="n">
        <v>429598</v>
      </c>
      <c r="U117" s="26" t="s">
        <v>27</v>
      </c>
      <c r="V117" s="27" t="s">
        <v>288</v>
      </c>
      <c r="W117" s="28"/>
      <c r="X117" s="28" t="e">
        <f aca="false">VLOOKUP(S117,,2,FALSE())</f>
        <v>#VALUE!</v>
      </c>
      <c r="Y117" s="28" t="e">
        <f aca="false">VLOOKUP(S117,,3,FALSE())</f>
        <v>#VALUE!</v>
      </c>
      <c r="Z117" s="28"/>
      <c r="AA117" s="28"/>
      <c r="AB117" s="28" t="n">
        <f aca="false">+Q117-Z117</f>
        <v>36150</v>
      </c>
    </row>
    <row r="118" customFormat="false" ht="15" hidden="false" customHeight="false" outlineLevel="0" collapsed="false">
      <c r="A118" s="14" t="n">
        <v>365457</v>
      </c>
      <c r="B118" s="15" t="s">
        <v>289</v>
      </c>
      <c r="C118" s="16" t="n">
        <v>42151</v>
      </c>
      <c r="D118" s="16" t="n">
        <v>42151</v>
      </c>
      <c r="E118" s="92" t="s">
        <v>285</v>
      </c>
      <c r="F118" s="93" t="s">
        <v>139</v>
      </c>
      <c r="G118" s="19" t="n">
        <v>0</v>
      </c>
      <c r="H118" s="19" t="n">
        <v>0</v>
      </c>
      <c r="I118" s="20" t="n">
        <f aca="false">IF(R118="Purchase Tax Free",Q118,0)</f>
        <v>0</v>
      </c>
      <c r="J118" s="21" t="n">
        <f aca="false">ROUND(IF(R118="Purchase 12.5%",Q118/112.5*100,0),0)</f>
        <v>37578</v>
      </c>
      <c r="K118" s="21" t="n">
        <f aca="false">ROUND(J118*12.5/100,2)</f>
        <v>4697.25</v>
      </c>
      <c r="L118" s="22" t="n">
        <v>0</v>
      </c>
      <c r="M118" s="21" t="n">
        <f aca="false">ROUND(IF(R118="Purchase 5%",Q118/105*100,0),0)</f>
        <v>0</v>
      </c>
      <c r="N118" s="21" t="n">
        <f aca="false">ROUND(M118*5/100,2)</f>
        <v>0</v>
      </c>
      <c r="O118" s="20" t="n">
        <f aca="false">ROUND(IF(R118="Purchase 1%",Q118/101*100,0),0)</f>
        <v>0</v>
      </c>
      <c r="P118" s="21" t="n">
        <f aca="false">IF(Q118=SUM(I118:O118),0,Q118-SUM(I118:O118))</f>
        <v>-0.25</v>
      </c>
      <c r="Q118" s="88" t="n">
        <v>42275</v>
      </c>
      <c r="R118" s="32" t="s">
        <v>52</v>
      </c>
      <c r="S118" s="25" t="n">
        <f aca="false">A118</f>
        <v>365457</v>
      </c>
      <c r="T118" s="25" t="n">
        <v>428067</v>
      </c>
      <c r="U118" s="26" t="s">
        <v>27</v>
      </c>
      <c r="V118" s="27" t="s">
        <v>290</v>
      </c>
      <c r="W118" s="28"/>
      <c r="X118" s="28" t="e">
        <f aca="false">VLOOKUP(S118,,2,FALSE())</f>
        <v>#VALUE!</v>
      </c>
      <c r="Y118" s="28" t="e">
        <f aca="false">VLOOKUP(S118,,3,FALSE())</f>
        <v>#VALUE!</v>
      </c>
      <c r="Z118" s="28"/>
      <c r="AA118" s="28"/>
      <c r="AB118" s="28" t="n">
        <f aca="false">+Q118-Z118</f>
        <v>42275</v>
      </c>
    </row>
    <row r="119" customFormat="false" ht="15" hidden="false" customHeight="false" outlineLevel="0" collapsed="false">
      <c r="A119" s="14" t="n">
        <v>365458</v>
      </c>
      <c r="B119" s="15" t="s">
        <v>291</v>
      </c>
      <c r="C119" s="16" t="n">
        <v>42151</v>
      </c>
      <c r="D119" s="16" t="n">
        <v>42151</v>
      </c>
      <c r="E119" s="92" t="s">
        <v>285</v>
      </c>
      <c r="F119" s="93" t="s">
        <v>139</v>
      </c>
      <c r="G119" s="19" t="n">
        <v>0</v>
      </c>
      <c r="H119" s="19" t="n">
        <v>0</v>
      </c>
      <c r="I119" s="20" t="n">
        <f aca="false">IF(R119="Purchase Tax Free",Q119,0)</f>
        <v>0</v>
      </c>
      <c r="J119" s="21" t="n">
        <f aca="false">ROUND(IF(R119="Purchase 12.5%",Q119/112.5*100,0),0)</f>
        <v>39689</v>
      </c>
      <c r="K119" s="21" t="n">
        <f aca="false">ROUND(J119*12.5/100,2)</f>
        <v>4961.13</v>
      </c>
      <c r="L119" s="22" t="n">
        <v>0</v>
      </c>
      <c r="M119" s="21" t="n">
        <f aca="false">ROUND(IF(R119="Purchase 5%",Q119/105*100,0),0)</f>
        <v>0</v>
      </c>
      <c r="N119" s="21" t="n">
        <f aca="false">ROUND(M119*5/100,2)</f>
        <v>0</v>
      </c>
      <c r="O119" s="20" t="n">
        <f aca="false">ROUND(IF(R119="Purchase 1%",Q119/101*100,0),0)</f>
        <v>0</v>
      </c>
      <c r="P119" s="21" t="n">
        <f aca="false">IF(Q119=SUM(I119:O119),0,Q119-SUM(I119:O119))</f>
        <v>-0.129999999997381</v>
      </c>
      <c r="Q119" s="88" t="n">
        <v>44650</v>
      </c>
      <c r="R119" s="32" t="s">
        <v>52</v>
      </c>
      <c r="S119" s="25" t="n">
        <f aca="false">A119</f>
        <v>365458</v>
      </c>
      <c r="T119" s="25" t="n">
        <v>428063</v>
      </c>
      <c r="U119" s="26" t="s">
        <v>27</v>
      </c>
      <c r="V119" s="27" t="s">
        <v>292</v>
      </c>
      <c r="W119" s="28"/>
      <c r="X119" s="28" t="e">
        <f aca="false">VLOOKUP(S119,,2,FALSE())</f>
        <v>#VALUE!</v>
      </c>
      <c r="Y119" s="28" t="e">
        <f aca="false">VLOOKUP(S119,,3,FALSE())</f>
        <v>#VALUE!</v>
      </c>
      <c r="Z119" s="28"/>
      <c r="AA119" s="28"/>
      <c r="AB119" s="28" t="n">
        <f aca="false">+Q119-Z119</f>
        <v>44650</v>
      </c>
    </row>
    <row r="120" customFormat="false" ht="15" hidden="false" customHeight="false" outlineLevel="0" collapsed="false">
      <c r="A120" s="14" t="n">
        <v>366903</v>
      </c>
      <c r="B120" s="15" t="s">
        <v>293</v>
      </c>
      <c r="C120" s="16" t="n">
        <v>42161</v>
      </c>
      <c r="D120" s="16" t="n">
        <v>42161</v>
      </c>
      <c r="E120" s="30" t="s">
        <v>24</v>
      </c>
      <c r="F120" s="18" t="s">
        <v>25</v>
      </c>
      <c r="G120" s="19" t="n">
        <v>0</v>
      </c>
      <c r="H120" s="19" t="n">
        <v>0</v>
      </c>
      <c r="I120" s="20" t="n">
        <f aca="false">IF(R120="Purchase Tax Free",Q120,0)</f>
        <v>0</v>
      </c>
      <c r="J120" s="21" t="n">
        <f aca="false">ROUND(IF(R120="Purchase 12.5%",Q120/112.5*100,0),0)</f>
        <v>0</v>
      </c>
      <c r="K120" s="21" t="n">
        <f aca="false">ROUND(J120*12.5/100,2)</f>
        <v>0</v>
      </c>
      <c r="L120" s="22" t="n">
        <v>0</v>
      </c>
      <c r="M120" s="21" t="n">
        <f aca="false">ROUND(IF(R120="Purchase 5%",Q120/105*100,0),0)</f>
        <v>343</v>
      </c>
      <c r="N120" s="21" t="n">
        <f aca="false">ROUND(M120*5/100,2)</f>
        <v>17.15</v>
      </c>
      <c r="O120" s="20" t="n">
        <f aca="false">ROUND(IF(R120="Purchase 1%",Q120/101*100,0),0)</f>
        <v>0</v>
      </c>
      <c r="P120" s="21" t="n">
        <f aca="false">IF(Q120=SUM(I120:O120),0,Q120-SUM(I120:O120))</f>
        <v>-0.149999999999977</v>
      </c>
      <c r="Q120" s="88" t="n">
        <v>360</v>
      </c>
      <c r="R120" s="24" t="s">
        <v>26</v>
      </c>
      <c r="S120" s="25" t="n">
        <f aca="false">A120</f>
        <v>366903</v>
      </c>
      <c r="T120" s="25" t="n">
        <v>430573</v>
      </c>
      <c r="U120" s="26" t="s">
        <v>27</v>
      </c>
      <c r="V120" s="27" t="s">
        <v>294</v>
      </c>
      <c r="W120" s="28"/>
      <c r="X120" s="28" t="e">
        <f aca="false">VLOOKUP(S120,,2,FALSE())</f>
        <v>#VALUE!</v>
      </c>
      <c r="Y120" s="28" t="e">
        <f aca="false">VLOOKUP(S120,,3,FALSE())</f>
        <v>#VALUE!</v>
      </c>
      <c r="Z120" s="28"/>
      <c r="AA120" s="28"/>
      <c r="AB120" s="28" t="n">
        <f aca="false">+Q120-Z120</f>
        <v>360</v>
      </c>
    </row>
    <row r="121" customFormat="false" ht="15" hidden="false" customHeight="false" outlineLevel="0" collapsed="false">
      <c r="A121" s="14" t="n">
        <v>367707</v>
      </c>
      <c r="B121" s="15" t="s">
        <v>295</v>
      </c>
      <c r="C121" s="16" t="n">
        <v>42165</v>
      </c>
      <c r="D121" s="16" t="n">
        <v>42165</v>
      </c>
      <c r="E121" s="30" t="s">
        <v>296</v>
      </c>
      <c r="F121" s="18" t="s">
        <v>297</v>
      </c>
      <c r="G121" s="19" t="n">
        <v>0</v>
      </c>
      <c r="H121" s="19" t="n">
        <v>0</v>
      </c>
      <c r="I121" s="20" t="n">
        <f aca="false">IF(R121="Purchase Tax Free",Q121,0)</f>
        <v>0</v>
      </c>
      <c r="J121" s="21" t="n">
        <f aca="false">ROUND(IF(R121="Purchase 12.5%",Q121/112.5*100,0),0)</f>
        <v>12233</v>
      </c>
      <c r="K121" s="21" t="n">
        <f aca="false">ROUND(J121*12.5/100,2)</f>
        <v>1529.13</v>
      </c>
      <c r="L121" s="22" t="n">
        <v>0</v>
      </c>
      <c r="M121" s="21" t="n">
        <f aca="false">ROUND(IF(R121="Purchase 5%",Q121/105*100,0),0)</f>
        <v>0</v>
      </c>
      <c r="N121" s="21" t="n">
        <f aca="false">ROUND(M121*5/100,2)</f>
        <v>0</v>
      </c>
      <c r="O121" s="20" t="n">
        <f aca="false">ROUND(IF(R121="Purchase 1%",Q121/101*100,0),0)</f>
        <v>0</v>
      </c>
      <c r="P121" s="21" t="n">
        <f aca="false">IF(Q121=SUM(I121:O121),0,Q121-SUM(I121:O121))</f>
        <v>-0.130000000001019</v>
      </c>
      <c r="Q121" s="88" t="n">
        <v>13762</v>
      </c>
      <c r="R121" s="32" t="s">
        <v>52</v>
      </c>
      <c r="S121" s="25" t="n">
        <f aca="false">A121</f>
        <v>367707</v>
      </c>
      <c r="T121" s="25" t="n">
        <v>431372</v>
      </c>
      <c r="U121" s="26" t="s">
        <v>27</v>
      </c>
      <c r="V121" s="27" t="s">
        <v>298</v>
      </c>
      <c r="W121" s="28"/>
      <c r="X121" s="28" t="e">
        <f aca="false">VLOOKUP(S121,,2,FALSE())</f>
        <v>#VALUE!</v>
      </c>
      <c r="Y121" s="28" t="e">
        <f aca="false">VLOOKUP(S121,,3,FALSE())</f>
        <v>#VALUE!</v>
      </c>
      <c r="Z121" s="28"/>
      <c r="AA121" s="28"/>
      <c r="AB121" s="28" t="n">
        <f aca="false">+Q121-Z121</f>
        <v>13762</v>
      </c>
    </row>
    <row r="122" customFormat="false" ht="15" hidden="false" customHeight="false" outlineLevel="0" collapsed="false">
      <c r="A122" s="14" t="n">
        <v>367428</v>
      </c>
      <c r="B122" s="15" t="s">
        <v>299</v>
      </c>
      <c r="C122" s="16" t="n">
        <v>42151</v>
      </c>
      <c r="D122" s="16" t="n">
        <v>42153</v>
      </c>
      <c r="E122" s="30" t="s">
        <v>300</v>
      </c>
      <c r="F122" s="18" t="s">
        <v>297</v>
      </c>
      <c r="G122" s="19" t="n">
        <v>0</v>
      </c>
      <c r="H122" s="19" t="n">
        <v>0</v>
      </c>
      <c r="I122" s="20" t="n">
        <f aca="false">IF(R122="Purchase Tax Free",Q122,0)</f>
        <v>0</v>
      </c>
      <c r="J122" s="21" t="n">
        <f aca="false">ROUND(IF(R122="Purchase 12.5%",Q122/112.5*100,0),0)</f>
        <v>20152</v>
      </c>
      <c r="K122" s="21" t="n">
        <f aca="false">ROUND(J122*12.5/100,2)</f>
        <v>2519</v>
      </c>
      <c r="L122" s="22" t="n">
        <v>0</v>
      </c>
      <c r="M122" s="21" t="n">
        <f aca="false">ROUND(IF(R122="Purchase 5%",Q122/105*100,0),0)</f>
        <v>0</v>
      </c>
      <c r="N122" s="21" t="n">
        <f aca="false">ROUND(M122*5/100,2)</f>
        <v>0</v>
      </c>
      <c r="O122" s="20" t="n">
        <f aca="false">ROUND(IF(R122="Purchase 1%",Q122/101*100,0),0)</f>
        <v>0</v>
      </c>
      <c r="P122" s="21" t="n">
        <f aca="false">IF(Q122=SUM(I122:O122),0,Q122-SUM(I122:O122))</f>
        <v>0</v>
      </c>
      <c r="Q122" s="88" t="n">
        <v>22671</v>
      </c>
      <c r="R122" s="32" t="s">
        <v>52</v>
      </c>
      <c r="S122" s="25" t="n">
        <f aca="false">A122</f>
        <v>367428</v>
      </c>
      <c r="T122" s="25" t="n">
        <v>428442</v>
      </c>
      <c r="U122" s="26" t="s">
        <v>27</v>
      </c>
      <c r="V122" s="27" t="s">
        <v>301</v>
      </c>
      <c r="W122" s="28"/>
      <c r="X122" s="28" t="e">
        <f aca="false">VLOOKUP(S122,,2,FALSE())</f>
        <v>#VALUE!</v>
      </c>
      <c r="Y122" s="28" t="e">
        <f aca="false">VLOOKUP(S122,,3,FALSE())</f>
        <v>#VALUE!</v>
      </c>
      <c r="Z122" s="28"/>
      <c r="AA122" s="28"/>
      <c r="AB122" s="28" t="n">
        <f aca="false">+Q122-Z122</f>
        <v>22671</v>
      </c>
    </row>
    <row r="123" customFormat="false" ht="15" hidden="false" customHeight="false" outlineLevel="0" collapsed="false">
      <c r="A123" s="14"/>
      <c r="B123" s="15"/>
      <c r="C123" s="16"/>
      <c r="D123" s="16"/>
      <c r="E123" s="30"/>
      <c r="F123" s="18"/>
      <c r="G123" s="19" t="n">
        <v>0</v>
      </c>
      <c r="H123" s="19" t="n">
        <v>0</v>
      </c>
      <c r="I123" s="20" t="n">
        <f aca="false">IF(R123="Purchase Tax Free",Q123,0)</f>
        <v>0</v>
      </c>
      <c r="J123" s="21" t="n">
        <f aca="false">ROUND(IF(R123="Purchase 12.5%",Q123/112.5*100,0),0)</f>
        <v>0</v>
      </c>
      <c r="K123" s="21" t="n">
        <f aca="false">ROUND(J123*12.5/100,2)</f>
        <v>0</v>
      </c>
      <c r="L123" s="22" t="n">
        <v>0</v>
      </c>
      <c r="M123" s="21" t="n">
        <f aca="false">ROUND(IF(R123="Purchase 5%",Q123/105*100,0),0)</f>
        <v>0</v>
      </c>
      <c r="N123" s="21" t="n">
        <f aca="false">ROUND(M123*5/100,2)</f>
        <v>0</v>
      </c>
      <c r="O123" s="20" t="n">
        <f aca="false">ROUND(IF(R123="Purchase 1%",Q123/101*100,0),0)</f>
        <v>0</v>
      </c>
      <c r="P123" s="21" t="n">
        <f aca="false">IF(Q123=SUM(I123:O123),0,Q123-SUM(I123:O123))</f>
        <v>0</v>
      </c>
      <c r="Q123" s="88"/>
      <c r="R123" s="24"/>
      <c r="S123" s="25" t="n">
        <f aca="false">A123</f>
        <v>0</v>
      </c>
      <c r="T123" s="25"/>
      <c r="U123" s="26" t="s">
        <v>27</v>
      </c>
      <c r="V123" s="27" t="s">
        <v>302</v>
      </c>
      <c r="W123" s="28"/>
      <c r="X123" s="28" t="e">
        <f aca="false">VLOOKUP(S123,,2,FALSE())</f>
        <v>#VALUE!</v>
      </c>
      <c r="Y123" s="28" t="e">
        <f aca="false">VLOOKUP(S123,,3,FALSE())</f>
        <v>#VALUE!</v>
      </c>
      <c r="Z123" s="28"/>
      <c r="AA123" s="28"/>
      <c r="AB123" s="28" t="n">
        <f aca="false">+Q123-Z123</f>
        <v>0</v>
      </c>
    </row>
    <row r="124" customFormat="false" ht="15" hidden="false" customHeight="false" outlineLevel="0" collapsed="false">
      <c r="A124" s="14"/>
      <c r="B124" s="15"/>
      <c r="C124" s="16"/>
      <c r="D124" s="16"/>
      <c r="E124" s="30"/>
      <c r="F124" s="18"/>
      <c r="G124" s="19" t="n">
        <v>0</v>
      </c>
      <c r="H124" s="19" t="n">
        <v>0</v>
      </c>
      <c r="I124" s="20" t="n">
        <f aca="false">IF(R124="Purchase Tax Free",Q124,0)</f>
        <v>0</v>
      </c>
      <c r="J124" s="21" t="n">
        <f aca="false">ROUND(IF(R124="Purchase 12.5%",Q124/112.5*100,0),0)</f>
        <v>0</v>
      </c>
      <c r="K124" s="21" t="n">
        <f aca="false">ROUND(J124*12.5/100,2)</f>
        <v>0</v>
      </c>
      <c r="L124" s="22" t="n">
        <v>0</v>
      </c>
      <c r="M124" s="21" t="n">
        <f aca="false">ROUND(IF(R124="Purchase 5%",Q124/105*100,0),0)</f>
        <v>0</v>
      </c>
      <c r="N124" s="21" t="n">
        <f aca="false">ROUND(M124*5/100,2)</f>
        <v>0</v>
      </c>
      <c r="O124" s="20" t="n">
        <f aca="false">ROUND(IF(R124="Purchase 1%",Q124/101*100,0),0)</f>
        <v>0</v>
      </c>
      <c r="P124" s="21" t="n">
        <f aca="false">IF(Q124=SUM(I124:O124),0,Q124-SUM(I124:O124))</f>
        <v>0</v>
      </c>
      <c r="Q124" s="88"/>
      <c r="R124" s="24"/>
      <c r="S124" s="25" t="n">
        <f aca="false">A124</f>
        <v>0</v>
      </c>
      <c r="T124" s="25"/>
      <c r="U124" s="26" t="s">
        <v>27</v>
      </c>
      <c r="V124" s="27" t="s">
        <v>302</v>
      </c>
      <c r="W124" s="28"/>
      <c r="X124" s="28" t="e">
        <f aca="false">VLOOKUP(S124,,2,FALSE())</f>
        <v>#VALUE!</v>
      </c>
      <c r="Y124" s="28" t="e">
        <f aca="false">VLOOKUP(S124,,3,FALSE())</f>
        <v>#VALUE!</v>
      </c>
      <c r="Z124" s="28"/>
      <c r="AA124" s="28"/>
      <c r="AB124" s="28" t="n">
        <f aca="false">+Q124-Z124</f>
        <v>0</v>
      </c>
    </row>
    <row r="125" customFormat="false" ht="15" hidden="false" customHeight="false" outlineLevel="0" collapsed="false">
      <c r="A125" s="14"/>
      <c r="B125" s="15"/>
      <c r="C125" s="16"/>
      <c r="D125" s="16"/>
      <c r="E125" s="30"/>
      <c r="F125" s="18"/>
      <c r="G125" s="19" t="n">
        <v>0</v>
      </c>
      <c r="H125" s="19" t="n">
        <v>0</v>
      </c>
      <c r="I125" s="20" t="n">
        <f aca="false">IF(R125="Purchase Tax Free",Q125,0)</f>
        <v>0</v>
      </c>
      <c r="J125" s="21" t="n">
        <f aca="false">ROUND(IF(R125="Purchase 12.5%",Q125/112.5*100,0),0)</f>
        <v>0</v>
      </c>
      <c r="K125" s="21" t="n">
        <f aca="false">ROUND(J125*12.5/100,2)</f>
        <v>0</v>
      </c>
      <c r="L125" s="22" t="n">
        <v>0</v>
      </c>
      <c r="M125" s="21" t="n">
        <f aca="false">ROUND(IF(R125="Purchase 5%",Q125/105*100,0),0)</f>
        <v>0</v>
      </c>
      <c r="N125" s="21" t="n">
        <f aca="false">ROUND(M125*5/100,2)</f>
        <v>0</v>
      </c>
      <c r="O125" s="20" t="n">
        <f aca="false">ROUND(IF(R125="Purchase 1%",Q125/101*100,0),0)</f>
        <v>0</v>
      </c>
      <c r="P125" s="21" t="n">
        <f aca="false">IF(Q125=SUM(I125:O125),0,Q125-SUM(I125:O125))</f>
        <v>0</v>
      </c>
      <c r="Q125" s="88"/>
      <c r="R125" s="24"/>
      <c r="S125" s="25" t="n">
        <f aca="false">A125</f>
        <v>0</v>
      </c>
      <c r="T125" s="25"/>
      <c r="U125" s="26" t="s">
        <v>27</v>
      </c>
      <c r="V125" s="27" t="s">
        <v>302</v>
      </c>
      <c r="W125" s="28"/>
      <c r="X125" s="28" t="e">
        <f aca="false">VLOOKUP(S125,,2,FALSE())</f>
        <v>#VALUE!</v>
      </c>
      <c r="Y125" s="28" t="e">
        <f aca="false">VLOOKUP(S125,,3,FALSE())</f>
        <v>#VALUE!</v>
      </c>
      <c r="Z125" s="28"/>
      <c r="AA125" s="28"/>
      <c r="AB125" s="28" t="n">
        <f aca="false">+Q125-Z125</f>
        <v>0</v>
      </c>
    </row>
    <row r="126" customFormat="false" ht="15" hidden="false" customHeight="false" outlineLevel="0" collapsed="false">
      <c r="A126" s="14"/>
      <c r="B126" s="15"/>
      <c r="C126" s="16"/>
      <c r="D126" s="16"/>
      <c r="E126" s="30"/>
      <c r="F126" s="18"/>
      <c r="G126" s="19" t="n">
        <v>0</v>
      </c>
      <c r="H126" s="19" t="n">
        <v>0</v>
      </c>
      <c r="I126" s="20" t="n">
        <f aca="false">IF(R126="Purchase Tax Free",Q126,0)</f>
        <v>0</v>
      </c>
      <c r="J126" s="21" t="n">
        <f aca="false">ROUND(IF(R126="Purchase 12.5%",Q126/112.5*100,0),0)</f>
        <v>0</v>
      </c>
      <c r="K126" s="21" t="n">
        <f aca="false">ROUND(J126*12.5/100,2)</f>
        <v>0</v>
      </c>
      <c r="L126" s="22" t="n">
        <v>0</v>
      </c>
      <c r="M126" s="21" t="n">
        <f aca="false">ROUND(IF(R126="Purchase 5%",Q126/105*100,0),0)</f>
        <v>0</v>
      </c>
      <c r="N126" s="21" t="n">
        <f aca="false">ROUND(M126*5/100,2)</f>
        <v>0</v>
      </c>
      <c r="O126" s="20" t="n">
        <f aca="false">ROUND(IF(R126="Purchase 1%",Q126/101*100,0),0)</f>
        <v>0</v>
      </c>
      <c r="P126" s="21" t="n">
        <f aca="false">IF(Q126=SUM(I126:O126),0,Q126-SUM(I126:O126))</f>
        <v>0</v>
      </c>
      <c r="Q126" s="88"/>
      <c r="R126" s="24"/>
      <c r="S126" s="25" t="n">
        <f aca="false">A126</f>
        <v>0</v>
      </c>
      <c r="T126" s="25"/>
      <c r="U126" s="26" t="s">
        <v>27</v>
      </c>
      <c r="V126" s="27" t="s">
        <v>302</v>
      </c>
      <c r="W126" s="28"/>
      <c r="X126" s="28" t="e">
        <f aca="false">VLOOKUP(S126,,2,FALSE())</f>
        <v>#VALUE!</v>
      </c>
      <c r="Y126" s="28" t="e">
        <f aca="false">VLOOKUP(S126,,3,FALSE())</f>
        <v>#VALUE!</v>
      </c>
      <c r="Z126" s="28"/>
      <c r="AA126" s="28"/>
      <c r="AB126" s="28" t="n">
        <f aca="false">+Q126-Z126</f>
        <v>0</v>
      </c>
    </row>
    <row r="127" customFormat="false" ht="15" hidden="false" customHeight="false" outlineLevel="0" collapsed="false">
      <c r="A127" s="14"/>
      <c r="B127" s="15"/>
      <c r="C127" s="16"/>
      <c r="D127" s="16"/>
      <c r="E127" s="30"/>
      <c r="F127" s="18"/>
      <c r="G127" s="19" t="n">
        <v>0</v>
      </c>
      <c r="H127" s="19" t="n">
        <v>0</v>
      </c>
      <c r="I127" s="20" t="n">
        <f aca="false">IF(R127="Purchase Tax Free",Q127,0)</f>
        <v>0</v>
      </c>
      <c r="J127" s="21" t="n">
        <f aca="false">ROUND(IF(R127="Purchase 12.5%",Q127/112.5*100,0),0)</f>
        <v>0</v>
      </c>
      <c r="K127" s="21" t="n">
        <f aca="false">ROUND(J127*12.5/100,2)</f>
        <v>0</v>
      </c>
      <c r="L127" s="22" t="n">
        <v>0</v>
      </c>
      <c r="M127" s="21" t="n">
        <f aca="false">ROUND(IF(R127="Purchase 5%",Q127/105*100,0),0)</f>
        <v>0</v>
      </c>
      <c r="N127" s="21" t="n">
        <f aca="false">ROUND(M127*5/100,2)</f>
        <v>0</v>
      </c>
      <c r="O127" s="20" t="n">
        <f aca="false">ROUND(IF(R127="Purchase 1%",Q127/101*100,0),0)</f>
        <v>0</v>
      </c>
      <c r="P127" s="21" t="n">
        <f aca="false">IF(Q127=SUM(I127:O127),0,Q127-SUM(I127:O127))</f>
        <v>0</v>
      </c>
      <c r="Q127" s="88"/>
      <c r="R127" s="24"/>
      <c r="S127" s="25" t="n">
        <f aca="false">A127</f>
        <v>0</v>
      </c>
      <c r="T127" s="25"/>
      <c r="U127" s="26" t="s">
        <v>27</v>
      </c>
      <c r="V127" s="27" t="s">
        <v>302</v>
      </c>
      <c r="W127" s="28"/>
      <c r="X127" s="28" t="e">
        <f aca="false">VLOOKUP(S127,,2,FALSE())</f>
        <v>#VALUE!</v>
      </c>
      <c r="Y127" s="28" t="e">
        <f aca="false">VLOOKUP(S127,,3,FALSE())</f>
        <v>#VALUE!</v>
      </c>
      <c r="Z127" s="28"/>
      <c r="AA127" s="28"/>
      <c r="AB127" s="28" t="n">
        <f aca="false">+Q127-Z127</f>
        <v>0</v>
      </c>
    </row>
    <row r="128" customFormat="false" ht="15" hidden="false" customHeight="false" outlineLevel="0" collapsed="false">
      <c r="A128" s="14"/>
      <c r="B128" s="15"/>
      <c r="C128" s="16"/>
      <c r="D128" s="16"/>
      <c r="E128" s="30"/>
      <c r="F128" s="18"/>
      <c r="G128" s="19" t="n">
        <v>0</v>
      </c>
      <c r="H128" s="19" t="n">
        <v>0</v>
      </c>
      <c r="I128" s="20" t="n">
        <f aca="false">IF(R128="Purchase Tax Free",Q128,0)</f>
        <v>0</v>
      </c>
      <c r="J128" s="21" t="n">
        <f aca="false">ROUND(IF(R128="Purchase 12.5%",Q128/112.5*100,0),0)</f>
        <v>0</v>
      </c>
      <c r="K128" s="21" t="n">
        <f aca="false">ROUND(J128*12.5/100,2)</f>
        <v>0</v>
      </c>
      <c r="L128" s="22" t="n">
        <v>0</v>
      </c>
      <c r="M128" s="21" t="n">
        <f aca="false">ROUND(IF(R128="Purchase 5%",Q128/105*100,0),0)</f>
        <v>0</v>
      </c>
      <c r="N128" s="21" t="n">
        <f aca="false">ROUND(M128*5/100,2)</f>
        <v>0</v>
      </c>
      <c r="O128" s="20" t="n">
        <f aca="false">ROUND(IF(R128="Purchase 1%",Q128/101*100,0),0)</f>
        <v>0</v>
      </c>
      <c r="P128" s="21" t="n">
        <f aca="false">IF(Q128=SUM(I128:O128),0,Q128-SUM(I128:O128))</f>
        <v>0</v>
      </c>
      <c r="Q128" s="88"/>
      <c r="R128" s="24"/>
      <c r="S128" s="25" t="n">
        <f aca="false">A128</f>
        <v>0</v>
      </c>
      <c r="T128" s="25"/>
      <c r="U128" s="26" t="s">
        <v>27</v>
      </c>
      <c r="V128" s="27" t="s">
        <v>302</v>
      </c>
      <c r="W128" s="28"/>
      <c r="X128" s="28" t="e">
        <f aca="false">VLOOKUP(S128,,2,FALSE())</f>
        <v>#VALUE!</v>
      </c>
      <c r="Y128" s="28" t="e">
        <f aca="false">VLOOKUP(S128,,3,FALSE())</f>
        <v>#VALUE!</v>
      </c>
      <c r="Z128" s="28"/>
      <c r="AA128" s="28"/>
      <c r="AB128" s="28" t="n">
        <f aca="false">+Q128-Z128</f>
        <v>0</v>
      </c>
    </row>
    <row r="129" customFormat="false" ht="15" hidden="false" customHeight="false" outlineLevel="0" collapsed="false">
      <c r="A129" s="14"/>
      <c r="B129" s="15"/>
      <c r="C129" s="16"/>
      <c r="D129" s="16"/>
      <c r="E129" s="30"/>
      <c r="F129" s="18"/>
      <c r="G129" s="19" t="n">
        <v>0</v>
      </c>
      <c r="H129" s="19" t="n">
        <v>0</v>
      </c>
      <c r="I129" s="20" t="n">
        <f aca="false">IF(R129="Purchase Tax Free",Q129,0)</f>
        <v>0</v>
      </c>
      <c r="J129" s="21" t="n">
        <f aca="false">ROUND(IF(R129="Purchase 12.5%",Q129/112.5*100,0),0)</f>
        <v>0</v>
      </c>
      <c r="K129" s="21" t="n">
        <f aca="false">ROUND(J129*12.5/100,2)</f>
        <v>0</v>
      </c>
      <c r="L129" s="22" t="n">
        <v>0</v>
      </c>
      <c r="M129" s="21" t="n">
        <f aca="false">ROUND(IF(R129="Purchase 5%",Q129/105*100,0),0)</f>
        <v>0</v>
      </c>
      <c r="N129" s="21" t="n">
        <f aca="false">ROUND(M129*5/100,2)</f>
        <v>0</v>
      </c>
      <c r="O129" s="20" t="n">
        <f aca="false">ROUND(IF(R129="Purchase 1%",Q129/101*100,0),0)</f>
        <v>0</v>
      </c>
      <c r="P129" s="21" t="n">
        <f aca="false">IF(Q129=SUM(I129:O129),0,Q129-SUM(I129:O129))</f>
        <v>0</v>
      </c>
      <c r="Q129" s="88"/>
      <c r="R129" s="24"/>
      <c r="S129" s="25" t="n">
        <f aca="false">A129</f>
        <v>0</v>
      </c>
      <c r="T129" s="25"/>
      <c r="U129" s="26" t="s">
        <v>27</v>
      </c>
      <c r="V129" s="27" t="s">
        <v>302</v>
      </c>
      <c r="W129" s="28"/>
      <c r="X129" s="28" t="e">
        <f aca="false">VLOOKUP(S129,,2,FALSE())</f>
        <v>#VALUE!</v>
      </c>
      <c r="Y129" s="28" t="e">
        <f aca="false">VLOOKUP(S129,,3,FALSE())</f>
        <v>#VALUE!</v>
      </c>
      <c r="Z129" s="28"/>
      <c r="AA129" s="28"/>
      <c r="AB129" s="28" t="n">
        <f aca="false">+Q129-Z129</f>
        <v>0</v>
      </c>
    </row>
    <row r="130" customFormat="false" ht="15" hidden="false" customHeight="false" outlineLevel="0" collapsed="false">
      <c r="A130" s="94"/>
      <c r="B130" s="95"/>
      <c r="C130" s="96"/>
      <c r="D130" s="96"/>
      <c r="E130" s="97"/>
      <c r="F130" s="98"/>
      <c r="G130" s="99" t="n">
        <v>0</v>
      </c>
      <c r="H130" s="99" t="n">
        <v>0</v>
      </c>
      <c r="I130" s="100" t="n">
        <f aca="false">IF(R130="Purchase Tax Free",Q130,0)</f>
        <v>0</v>
      </c>
      <c r="J130" s="101" t="n">
        <f aca="false">ROUND(IF(R130="Purchase 12.5%",Q130/112.5*100,0),0)</f>
        <v>0</v>
      </c>
      <c r="K130" s="101" t="n">
        <f aca="false">ROUND(J130*12.5/100,2)</f>
        <v>0</v>
      </c>
      <c r="L130" s="102" t="n">
        <v>0</v>
      </c>
      <c r="M130" s="101" t="n">
        <f aca="false">ROUND(IF(R130="Purchase 5%",Q130/105*100,0),0)</f>
        <v>0</v>
      </c>
      <c r="N130" s="101" t="n">
        <f aca="false">ROUND(M130*5/100,2)</f>
        <v>0</v>
      </c>
      <c r="O130" s="100" t="n">
        <f aca="false">ROUND(IF(R130="Purchase 1%",Q130/101*100,0),0)</f>
        <v>0</v>
      </c>
      <c r="P130" s="101" t="n">
        <f aca="false">IF(Q130=SUM(I130:O130),0,Q130-SUM(I130:O130))</f>
        <v>0</v>
      </c>
      <c r="Q130" s="103"/>
      <c r="R130" s="104"/>
      <c r="S130" s="105" t="n">
        <f aca="false">A130</f>
        <v>0</v>
      </c>
      <c r="T130" s="105"/>
      <c r="U130" s="106" t="s">
        <v>27</v>
      </c>
      <c r="V130" s="107" t="s">
        <v>302</v>
      </c>
      <c r="W130" s="108"/>
      <c r="X130" s="108" t="e">
        <f aca="false">VLOOKUP(S130,,2,FALSE())</f>
        <v>#VALUE!</v>
      </c>
      <c r="Y130" s="108" t="e">
        <f aca="false">VLOOKUP(S130,,3,FALSE())</f>
        <v>#VALUE!</v>
      </c>
      <c r="Z130" s="108"/>
      <c r="AA130" s="108"/>
      <c r="AB130" s="108" t="n">
        <f aca="false">+Q130-Z130</f>
        <v>0</v>
      </c>
    </row>
    <row r="131" customFormat="false" ht="15" hidden="false" customHeight="false" outlineLevel="0" collapsed="false">
      <c r="A131" s="94"/>
      <c r="B131" s="95"/>
      <c r="C131" s="96"/>
      <c r="D131" s="96"/>
      <c r="E131" s="97"/>
      <c r="F131" s="98"/>
      <c r="G131" s="99" t="n">
        <v>0</v>
      </c>
      <c r="H131" s="99" t="n">
        <v>0</v>
      </c>
      <c r="I131" s="100" t="n">
        <f aca="false">IF(R131="Purchase Tax Free",Q131,0)</f>
        <v>0</v>
      </c>
      <c r="J131" s="101" t="n">
        <f aca="false">ROUND(IF(R131="Purchase 12.5%",Q131/112.5*100,0),0)</f>
        <v>0</v>
      </c>
      <c r="K131" s="101" t="n">
        <f aca="false">ROUND(J131*12.5/100,2)</f>
        <v>0</v>
      </c>
      <c r="L131" s="102" t="n">
        <v>0</v>
      </c>
      <c r="M131" s="101" t="n">
        <f aca="false">ROUND(IF(R131="Purchase 5%",Q131/105*100,0),0)</f>
        <v>0</v>
      </c>
      <c r="N131" s="101" t="n">
        <f aca="false">ROUND(M131*5/100,2)</f>
        <v>0</v>
      </c>
      <c r="O131" s="100" t="n">
        <f aca="false">ROUND(IF(R131="Purchase 1%",Q131/101*100,0),0)</f>
        <v>0</v>
      </c>
      <c r="P131" s="101" t="n">
        <f aca="false">IF(Q131=SUM(I131:O131),0,Q131-SUM(I131:O131))</f>
        <v>0</v>
      </c>
      <c r="Q131" s="103"/>
      <c r="R131" s="104"/>
      <c r="S131" s="105" t="n">
        <f aca="false">A131</f>
        <v>0</v>
      </c>
      <c r="T131" s="105"/>
      <c r="U131" s="106" t="s">
        <v>27</v>
      </c>
      <c r="V131" s="107" t="s">
        <v>302</v>
      </c>
      <c r="W131" s="108"/>
      <c r="X131" s="108" t="e">
        <f aca="false">VLOOKUP(S131,,2,FALSE())</f>
        <v>#VALUE!</v>
      </c>
      <c r="Y131" s="108" t="e">
        <f aca="false">VLOOKUP(S131,,3,FALSE())</f>
        <v>#VALUE!</v>
      </c>
      <c r="Z131" s="108"/>
      <c r="AA131" s="108"/>
      <c r="AB131" s="108" t="n">
        <f aca="false">+Q131-Z131</f>
        <v>0</v>
      </c>
    </row>
    <row r="132" customFormat="false" ht="15" hidden="false" customHeight="false" outlineLevel="0" collapsed="false">
      <c r="A132" s="94"/>
      <c r="B132" s="95"/>
      <c r="C132" s="96"/>
      <c r="D132" s="96"/>
      <c r="E132" s="97"/>
      <c r="F132" s="98"/>
      <c r="G132" s="99" t="n">
        <v>0</v>
      </c>
      <c r="H132" s="99" t="n">
        <v>0</v>
      </c>
      <c r="I132" s="100" t="n">
        <f aca="false">IF(R132="Purchase Tax Free",Q132,0)</f>
        <v>0</v>
      </c>
      <c r="J132" s="101" t="n">
        <f aca="false">ROUND(IF(R132="Purchase 12.5%",Q132/112.5*100,0),0)</f>
        <v>0</v>
      </c>
      <c r="K132" s="101" t="n">
        <f aca="false">ROUND(J132*12.5/100,2)</f>
        <v>0</v>
      </c>
      <c r="L132" s="102" t="n">
        <v>0</v>
      </c>
      <c r="M132" s="101" t="n">
        <f aca="false">ROUND(IF(R132="Purchase 5%",Q132/105*100,0),0)</f>
        <v>0</v>
      </c>
      <c r="N132" s="101" t="n">
        <f aca="false">ROUND(M132*5/100,2)</f>
        <v>0</v>
      </c>
      <c r="O132" s="100" t="n">
        <f aca="false">ROUND(IF(R132="Purchase 1%",Q132/101*100,0),0)</f>
        <v>0</v>
      </c>
      <c r="P132" s="101" t="n">
        <f aca="false">IF(Q132=SUM(I132:O132),0,Q132-SUM(I132:O132))</f>
        <v>0</v>
      </c>
      <c r="Q132" s="103"/>
      <c r="R132" s="104"/>
      <c r="S132" s="105" t="n">
        <f aca="false">A132</f>
        <v>0</v>
      </c>
      <c r="T132" s="105"/>
      <c r="U132" s="106" t="s">
        <v>27</v>
      </c>
      <c r="V132" s="107" t="s">
        <v>302</v>
      </c>
      <c r="W132" s="108"/>
      <c r="X132" s="108" t="e">
        <f aca="false">VLOOKUP(S132,,2,FALSE())</f>
        <v>#VALUE!</v>
      </c>
      <c r="Y132" s="108" t="e">
        <f aca="false">VLOOKUP(S132,,3,FALSE())</f>
        <v>#VALUE!</v>
      </c>
      <c r="Z132" s="108"/>
      <c r="AA132" s="108"/>
      <c r="AB132" s="108" t="n">
        <f aca="false">+Q132-Z132</f>
        <v>0</v>
      </c>
    </row>
    <row r="133" customFormat="false" ht="15" hidden="false" customHeight="false" outlineLevel="0" collapsed="false">
      <c r="A133" s="94"/>
      <c r="B133" s="95"/>
      <c r="C133" s="96"/>
      <c r="D133" s="96"/>
      <c r="E133" s="97"/>
      <c r="F133" s="98"/>
      <c r="G133" s="99" t="n">
        <v>0</v>
      </c>
      <c r="H133" s="99" t="n">
        <v>0</v>
      </c>
      <c r="I133" s="100" t="n">
        <f aca="false">IF(R133="Purchase Tax Free",Q133,0)</f>
        <v>0</v>
      </c>
      <c r="J133" s="101" t="n">
        <f aca="false">ROUND(IF(R133="Purchase 12.5%",Q133/112.5*100,0),0)</f>
        <v>0</v>
      </c>
      <c r="K133" s="101" t="n">
        <f aca="false">ROUND(J133*12.5/100,2)</f>
        <v>0</v>
      </c>
      <c r="L133" s="102" t="n">
        <v>0</v>
      </c>
      <c r="M133" s="101" t="n">
        <f aca="false">ROUND(IF(R133="Purchase 5%",Q133/105*100,0),0)</f>
        <v>0</v>
      </c>
      <c r="N133" s="101" t="n">
        <f aca="false">ROUND(M133*5/100,2)</f>
        <v>0</v>
      </c>
      <c r="O133" s="100" t="n">
        <f aca="false">ROUND(IF(R133="Purchase 1%",Q133/101*100,0),0)</f>
        <v>0</v>
      </c>
      <c r="P133" s="101" t="n">
        <f aca="false">IF(Q133=SUM(I133:O133),0,Q133-SUM(I133:O133))</f>
        <v>0</v>
      </c>
      <c r="Q133" s="103"/>
      <c r="R133" s="104"/>
      <c r="S133" s="105" t="n">
        <f aca="false">A133</f>
        <v>0</v>
      </c>
      <c r="T133" s="105"/>
      <c r="U133" s="106" t="s">
        <v>27</v>
      </c>
      <c r="V133" s="107" t="s">
        <v>302</v>
      </c>
      <c r="W133" s="108"/>
      <c r="X133" s="108" t="e">
        <f aca="false">VLOOKUP(S133,,2,FALSE())</f>
        <v>#VALUE!</v>
      </c>
      <c r="Y133" s="108" t="e">
        <f aca="false">VLOOKUP(S133,,3,FALSE())</f>
        <v>#VALUE!</v>
      </c>
      <c r="Z133" s="108"/>
      <c r="AA133" s="108"/>
      <c r="AB133" s="108" t="n">
        <f aca="false">+Q133-Z133</f>
        <v>0</v>
      </c>
    </row>
    <row r="134" customFormat="false" ht="15" hidden="false" customHeight="false" outlineLevel="0" collapsed="false">
      <c r="A134" s="94"/>
      <c r="B134" s="95"/>
      <c r="C134" s="96"/>
      <c r="D134" s="96"/>
      <c r="E134" s="97"/>
      <c r="F134" s="98"/>
      <c r="G134" s="99" t="n">
        <v>0</v>
      </c>
      <c r="H134" s="99" t="n">
        <v>0</v>
      </c>
      <c r="I134" s="100" t="n">
        <f aca="false">IF(R134="Purchase Tax Free",Q134,0)</f>
        <v>0</v>
      </c>
      <c r="J134" s="101" t="n">
        <f aca="false">ROUND(IF(R134="Purchase 12.5%",Q134/112.5*100,0),0)</f>
        <v>0</v>
      </c>
      <c r="K134" s="101" t="n">
        <f aca="false">ROUND(J134*12.5/100,2)</f>
        <v>0</v>
      </c>
      <c r="L134" s="102" t="n">
        <v>0</v>
      </c>
      <c r="M134" s="101" t="n">
        <f aca="false">ROUND(IF(R134="Purchase 5%",Q134/105*100,0),0)</f>
        <v>0</v>
      </c>
      <c r="N134" s="101" t="n">
        <f aca="false">ROUND(M134*5/100,2)</f>
        <v>0</v>
      </c>
      <c r="O134" s="100" t="n">
        <f aca="false">ROUND(IF(R134="Purchase 1%",Q134/101*100,0),0)</f>
        <v>0</v>
      </c>
      <c r="P134" s="101" t="n">
        <f aca="false">IF(Q134=SUM(I134:O134),0,Q134-SUM(I134:O134))</f>
        <v>0</v>
      </c>
      <c r="Q134" s="103"/>
      <c r="R134" s="104"/>
      <c r="S134" s="105" t="n">
        <f aca="false">A134</f>
        <v>0</v>
      </c>
      <c r="T134" s="105"/>
      <c r="U134" s="106" t="s">
        <v>27</v>
      </c>
      <c r="V134" s="107" t="s">
        <v>302</v>
      </c>
      <c r="W134" s="108"/>
      <c r="X134" s="108" t="e">
        <f aca="false">VLOOKUP(S134,,2,FALSE())</f>
        <v>#VALUE!</v>
      </c>
      <c r="Y134" s="108" t="e">
        <f aca="false">VLOOKUP(S134,,3,FALSE())</f>
        <v>#VALUE!</v>
      </c>
      <c r="Z134" s="108"/>
      <c r="AA134" s="108"/>
      <c r="AB134" s="108" t="n">
        <f aca="false">+Q134-Z134</f>
        <v>0</v>
      </c>
    </row>
    <row r="135" customFormat="false" ht="15" hidden="false" customHeight="false" outlineLevel="0" collapsed="false">
      <c r="A135" s="94"/>
      <c r="B135" s="95"/>
      <c r="C135" s="96"/>
      <c r="D135" s="96"/>
      <c r="E135" s="97"/>
      <c r="F135" s="98"/>
      <c r="G135" s="99" t="n">
        <v>0</v>
      </c>
      <c r="H135" s="99" t="n">
        <v>0</v>
      </c>
      <c r="I135" s="100" t="n">
        <f aca="false">IF(R135="Purchase Tax Free",Q135,0)</f>
        <v>0</v>
      </c>
      <c r="J135" s="101" t="n">
        <f aca="false">ROUND(IF(R135="Purchase 12.5%",Q135/112.5*100,0),0)</f>
        <v>0</v>
      </c>
      <c r="K135" s="101" t="n">
        <f aca="false">ROUND(J135*12.5/100,2)</f>
        <v>0</v>
      </c>
      <c r="L135" s="102" t="n">
        <v>0</v>
      </c>
      <c r="M135" s="101" t="n">
        <f aca="false">ROUND(IF(R135="Purchase 5%",Q135/105*100,0),0)</f>
        <v>0</v>
      </c>
      <c r="N135" s="101" t="n">
        <f aca="false">ROUND(M135*5/100,2)</f>
        <v>0</v>
      </c>
      <c r="O135" s="100" t="n">
        <f aca="false">ROUND(IF(R135="Purchase 1%",Q135/101*100,0),0)</f>
        <v>0</v>
      </c>
      <c r="P135" s="101" t="n">
        <f aca="false">IF(Q135=SUM(I135:O135),0,Q135-SUM(I135:O135))</f>
        <v>0</v>
      </c>
      <c r="Q135" s="103"/>
      <c r="R135" s="104"/>
      <c r="S135" s="105" t="n">
        <f aca="false">A135</f>
        <v>0</v>
      </c>
      <c r="T135" s="105"/>
      <c r="U135" s="106" t="s">
        <v>27</v>
      </c>
      <c r="V135" s="107" t="s">
        <v>302</v>
      </c>
      <c r="W135" s="108"/>
      <c r="X135" s="108" t="e">
        <f aca="false">VLOOKUP(S135,,2,FALSE())</f>
        <v>#VALUE!</v>
      </c>
      <c r="Y135" s="108" t="e">
        <f aca="false">VLOOKUP(S135,,3,FALSE())</f>
        <v>#VALUE!</v>
      </c>
      <c r="Z135" s="108"/>
      <c r="AA135" s="108"/>
      <c r="AB135" s="108" t="n">
        <f aca="false">+Q135-Z135</f>
        <v>0</v>
      </c>
    </row>
    <row r="136" customFormat="false" ht="15" hidden="false" customHeight="false" outlineLevel="0" collapsed="false">
      <c r="A136" s="94"/>
      <c r="B136" s="95"/>
      <c r="C136" s="96"/>
      <c r="D136" s="96"/>
      <c r="E136" s="97"/>
      <c r="F136" s="98"/>
      <c r="G136" s="99" t="n">
        <v>0</v>
      </c>
      <c r="H136" s="99" t="n">
        <v>0</v>
      </c>
      <c r="I136" s="100" t="n">
        <f aca="false">IF(R136="Purchase Tax Free",Q136,0)</f>
        <v>0</v>
      </c>
      <c r="J136" s="101" t="n">
        <f aca="false">ROUND(IF(R136="Purchase 12.5%",Q136/112.5*100,0),0)</f>
        <v>0</v>
      </c>
      <c r="K136" s="101" t="n">
        <f aca="false">ROUND(J136*12.5/100,2)</f>
        <v>0</v>
      </c>
      <c r="L136" s="102" t="n">
        <v>0</v>
      </c>
      <c r="M136" s="101" t="n">
        <f aca="false">ROUND(IF(R136="Purchase 5%",Q136/105*100,0),0)</f>
        <v>0</v>
      </c>
      <c r="N136" s="101" t="n">
        <f aca="false">ROUND(M136*5/100,2)</f>
        <v>0</v>
      </c>
      <c r="O136" s="100" t="n">
        <f aca="false">ROUND(IF(R136="Purchase 1%",Q136/101*100,0),0)</f>
        <v>0</v>
      </c>
      <c r="P136" s="101" t="n">
        <f aca="false">IF(Q136=SUM(I136:O136),0,Q136-SUM(I136:O136))</f>
        <v>0</v>
      </c>
      <c r="Q136" s="103"/>
      <c r="R136" s="104"/>
      <c r="S136" s="105" t="n">
        <f aca="false">A136</f>
        <v>0</v>
      </c>
      <c r="T136" s="105"/>
      <c r="U136" s="106" t="s">
        <v>27</v>
      </c>
      <c r="V136" s="107" t="s">
        <v>302</v>
      </c>
      <c r="W136" s="108"/>
      <c r="X136" s="108" t="e">
        <f aca="false">VLOOKUP(S136,,2,FALSE())</f>
        <v>#VALUE!</v>
      </c>
      <c r="Y136" s="108" t="e">
        <f aca="false">VLOOKUP(S136,,3,FALSE())</f>
        <v>#VALUE!</v>
      </c>
      <c r="Z136" s="108"/>
      <c r="AA136" s="108"/>
      <c r="AB136" s="108" t="n">
        <f aca="false">+Q136-Z136</f>
        <v>0</v>
      </c>
    </row>
    <row r="137" customFormat="false" ht="15" hidden="false" customHeight="false" outlineLevel="0" collapsed="false">
      <c r="A137" s="94"/>
      <c r="B137" s="95"/>
      <c r="C137" s="96"/>
      <c r="D137" s="96"/>
      <c r="E137" s="97"/>
      <c r="F137" s="98"/>
      <c r="G137" s="99" t="n">
        <v>0</v>
      </c>
      <c r="H137" s="99" t="n">
        <v>0</v>
      </c>
      <c r="I137" s="100" t="n">
        <f aca="false">IF(R137="Purchase Tax Free",Q137,0)</f>
        <v>0</v>
      </c>
      <c r="J137" s="101" t="n">
        <f aca="false">ROUND(IF(R137="Purchase 12.5%",Q137/112.5*100,0),0)</f>
        <v>0</v>
      </c>
      <c r="K137" s="101" t="n">
        <f aca="false">ROUND(J137*12.5/100,2)</f>
        <v>0</v>
      </c>
      <c r="L137" s="102" t="n">
        <v>0</v>
      </c>
      <c r="M137" s="101" t="n">
        <f aca="false">ROUND(IF(R137="Purchase 5%",Q137/105*100,0),0)</f>
        <v>0</v>
      </c>
      <c r="N137" s="101" t="n">
        <f aca="false">ROUND(M137*5/100,2)</f>
        <v>0</v>
      </c>
      <c r="O137" s="100" t="n">
        <f aca="false">ROUND(IF(R137="Purchase 1%",Q137/101*100,0),0)</f>
        <v>0</v>
      </c>
      <c r="P137" s="101" t="n">
        <f aca="false">IF(Q137=SUM(I137:O137),0,Q137-SUM(I137:O137))</f>
        <v>0</v>
      </c>
      <c r="Q137" s="103"/>
      <c r="R137" s="104"/>
      <c r="S137" s="105" t="n">
        <f aca="false">A137</f>
        <v>0</v>
      </c>
      <c r="T137" s="105"/>
      <c r="U137" s="106" t="s">
        <v>27</v>
      </c>
      <c r="V137" s="107" t="s">
        <v>302</v>
      </c>
      <c r="W137" s="108"/>
      <c r="X137" s="108" t="e">
        <f aca="false">VLOOKUP(S137,,2,FALSE())</f>
        <v>#VALUE!</v>
      </c>
      <c r="Y137" s="108" t="e">
        <f aca="false">VLOOKUP(S137,,3,FALSE())</f>
        <v>#VALUE!</v>
      </c>
      <c r="Z137" s="108"/>
      <c r="AA137" s="108"/>
      <c r="AB137" s="108" t="n">
        <f aca="false">+Q137-Z137</f>
        <v>0</v>
      </c>
    </row>
    <row r="138" customFormat="false" ht="15" hidden="false" customHeight="false" outlineLevel="0" collapsed="false">
      <c r="A138" s="94"/>
      <c r="B138" s="95"/>
      <c r="C138" s="96"/>
      <c r="D138" s="96"/>
      <c r="E138" s="97"/>
      <c r="F138" s="98"/>
      <c r="G138" s="99" t="n">
        <v>0</v>
      </c>
      <c r="H138" s="99" t="n">
        <v>0</v>
      </c>
      <c r="I138" s="100" t="n">
        <f aca="false">IF(R138="Purchase Tax Free",Q138,0)</f>
        <v>0</v>
      </c>
      <c r="J138" s="101" t="n">
        <f aca="false">ROUND(IF(R138="Purchase 12.5%",Q138/112.5*100,0),0)</f>
        <v>0</v>
      </c>
      <c r="K138" s="101" t="n">
        <f aca="false">ROUND(J138*12.5/100,2)</f>
        <v>0</v>
      </c>
      <c r="L138" s="102" t="n">
        <v>0</v>
      </c>
      <c r="M138" s="101" t="n">
        <f aca="false">ROUND(IF(R138="Purchase 5%",Q138/105*100,0),0)</f>
        <v>0</v>
      </c>
      <c r="N138" s="101" t="n">
        <f aca="false">ROUND(M138*5/100,2)</f>
        <v>0</v>
      </c>
      <c r="O138" s="100" t="n">
        <f aca="false">ROUND(IF(R138="Purchase 1%",Q138/101*100,0),0)</f>
        <v>0</v>
      </c>
      <c r="P138" s="101" t="n">
        <f aca="false">IF(Q138=SUM(I138:O138),0,Q138-SUM(I138:O138))</f>
        <v>0</v>
      </c>
      <c r="Q138" s="103"/>
      <c r="R138" s="104"/>
      <c r="S138" s="105" t="n">
        <f aca="false">A138</f>
        <v>0</v>
      </c>
      <c r="T138" s="105"/>
      <c r="U138" s="106" t="s">
        <v>27</v>
      </c>
      <c r="V138" s="107" t="s">
        <v>302</v>
      </c>
      <c r="W138" s="108"/>
      <c r="X138" s="108" t="e">
        <f aca="false">VLOOKUP(S138,,2,FALSE())</f>
        <v>#VALUE!</v>
      </c>
      <c r="Y138" s="108" t="e">
        <f aca="false">VLOOKUP(S138,,3,FALSE())</f>
        <v>#VALUE!</v>
      </c>
      <c r="Z138" s="108"/>
      <c r="AA138" s="108"/>
      <c r="AB138" s="108" t="n">
        <f aca="false">+Q138-Z138</f>
        <v>0</v>
      </c>
    </row>
    <row r="139" customFormat="false" ht="15" hidden="false" customHeight="false" outlineLevel="0" collapsed="false">
      <c r="A139" s="94"/>
      <c r="B139" s="95"/>
      <c r="C139" s="96"/>
      <c r="D139" s="96"/>
      <c r="E139" s="97"/>
      <c r="F139" s="98"/>
      <c r="G139" s="99" t="n">
        <v>0</v>
      </c>
      <c r="H139" s="99" t="n">
        <v>0</v>
      </c>
      <c r="I139" s="100" t="n">
        <f aca="false">IF(R139="Purchase Tax Free",Q139,0)</f>
        <v>0</v>
      </c>
      <c r="J139" s="101" t="n">
        <f aca="false">ROUND(IF(R139="Purchase 12.5%",Q139/112.5*100,0),0)</f>
        <v>0</v>
      </c>
      <c r="K139" s="101" t="n">
        <f aca="false">ROUND(J139*12.5/100,2)</f>
        <v>0</v>
      </c>
      <c r="L139" s="102" t="n">
        <v>0</v>
      </c>
      <c r="M139" s="101" t="n">
        <f aca="false">ROUND(IF(R139="Purchase 5%",Q139/105*100,0),0)</f>
        <v>0</v>
      </c>
      <c r="N139" s="101" t="n">
        <f aca="false">ROUND(M139*5/100,2)</f>
        <v>0</v>
      </c>
      <c r="O139" s="100" t="n">
        <f aca="false">ROUND(IF(R139="Purchase 1%",Q139/101*100,0),0)</f>
        <v>0</v>
      </c>
      <c r="P139" s="101" t="n">
        <f aca="false">IF(Q139=SUM(I139:O139),0,Q139-SUM(I139:O139))</f>
        <v>0</v>
      </c>
      <c r="Q139" s="103"/>
      <c r="R139" s="104"/>
      <c r="S139" s="105" t="n">
        <f aca="false">A139</f>
        <v>0</v>
      </c>
      <c r="T139" s="105"/>
      <c r="U139" s="106" t="s">
        <v>27</v>
      </c>
      <c r="V139" s="107" t="s">
        <v>302</v>
      </c>
      <c r="W139" s="108"/>
      <c r="X139" s="108" t="e">
        <f aca="false">VLOOKUP(S139,,2,FALSE())</f>
        <v>#VALUE!</v>
      </c>
      <c r="Y139" s="108" t="e">
        <f aca="false">VLOOKUP(S139,,3,FALSE())</f>
        <v>#VALUE!</v>
      </c>
      <c r="Z139" s="108"/>
      <c r="AA139" s="108"/>
      <c r="AB139" s="108" t="n">
        <f aca="false">+Q139-Z139</f>
        <v>0</v>
      </c>
    </row>
    <row r="140" customFormat="false" ht="15" hidden="false" customHeight="false" outlineLevel="0" collapsed="false">
      <c r="A140" s="94"/>
      <c r="B140" s="95"/>
      <c r="C140" s="96"/>
      <c r="D140" s="96"/>
      <c r="E140" s="97"/>
      <c r="F140" s="98"/>
      <c r="G140" s="99" t="n">
        <v>0</v>
      </c>
      <c r="H140" s="99" t="n">
        <v>0</v>
      </c>
      <c r="I140" s="100" t="n">
        <f aca="false">IF(R140="Purchase Tax Free",Q140,0)</f>
        <v>0</v>
      </c>
      <c r="J140" s="101" t="n">
        <f aca="false">ROUND(IF(R140="Purchase 12.5%",Q140/112.5*100,0),0)</f>
        <v>0</v>
      </c>
      <c r="K140" s="101" t="n">
        <f aca="false">ROUND(J140*12.5/100,2)</f>
        <v>0</v>
      </c>
      <c r="L140" s="102" t="n">
        <v>0</v>
      </c>
      <c r="M140" s="101" t="n">
        <f aca="false">ROUND(IF(R140="Purchase 5%",Q140/105*100,0),0)</f>
        <v>0</v>
      </c>
      <c r="N140" s="101" t="n">
        <f aca="false">ROUND(M140*5/100,2)</f>
        <v>0</v>
      </c>
      <c r="O140" s="100" t="n">
        <f aca="false">ROUND(IF(R140="Purchase 1%",Q140/101*100,0),0)</f>
        <v>0</v>
      </c>
      <c r="P140" s="101" t="n">
        <f aca="false">IF(Q140=SUM(I140:O140),0,Q140-SUM(I140:O140))</f>
        <v>0</v>
      </c>
      <c r="Q140" s="103"/>
      <c r="R140" s="104"/>
      <c r="S140" s="105" t="n">
        <f aca="false">A140</f>
        <v>0</v>
      </c>
      <c r="T140" s="105"/>
      <c r="U140" s="106" t="s">
        <v>27</v>
      </c>
      <c r="V140" s="107" t="s">
        <v>302</v>
      </c>
      <c r="W140" s="108"/>
      <c r="X140" s="108" t="e">
        <f aca="false">VLOOKUP(S140,,2,FALSE())</f>
        <v>#VALUE!</v>
      </c>
      <c r="Y140" s="108" t="e">
        <f aca="false">VLOOKUP(S140,,3,FALSE())</f>
        <v>#VALUE!</v>
      </c>
      <c r="Z140" s="108"/>
      <c r="AA140" s="108"/>
      <c r="AB140" s="108" t="n">
        <f aca="false">+Q140-Z140</f>
        <v>0</v>
      </c>
    </row>
    <row r="141" customFormat="false" ht="15" hidden="false" customHeight="false" outlineLevel="0" collapsed="false">
      <c r="A141" s="94"/>
      <c r="B141" s="95"/>
      <c r="C141" s="96"/>
      <c r="D141" s="96"/>
      <c r="E141" s="97"/>
      <c r="F141" s="98"/>
      <c r="G141" s="99" t="n">
        <v>0</v>
      </c>
      <c r="H141" s="99" t="n">
        <v>0</v>
      </c>
      <c r="I141" s="100" t="n">
        <f aca="false">IF(R141="Purchase Tax Free",Q141,0)</f>
        <v>0</v>
      </c>
      <c r="J141" s="101" t="n">
        <f aca="false">ROUND(IF(R141="Purchase 12.5%",Q141/112.5*100,0),0)</f>
        <v>0</v>
      </c>
      <c r="K141" s="101" t="n">
        <f aca="false">ROUND(J141*12.5/100,2)</f>
        <v>0</v>
      </c>
      <c r="L141" s="102" t="n">
        <v>0</v>
      </c>
      <c r="M141" s="101" t="n">
        <f aca="false">ROUND(IF(R141="Purchase 5%",Q141/105*100,0),0)</f>
        <v>0</v>
      </c>
      <c r="N141" s="101" t="n">
        <f aca="false">ROUND(M141*5/100,2)</f>
        <v>0</v>
      </c>
      <c r="O141" s="100" t="n">
        <f aca="false">ROUND(IF(R141="Purchase 1%",Q141/101*100,0),0)</f>
        <v>0</v>
      </c>
      <c r="P141" s="101" t="n">
        <f aca="false">IF(Q141=SUM(I141:O141),0,Q141-SUM(I141:O141))</f>
        <v>0</v>
      </c>
      <c r="Q141" s="103"/>
      <c r="R141" s="104"/>
      <c r="S141" s="105" t="n">
        <f aca="false">A141</f>
        <v>0</v>
      </c>
      <c r="T141" s="105"/>
      <c r="U141" s="106" t="s">
        <v>27</v>
      </c>
      <c r="V141" s="107" t="s">
        <v>302</v>
      </c>
      <c r="W141" s="108"/>
      <c r="X141" s="108" t="e">
        <f aca="false">VLOOKUP(S141,,2,FALSE())</f>
        <v>#VALUE!</v>
      </c>
      <c r="Y141" s="108" t="e">
        <f aca="false">VLOOKUP(S141,,3,FALSE())</f>
        <v>#VALUE!</v>
      </c>
      <c r="Z141" s="108"/>
      <c r="AA141" s="108"/>
      <c r="AB141" s="108" t="n">
        <f aca="false">+Q141-Z141</f>
        <v>0</v>
      </c>
    </row>
    <row r="142" customFormat="false" ht="15" hidden="false" customHeight="false" outlineLevel="0" collapsed="false">
      <c r="A142" s="94"/>
      <c r="B142" s="95"/>
      <c r="C142" s="96"/>
      <c r="D142" s="96"/>
      <c r="E142" s="97"/>
      <c r="F142" s="98"/>
      <c r="G142" s="99" t="n">
        <v>0</v>
      </c>
      <c r="H142" s="99" t="n">
        <v>0</v>
      </c>
      <c r="I142" s="100" t="n">
        <f aca="false">IF(R142="Purchase Tax Free",Q142,0)</f>
        <v>0</v>
      </c>
      <c r="J142" s="101" t="n">
        <f aca="false">ROUND(IF(R142="Purchase 12.5%",Q142/112.5*100,0),0)</f>
        <v>0</v>
      </c>
      <c r="K142" s="101" t="n">
        <f aca="false">ROUND(J142*12.5/100,2)</f>
        <v>0</v>
      </c>
      <c r="L142" s="102" t="n">
        <v>0</v>
      </c>
      <c r="M142" s="101" t="n">
        <f aca="false">ROUND(IF(R142="Purchase 5%",Q142/105*100,0),0)</f>
        <v>0</v>
      </c>
      <c r="N142" s="101" t="n">
        <f aca="false">ROUND(M142*5/100,2)</f>
        <v>0</v>
      </c>
      <c r="O142" s="100" t="n">
        <f aca="false">ROUND(IF(R142="Purchase 1%",Q142/101*100,0),0)</f>
        <v>0</v>
      </c>
      <c r="P142" s="101" t="n">
        <f aca="false">IF(Q142=SUM(I142:O142),0,Q142-SUM(I142:O142))</f>
        <v>0</v>
      </c>
      <c r="Q142" s="103"/>
      <c r="R142" s="104"/>
      <c r="S142" s="105" t="n">
        <f aca="false">A142</f>
        <v>0</v>
      </c>
      <c r="T142" s="105"/>
      <c r="U142" s="106" t="s">
        <v>27</v>
      </c>
      <c r="V142" s="107" t="s">
        <v>302</v>
      </c>
      <c r="W142" s="108"/>
      <c r="X142" s="108" t="e">
        <f aca="false">VLOOKUP(S142,,2,FALSE())</f>
        <v>#VALUE!</v>
      </c>
      <c r="Y142" s="108" t="e">
        <f aca="false">VLOOKUP(S142,,3,FALSE())</f>
        <v>#VALUE!</v>
      </c>
      <c r="Z142" s="108"/>
      <c r="AA142" s="108"/>
      <c r="AB142" s="108" t="n">
        <f aca="false">+Q142-Z142</f>
        <v>0</v>
      </c>
    </row>
    <row r="143" customFormat="false" ht="15" hidden="false" customHeight="false" outlineLevel="0" collapsed="false">
      <c r="A143" s="94"/>
      <c r="B143" s="95"/>
      <c r="C143" s="96"/>
      <c r="D143" s="96"/>
      <c r="E143" s="97"/>
      <c r="F143" s="98"/>
      <c r="G143" s="99" t="n">
        <v>0</v>
      </c>
      <c r="H143" s="99" t="n">
        <v>0</v>
      </c>
      <c r="I143" s="100" t="n">
        <f aca="false">IF(R143="Purchase Tax Free",Q143,0)</f>
        <v>0</v>
      </c>
      <c r="J143" s="101" t="n">
        <f aca="false">ROUND(IF(R143="Purchase 12.5%",Q143/112.5*100,0),0)</f>
        <v>0</v>
      </c>
      <c r="K143" s="101" t="n">
        <f aca="false">ROUND(J143*12.5/100,2)</f>
        <v>0</v>
      </c>
      <c r="L143" s="102" t="n">
        <v>0</v>
      </c>
      <c r="M143" s="101" t="n">
        <f aca="false">ROUND(IF(R143="Purchase 5%",Q143/105*100,0),0)</f>
        <v>0</v>
      </c>
      <c r="N143" s="101" t="n">
        <f aca="false">ROUND(M143*5/100,2)</f>
        <v>0</v>
      </c>
      <c r="O143" s="100" t="n">
        <f aca="false">ROUND(IF(R143="Purchase 1%",Q143/101*100,0),0)</f>
        <v>0</v>
      </c>
      <c r="P143" s="101" t="n">
        <f aca="false">IF(Q143=SUM(I143:O143),0,Q143-SUM(I143:O143))</f>
        <v>0</v>
      </c>
      <c r="Q143" s="103"/>
      <c r="R143" s="104"/>
      <c r="S143" s="105" t="n">
        <f aca="false">A143</f>
        <v>0</v>
      </c>
      <c r="T143" s="105"/>
      <c r="U143" s="106" t="s">
        <v>27</v>
      </c>
      <c r="V143" s="107" t="s">
        <v>302</v>
      </c>
      <c r="W143" s="108"/>
      <c r="X143" s="108" t="e">
        <f aca="false">VLOOKUP(S143,,2,FALSE())</f>
        <v>#VALUE!</v>
      </c>
      <c r="Y143" s="108" t="e">
        <f aca="false">VLOOKUP(S143,,3,FALSE())</f>
        <v>#VALUE!</v>
      </c>
      <c r="Z143" s="108"/>
      <c r="AA143" s="108"/>
      <c r="AB143" s="108" t="n">
        <f aca="false">+Q143-Z143</f>
        <v>0</v>
      </c>
    </row>
    <row r="144" customFormat="false" ht="15" hidden="false" customHeight="false" outlineLevel="0" collapsed="false">
      <c r="A144" s="94"/>
      <c r="B144" s="95"/>
      <c r="C144" s="96"/>
      <c r="D144" s="96"/>
      <c r="E144" s="97"/>
      <c r="F144" s="98"/>
      <c r="G144" s="99" t="n">
        <v>0</v>
      </c>
      <c r="H144" s="99" t="n">
        <v>0</v>
      </c>
      <c r="I144" s="100" t="n">
        <f aca="false">IF(R144="Purchase Tax Free",Q144,0)</f>
        <v>0</v>
      </c>
      <c r="J144" s="101" t="n">
        <f aca="false">ROUND(IF(R144="Purchase 12.5%",Q144/112.5*100,0),0)</f>
        <v>0</v>
      </c>
      <c r="K144" s="101" t="n">
        <f aca="false">ROUND(J144*12.5/100,2)</f>
        <v>0</v>
      </c>
      <c r="L144" s="102" t="n">
        <v>0</v>
      </c>
      <c r="M144" s="101" t="n">
        <f aca="false">ROUND(IF(R144="Purchase 5%",Q144/105*100,0),0)</f>
        <v>0</v>
      </c>
      <c r="N144" s="101" t="n">
        <f aca="false">ROUND(M144*5/100,2)</f>
        <v>0</v>
      </c>
      <c r="O144" s="100" t="n">
        <f aca="false">ROUND(IF(R144="Purchase 1%",Q144/101*100,0),0)</f>
        <v>0</v>
      </c>
      <c r="P144" s="101" t="n">
        <f aca="false">IF(Q144=SUM(I144:O144),0,Q144-SUM(I144:O144))</f>
        <v>0</v>
      </c>
      <c r="Q144" s="103"/>
      <c r="R144" s="104"/>
      <c r="S144" s="105" t="n">
        <f aca="false">A144</f>
        <v>0</v>
      </c>
      <c r="T144" s="105"/>
      <c r="U144" s="106" t="s">
        <v>27</v>
      </c>
      <c r="V144" s="107" t="s">
        <v>302</v>
      </c>
      <c r="W144" s="108"/>
      <c r="X144" s="108" t="e">
        <f aca="false">VLOOKUP(S144,,2,FALSE())</f>
        <v>#VALUE!</v>
      </c>
      <c r="Y144" s="108" t="e">
        <f aca="false">VLOOKUP(S144,,3,FALSE())</f>
        <v>#VALUE!</v>
      </c>
      <c r="Z144" s="108"/>
      <c r="AA144" s="108"/>
      <c r="AB144" s="108" t="n">
        <f aca="false">+Q144-Z144</f>
        <v>0</v>
      </c>
    </row>
    <row r="145" customFormat="false" ht="15" hidden="false" customHeight="false" outlineLevel="0" collapsed="false">
      <c r="A145" s="94"/>
      <c r="B145" s="95"/>
      <c r="C145" s="96"/>
      <c r="D145" s="96"/>
      <c r="E145" s="97"/>
      <c r="F145" s="98"/>
      <c r="G145" s="99" t="n">
        <v>0</v>
      </c>
      <c r="H145" s="99" t="n">
        <v>0</v>
      </c>
      <c r="I145" s="100" t="n">
        <f aca="false">IF(R145="Purchase Tax Free",Q145,0)</f>
        <v>0</v>
      </c>
      <c r="J145" s="101" t="n">
        <f aca="false">ROUND(IF(R145="Purchase 12.5%",Q145/112.5*100,0),0)</f>
        <v>0</v>
      </c>
      <c r="K145" s="101" t="n">
        <f aca="false">ROUND(J145*12.5/100,2)</f>
        <v>0</v>
      </c>
      <c r="L145" s="102" t="n">
        <v>0</v>
      </c>
      <c r="M145" s="101" t="n">
        <f aca="false">ROUND(IF(R145="Purchase 5%",Q145/105*100,0),0)</f>
        <v>0</v>
      </c>
      <c r="N145" s="101" t="n">
        <f aca="false">ROUND(M145*5/100,2)</f>
        <v>0</v>
      </c>
      <c r="O145" s="100" t="n">
        <f aca="false">ROUND(IF(R145="Purchase 1%",Q145/101*100,0),0)</f>
        <v>0</v>
      </c>
      <c r="P145" s="101" t="n">
        <f aca="false">IF(Q145=SUM(I145:O145),0,Q145-SUM(I145:O145))</f>
        <v>0</v>
      </c>
      <c r="Q145" s="103"/>
      <c r="R145" s="104"/>
      <c r="S145" s="105" t="n">
        <f aca="false">A145</f>
        <v>0</v>
      </c>
      <c r="T145" s="105"/>
      <c r="U145" s="106" t="s">
        <v>27</v>
      </c>
      <c r="V145" s="107" t="s">
        <v>302</v>
      </c>
      <c r="W145" s="108"/>
      <c r="X145" s="108" t="e">
        <f aca="false">VLOOKUP(S145,,2,FALSE())</f>
        <v>#VALUE!</v>
      </c>
      <c r="Y145" s="108" t="e">
        <f aca="false">VLOOKUP(S145,,3,FALSE())</f>
        <v>#VALUE!</v>
      </c>
      <c r="Z145" s="108"/>
      <c r="AA145" s="108"/>
      <c r="AB145" s="108" t="n">
        <f aca="false">+Q145-Z145</f>
        <v>0</v>
      </c>
    </row>
    <row r="146" customFormat="false" ht="15" hidden="false" customHeight="false" outlineLevel="0" collapsed="false">
      <c r="A146" s="94"/>
      <c r="B146" s="95"/>
      <c r="C146" s="96"/>
      <c r="D146" s="96"/>
      <c r="E146" s="97"/>
      <c r="F146" s="98"/>
      <c r="G146" s="99" t="n">
        <v>0</v>
      </c>
      <c r="H146" s="99" t="n">
        <v>0</v>
      </c>
      <c r="I146" s="100" t="n">
        <f aca="false">IF(R146="Purchase Tax Free",Q146,0)</f>
        <v>0</v>
      </c>
      <c r="J146" s="101" t="n">
        <f aca="false">ROUND(IF(R146="Purchase 12.5%",Q146/112.5*100,0),0)</f>
        <v>0</v>
      </c>
      <c r="K146" s="101" t="n">
        <f aca="false">ROUND(J146*12.5/100,2)</f>
        <v>0</v>
      </c>
      <c r="L146" s="102" t="n">
        <v>0</v>
      </c>
      <c r="M146" s="101" t="n">
        <f aca="false">ROUND(IF(R146="Purchase 5%",Q146/105*100,0),0)</f>
        <v>0</v>
      </c>
      <c r="N146" s="101" t="n">
        <f aca="false">ROUND(M146*5/100,2)</f>
        <v>0</v>
      </c>
      <c r="O146" s="100" t="n">
        <f aca="false">ROUND(IF(R146="Purchase 1%",Q146/101*100,0),0)</f>
        <v>0</v>
      </c>
      <c r="P146" s="101" t="n">
        <f aca="false">IF(Q146=SUM(I146:O146),0,Q146-SUM(I146:O146))</f>
        <v>0</v>
      </c>
      <c r="Q146" s="103"/>
      <c r="R146" s="104"/>
      <c r="S146" s="105" t="n">
        <f aca="false">A146</f>
        <v>0</v>
      </c>
      <c r="T146" s="105"/>
      <c r="U146" s="106" t="s">
        <v>27</v>
      </c>
      <c r="V146" s="107" t="s">
        <v>302</v>
      </c>
      <c r="W146" s="108"/>
      <c r="X146" s="108" t="e">
        <f aca="false">VLOOKUP(S146,,2,FALSE())</f>
        <v>#VALUE!</v>
      </c>
      <c r="Y146" s="108" t="e">
        <f aca="false">VLOOKUP(S146,,3,FALSE())</f>
        <v>#VALUE!</v>
      </c>
      <c r="Z146" s="108"/>
      <c r="AA146" s="108"/>
      <c r="AB146" s="108" t="n">
        <f aca="false">+Q146-Z146</f>
        <v>0</v>
      </c>
    </row>
    <row r="147" customFormat="false" ht="15" hidden="false" customHeight="false" outlineLevel="0" collapsed="false">
      <c r="A147" s="94"/>
      <c r="B147" s="95"/>
      <c r="C147" s="96"/>
      <c r="D147" s="96"/>
      <c r="E147" s="97"/>
      <c r="F147" s="98"/>
      <c r="G147" s="99" t="n">
        <v>0</v>
      </c>
      <c r="H147" s="99" t="n">
        <v>0</v>
      </c>
      <c r="I147" s="100" t="n">
        <f aca="false">IF(R147="Purchase Tax Free",Q147,0)</f>
        <v>0</v>
      </c>
      <c r="J147" s="101" t="n">
        <f aca="false">ROUND(IF(R147="Purchase 12.5%",Q147/112.5*100,0),0)</f>
        <v>0</v>
      </c>
      <c r="K147" s="101" t="n">
        <f aca="false">ROUND(J147*12.5/100,2)</f>
        <v>0</v>
      </c>
      <c r="L147" s="102" t="n">
        <v>0</v>
      </c>
      <c r="M147" s="101" t="n">
        <f aca="false">ROUND(IF(R147="Purchase 5%",Q147/105*100,0),0)</f>
        <v>0</v>
      </c>
      <c r="N147" s="101" t="n">
        <f aca="false">ROUND(M147*5/100,2)</f>
        <v>0</v>
      </c>
      <c r="O147" s="100" t="n">
        <f aca="false">ROUND(IF(R147="Purchase 1%",Q147/101*100,0),0)</f>
        <v>0</v>
      </c>
      <c r="P147" s="101" t="n">
        <f aca="false">IF(Q147=SUM(I147:O147),0,Q147-SUM(I147:O147))</f>
        <v>0</v>
      </c>
      <c r="Q147" s="103"/>
      <c r="R147" s="104"/>
      <c r="S147" s="105" t="n">
        <f aca="false">A147</f>
        <v>0</v>
      </c>
      <c r="T147" s="105"/>
      <c r="U147" s="106" t="s">
        <v>27</v>
      </c>
      <c r="V147" s="107" t="s">
        <v>302</v>
      </c>
      <c r="W147" s="108"/>
      <c r="X147" s="108" t="e">
        <f aca="false">VLOOKUP(S147,,2,FALSE())</f>
        <v>#VALUE!</v>
      </c>
      <c r="Y147" s="108" t="e">
        <f aca="false">VLOOKUP(S147,,3,FALSE())</f>
        <v>#VALUE!</v>
      </c>
      <c r="Z147" s="108"/>
      <c r="AA147" s="108"/>
      <c r="AB147" s="108" t="n">
        <f aca="false">+Q147-Z147</f>
        <v>0</v>
      </c>
    </row>
    <row r="148" customFormat="false" ht="15" hidden="false" customHeight="false" outlineLevel="0" collapsed="false">
      <c r="A148" s="94"/>
      <c r="B148" s="95"/>
      <c r="C148" s="96"/>
      <c r="D148" s="96"/>
      <c r="E148" s="97"/>
      <c r="F148" s="98"/>
      <c r="G148" s="99" t="n">
        <v>0</v>
      </c>
      <c r="H148" s="99" t="n">
        <v>0</v>
      </c>
      <c r="I148" s="100" t="n">
        <f aca="false">IF(R148="Purchase Tax Free",Q148,0)</f>
        <v>0</v>
      </c>
      <c r="J148" s="101" t="n">
        <f aca="false">ROUND(IF(R148="Purchase 12.5%",Q148/112.5*100,0),0)</f>
        <v>0</v>
      </c>
      <c r="K148" s="101" t="n">
        <f aca="false">ROUND(J148*12.5/100,2)</f>
        <v>0</v>
      </c>
      <c r="L148" s="102" t="n">
        <v>0</v>
      </c>
      <c r="M148" s="101" t="n">
        <f aca="false">ROUND(IF(R148="Purchase 5%",Q148/105*100,0),0)</f>
        <v>0</v>
      </c>
      <c r="N148" s="101" t="n">
        <f aca="false">ROUND(M148*5/100,2)</f>
        <v>0</v>
      </c>
      <c r="O148" s="100" t="n">
        <f aca="false">ROUND(IF(R148="Purchase 1%",Q148/101*100,0),0)</f>
        <v>0</v>
      </c>
      <c r="P148" s="101" t="n">
        <f aca="false">IF(Q148=SUM(I148:O148),0,Q148-SUM(I148:O148))</f>
        <v>0</v>
      </c>
      <c r="Q148" s="103"/>
      <c r="R148" s="104"/>
      <c r="S148" s="105" t="n">
        <f aca="false">A148</f>
        <v>0</v>
      </c>
      <c r="T148" s="105"/>
      <c r="U148" s="106" t="s">
        <v>27</v>
      </c>
      <c r="V148" s="107" t="s">
        <v>302</v>
      </c>
      <c r="W148" s="108"/>
      <c r="X148" s="108" t="e">
        <f aca="false">VLOOKUP(S148,,2,FALSE())</f>
        <v>#VALUE!</v>
      </c>
      <c r="Y148" s="108" t="e">
        <f aca="false">VLOOKUP(S148,,3,FALSE())</f>
        <v>#VALUE!</v>
      </c>
      <c r="Z148" s="108"/>
      <c r="AA148" s="108"/>
      <c r="AB148" s="108" t="n">
        <f aca="false">+Q148-Z148</f>
        <v>0</v>
      </c>
    </row>
    <row r="149" customFormat="false" ht="15" hidden="false" customHeight="false" outlineLevel="0" collapsed="false">
      <c r="A149" s="94"/>
      <c r="B149" s="95"/>
      <c r="C149" s="96"/>
      <c r="D149" s="96"/>
      <c r="E149" s="97"/>
      <c r="F149" s="98"/>
      <c r="G149" s="99" t="n">
        <v>0</v>
      </c>
      <c r="H149" s="99" t="n">
        <v>0</v>
      </c>
      <c r="I149" s="100" t="n">
        <f aca="false">IF(R149="Purchase Tax Free",Q149,0)</f>
        <v>0</v>
      </c>
      <c r="J149" s="101" t="n">
        <f aca="false">ROUND(IF(R149="Purchase 12.5%",Q149/112.5*100,0),0)</f>
        <v>0</v>
      </c>
      <c r="K149" s="101" t="n">
        <f aca="false">ROUND(J149*12.5/100,2)</f>
        <v>0</v>
      </c>
      <c r="L149" s="102" t="n">
        <v>0</v>
      </c>
      <c r="M149" s="101" t="n">
        <f aca="false">ROUND(IF(R149="Purchase 5%",Q149/105*100,0),0)</f>
        <v>0</v>
      </c>
      <c r="N149" s="101" t="n">
        <f aca="false">ROUND(M149*5/100,2)</f>
        <v>0</v>
      </c>
      <c r="O149" s="100" t="n">
        <f aca="false">ROUND(IF(R149="Purchase 1%",Q149/101*100,0),0)</f>
        <v>0</v>
      </c>
      <c r="P149" s="101" t="n">
        <f aca="false">IF(Q149=SUM(I149:O149),0,Q149-SUM(I149:O149))</f>
        <v>0</v>
      </c>
      <c r="Q149" s="103"/>
      <c r="R149" s="104"/>
      <c r="S149" s="105" t="n">
        <f aca="false">A149</f>
        <v>0</v>
      </c>
      <c r="T149" s="105"/>
      <c r="U149" s="106" t="s">
        <v>27</v>
      </c>
      <c r="V149" s="107" t="s">
        <v>302</v>
      </c>
      <c r="W149" s="108"/>
      <c r="X149" s="108" t="e">
        <f aca="false">VLOOKUP(S149,,2,FALSE())</f>
        <v>#VALUE!</v>
      </c>
      <c r="Y149" s="108" t="e">
        <f aca="false">VLOOKUP(S149,,3,FALSE())</f>
        <v>#VALUE!</v>
      </c>
      <c r="Z149" s="108"/>
      <c r="AA149" s="108"/>
      <c r="AB149" s="108" t="n">
        <f aca="false">+Q149-Z149</f>
        <v>0</v>
      </c>
    </row>
    <row r="150" customFormat="false" ht="15" hidden="false" customHeight="false" outlineLevel="0" collapsed="false">
      <c r="A150" s="94"/>
      <c r="B150" s="95"/>
      <c r="C150" s="96"/>
      <c r="D150" s="96"/>
      <c r="E150" s="97"/>
      <c r="F150" s="98"/>
      <c r="G150" s="99" t="n">
        <v>0</v>
      </c>
      <c r="H150" s="99" t="n">
        <v>0</v>
      </c>
      <c r="I150" s="100" t="n">
        <f aca="false">IF(R150="Purchase Tax Free",Q150,0)</f>
        <v>0</v>
      </c>
      <c r="J150" s="101" t="n">
        <f aca="false">ROUND(IF(R150="Purchase 12.5%",Q150/112.5*100,0),0)</f>
        <v>0</v>
      </c>
      <c r="K150" s="101" t="n">
        <f aca="false">ROUND(J150*12.5/100,2)</f>
        <v>0</v>
      </c>
      <c r="L150" s="102" t="n">
        <v>0</v>
      </c>
      <c r="M150" s="101" t="n">
        <f aca="false">ROUND(IF(R150="Purchase 5%",Q150/105*100,0),0)</f>
        <v>0</v>
      </c>
      <c r="N150" s="101" t="n">
        <f aca="false">ROUND(M150*5/100,2)</f>
        <v>0</v>
      </c>
      <c r="O150" s="100" t="n">
        <f aca="false">ROUND(IF(R150="Purchase 1%",Q150/101*100,0),0)</f>
        <v>0</v>
      </c>
      <c r="P150" s="101" t="n">
        <f aca="false">IF(Q150=SUM(I150:O150),0,Q150-SUM(I150:O150))</f>
        <v>0</v>
      </c>
      <c r="Q150" s="103"/>
      <c r="R150" s="104"/>
      <c r="S150" s="105" t="n">
        <f aca="false">A150</f>
        <v>0</v>
      </c>
      <c r="T150" s="105"/>
      <c r="U150" s="106" t="s">
        <v>27</v>
      </c>
      <c r="V150" s="107" t="s">
        <v>302</v>
      </c>
      <c r="W150" s="108"/>
      <c r="X150" s="108" t="e">
        <f aca="false">VLOOKUP(S150,,2,FALSE())</f>
        <v>#VALUE!</v>
      </c>
      <c r="Y150" s="108" t="e">
        <f aca="false">VLOOKUP(S150,,3,FALSE())</f>
        <v>#VALUE!</v>
      </c>
      <c r="Z150" s="108"/>
      <c r="AA150" s="108"/>
      <c r="AB150" s="108" t="n">
        <f aca="false">+Q150-Z150</f>
        <v>0</v>
      </c>
    </row>
    <row r="151" customFormat="false" ht="15" hidden="false" customHeight="false" outlineLevel="0" collapsed="false">
      <c r="A151" s="94"/>
      <c r="B151" s="95"/>
      <c r="C151" s="96"/>
      <c r="D151" s="96"/>
      <c r="E151" s="97"/>
      <c r="F151" s="98"/>
      <c r="G151" s="99" t="n">
        <v>0</v>
      </c>
      <c r="H151" s="99" t="n">
        <v>0</v>
      </c>
      <c r="I151" s="100" t="n">
        <f aca="false">IF(R151="Purchase Tax Free",Q151,0)</f>
        <v>0</v>
      </c>
      <c r="J151" s="101" t="n">
        <f aca="false">ROUND(IF(R151="Purchase 12.5%",Q151/112.5*100,0),0)</f>
        <v>0</v>
      </c>
      <c r="K151" s="101" t="n">
        <f aca="false">ROUND(J151*12.5/100,2)</f>
        <v>0</v>
      </c>
      <c r="L151" s="102" t="n">
        <v>0</v>
      </c>
      <c r="M151" s="101" t="n">
        <f aca="false">ROUND(IF(R151="Purchase 5%",Q151/105*100,0),0)</f>
        <v>0</v>
      </c>
      <c r="N151" s="101" t="n">
        <f aca="false">ROUND(M151*5/100,2)</f>
        <v>0</v>
      </c>
      <c r="O151" s="100" t="n">
        <f aca="false">ROUND(IF(R151="Purchase 1%",Q151/101*100,0),0)</f>
        <v>0</v>
      </c>
      <c r="P151" s="101" t="n">
        <f aca="false">IF(Q151=SUM(I151:O151),0,Q151-SUM(I151:O151))</f>
        <v>0</v>
      </c>
      <c r="Q151" s="103"/>
      <c r="R151" s="104"/>
      <c r="S151" s="105" t="n">
        <f aca="false">A151</f>
        <v>0</v>
      </c>
      <c r="T151" s="105"/>
      <c r="U151" s="106" t="s">
        <v>27</v>
      </c>
      <c r="V151" s="107" t="s">
        <v>302</v>
      </c>
      <c r="W151" s="108"/>
      <c r="X151" s="108" t="e">
        <f aca="false">VLOOKUP(S151,,2,FALSE())</f>
        <v>#VALUE!</v>
      </c>
      <c r="Y151" s="108" t="e">
        <f aca="false">VLOOKUP(S151,,3,FALSE())</f>
        <v>#VALUE!</v>
      </c>
      <c r="Z151" s="108"/>
      <c r="AA151" s="108"/>
      <c r="AB151" s="108" t="n">
        <f aca="false">+Q151-Z151</f>
        <v>0</v>
      </c>
    </row>
    <row r="152" customFormat="false" ht="15" hidden="false" customHeight="false" outlineLevel="0" collapsed="false">
      <c r="A152" s="94"/>
      <c r="B152" s="95"/>
      <c r="C152" s="96"/>
      <c r="D152" s="96"/>
      <c r="E152" s="97"/>
      <c r="F152" s="98"/>
      <c r="G152" s="99" t="n">
        <v>0</v>
      </c>
      <c r="H152" s="99" t="n">
        <v>0</v>
      </c>
      <c r="I152" s="100" t="n">
        <f aca="false">IF(R152="Purchase Tax Free",Q152,0)</f>
        <v>0</v>
      </c>
      <c r="J152" s="101" t="n">
        <f aca="false">ROUND(IF(R152="Purchase 12.5%",Q152/112.5*100,0),0)</f>
        <v>0</v>
      </c>
      <c r="K152" s="101" t="n">
        <f aca="false">ROUND(J152*12.5/100,2)</f>
        <v>0</v>
      </c>
      <c r="L152" s="102" t="n">
        <v>0</v>
      </c>
      <c r="M152" s="101" t="n">
        <f aca="false">ROUND(IF(R152="Purchase 5%",Q152/105*100,0),0)</f>
        <v>0</v>
      </c>
      <c r="N152" s="101" t="n">
        <f aca="false">ROUND(M152*5/100,2)</f>
        <v>0</v>
      </c>
      <c r="O152" s="100" t="n">
        <f aca="false">ROUND(IF(R152="Purchase 1%",Q152/101*100,0),0)</f>
        <v>0</v>
      </c>
      <c r="P152" s="101" t="n">
        <f aca="false">IF(Q152=SUM(I152:O152),0,Q152-SUM(I152:O152))</f>
        <v>0</v>
      </c>
      <c r="Q152" s="103"/>
      <c r="R152" s="104"/>
      <c r="S152" s="105" t="n">
        <f aca="false">A152</f>
        <v>0</v>
      </c>
      <c r="T152" s="105"/>
      <c r="U152" s="106" t="s">
        <v>27</v>
      </c>
      <c r="V152" s="107" t="s">
        <v>302</v>
      </c>
      <c r="W152" s="108"/>
      <c r="X152" s="108" t="e">
        <f aca="false">VLOOKUP(S152,,2,FALSE())</f>
        <v>#VALUE!</v>
      </c>
      <c r="Y152" s="108" t="e">
        <f aca="false">VLOOKUP(S152,,3,FALSE())</f>
        <v>#VALUE!</v>
      </c>
      <c r="Z152" s="108"/>
      <c r="AA152" s="108"/>
      <c r="AB152" s="108" t="n">
        <f aca="false">+Q152-Z152</f>
        <v>0</v>
      </c>
    </row>
    <row r="153" customFormat="false" ht="15" hidden="false" customHeight="false" outlineLevel="0" collapsed="false">
      <c r="A153" s="94"/>
      <c r="B153" s="95"/>
      <c r="C153" s="96"/>
      <c r="D153" s="96"/>
      <c r="E153" s="97"/>
      <c r="F153" s="98"/>
      <c r="G153" s="99" t="n">
        <v>0</v>
      </c>
      <c r="H153" s="99" t="n">
        <v>0</v>
      </c>
      <c r="I153" s="100" t="n">
        <f aca="false">IF(R153="Purchase Tax Free",Q153,0)</f>
        <v>0</v>
      </c>
      <c r="J153" s="101" t="n">
        <f aca="false">ROUND(IF(R153="Purchase 12.5%",Q153/112.5*100,0),0)</f>
        <v>0</v>
      </c>
      <c r="K153" s="101" t="n">
        <f aca="false">ROUND(J153*12.5/100,2)</f>
        <v>0</v>
      </c>
      <c r="L153" s="102" t="n">
        <v>0</v>
      </c>
      <c r="M153" s="101" t="n">
        <f aca="false">ROUND(IF(R153="Purchase 5%",Q153/105*100,0),0)</f>
        <v>0</v>
      </c>
      <c r="N153" s="101" t="n">
        <f aca="false">ROUND(M153*5/100,2)</f>
        <v>0</v>
      </c>
      <c r="O153" s="100" t="n">
        <f aca="false">ROUND(IF(R153="Purchase 1%",Q153/101*100,0),0)</f>
        <v>0</v>
      </c>
      <c r="P153" s="101" t="n">
        <f aca="false">IF(Q153=SUM(I153:O153),0,Q153-SUM(I153:O153))</f>
        <v>0</v>
      </c>
      <c r="Q153" s="103"/>
      <c r="R153" s="104"/>
      <c r="S153" s="105" t="n">
        <f aca="false">A153</f>
        <v>0</v>
      </c>
      <c r="T153" s="105"/>
      <c r="U153" s="106" t="s">
        <v>27</v>
      </c>
      <c r="V153" s="107" t="s">
        <v>302</v>
      </c>
      <c r="W153" s="108"/>
      <c r="X153" s="108" t="e">
        <f aca="false">VLOOKUP(S153,,2,FALSE())</f>
        <v>#VALUE!</v>
      </c>
      <c r="Y153" s="108" t="e">
        <f aca="false">VLOOKUP(S153,,3,FALSE())</f>
        <v>#VALUE!</v>
      </c>
      <c r="Z153" s="108"/>
      <c r="AA153" s="108"/>
      <c r="AB153" s="108" t="n">
        <f aca="false">+Q153-Z153</f>
        <v>0</v>
      </c>
    </row>
    <row r="154" customFormat="false" ht="15" hidden="false" customHeight="false" outlineLevel="0" collapsed="false">
      <c r="A154" s="94"/>
      <c r="B154" s="95"/>
      <c r="C154" s="96"/>
      <c r="D154" s="96"/>
      <c r="E154" s="97"/>
      <c r="F154" s="98"/>
      <c r="G154" s="99" t="n">
        <v>0</v>
      </c>
      <c r="H154" s="99" t="n">
        <v>0</v>
      </c>
      <c r="I154" s="100" t="n">
        <f aca="false">IF(R154="Purchase Tax Free",Q154,0)</f>
        <v>0</v>
      </c>
      <c r="J154" s="101" t="n">
        <f aca="false">ROUND(IF(R154="Purchase 12.5%",Q154/112.5*100,0),0)</f>
        <v>0</v>
      </c>
      <c r="K154" s="101" t="n">
        <f aca="false">ROUND(J154*12.5/100,2)</f>
        <v>0</v>
      </c>
      <c r="L154" s="102" t="n">
        <v>0</v>
      </c>
      <c r="M154" s="101" t="n">
        <f aca="false">ROUND(IF(R154="Purchase 5%",Q154/105*100,0),0)</f>
        <v>0</v>
      </c>
      <c r="N154" s="101" t="n">
        <f aca="false">ROUND(M154*5/100,2)</f>
        <v>0</v>
      </c>
      <c r="O154" s="100" t="n">
        <f aca="false">ROUND(IF(R154="Purchase 1%",Q154/101*100,0),0)</f>
        <v>0</v>
      </c>
      <c r="P154" s="101" t="n">
        <f aca="false">IF(Q154=SUM(I154:O154),0,Q154-SUM(I154:O154))</f>
        <v>0</v>
      </c>
      <c r="Q154" s="103"/>
      <c r="R154" s="104"/>
      <c r="S154" s="105" t="n">
        <f aca="false">A154</f>
        <v>0</v>
      </c>
      <c r="T154" s="105"/>
      <c r="U154" s="106" t="s">
        <v>27</v>
      </c>
      <c r="V154" s="107" t="s">
        <v>302</v>
      </c>
      <c r="W154" s="108"/>
      <c r="X154" s="108" t="e">
        <f aca="false">VLOOKUP(S154,,2,FALSE())</f>
        <v>#VALUE!</v>
      </c>
      <c r="Y154" s="108" t="e">
        <f aca="false">VLOOKUP(S154,,3,FALSE())</f>
        <v>#VALUE!</v>
      </c>
      <c r="Z154" s="108"/>
      <c r="AA154" s="108"/>
      <c r="AB154" s="108" t="n">
        <f aca="false">+Q154-Z154</f>
        <v>0</v>
      </c>
    </row>
    <row r="155" customFormat="false" ht="15" hidden="false" customHeight="false" outlineLevel="0" collapsed="false">
      <c r="A155" s="94"/>
      <c r="B155" s="95"/>
      <c r="C155" s="96"/>
      <c r="D155" s="96"/>
      <c r="E155" s="97"/>
      <c r="F155" s="98"/>
      <c r="G155" s="99" t="n">
        <v>0</v>
      </c>
      <c r="H155" s="99" t="n">
        <v>0</v>
      </c>
      <c r="I155" s="100" t="n">
        <f aca="false">IF(R155="Purchase Tax Free",Q155,0)</f>
        <v>0</v>
      </c>
      <c r="J155" s="101" t="n">
        <f aca="false">ROUND(IF(R155="Purchase 12.5%",Q155/112.5*100,0),0)</f>
        <v>0</v>
      </c>
      <c r="K155" s="101" t="n">
        <f aca="false">ROUND(J155*12.5/100,2)</f>
        <v>0</v>
      </c>
      <c r="L155" s="102" t="n">
        <v>0</v>
      </c>
      <c r="M155" s="101" t="n">
        <f aca="false">ROUND(IF(R155="Purchase 5%",Q155/105*100,0),0)</f>
        <v>0</v>
      </c>
      <c r="N155" s="101" t="n">
        <f aca="false">ROUND(M155*5/100,2)</f>
        <v>0</v>
      </c>
      <c r="O155" s="100" t="n">
        <f aca="false">ROUND(IF(R155="Purchase 1%",Q155/101*100,0),0)</f>
        <v>0</v>
      </c>
      <c r="P155" s="101" t="n">
        <f aca="false">IF(Q155=SUM(I155:O155),0,Q155-SUM(I155:O155))</f>
        <v>0</v>
      </c>
      <c r="Q155" s="103"/>
      <c r="R155" s="104"/>
      <c r="S155" s="105" t="n">
        <f aca="false">A155</f>
        <v>0</v>
      </c>
      <c r="T155" s="105"/>
      <c r="U155" s="106" t="s">
        <v>27</v>
      </c>
      <c r="V155" s="107" t="s">
        <v>302</v>
      </c>
      <c r="W155" s="108"/>
      <c r="X155" s="108" t="e">
        <f aca="false">VLOOKUP(S155,,2,FALSE())</f>
        <v>#VALUE!</v>
      </c>
      <c r="Y155" s="108" t="e">
        <f aca="false">VLOOKUP(S155,,3,FALSE())</f>
        <v>#VALUE!</v>
      </c>
      <c r="Z155" s="108"/>
      <c r="AA155" s="108"/>
      <c r="AB155" s="108" t="n">
        <f aca="false">+Q155-Z155</f>
        <v>0</v>
      </c>
    </row>
    <row r="156" customFormat="false" ht="15" hidden="false" customHeight="false" outlineLevel="0" collapsed="false">
      <c r="A156" s="94"/>
      <c r="B156" s="95"/>
      <c r="C156" s="96"/>
      <c r="D156" s="96"/>
      <c r="E156" s="97"/>
      <c r="F156" s="98"/>
      <c r="G156" s="99" t="n">
        <v>0</v>
      </c>
      <c r="H156" s="99" t="n">
        <v>0</v>
      </c>
      <c r="I156" s="100" t="n">
        <f aca="false">IF(R156="Purchase Tax Free",Q156,0)</f>
        <v>0</v>
      </c>
      <c r="J156" s="101" t="n">
        <f aca="false">ROUND(IF(R156="Purchase 12.5%",Q156/112.5*100,0),0)</f>
        <v>0</v>
      </c>
      <c r="K156" s="101" t="n">
        <f aca="false">ROUND(J156*12.5/100,2)</f>
        <v>0</v>
      </c>
      <c r="L156" s="102" t="n">
        <v>0</v>
      </c>
      <c r="M156" s="101" t="n">
        <f aca="false">ROUND(IF(R156="Purchase 5%",Q156/105*100,0),0)</f>
        <v>0</v>
      </c>
      <c r="N156" s="101" t="n">
        <f aca="false">ROUND(M156*5/100,2)</f>
        <v>0</v>
      </c>
      <c r="O156" s="100" t="n">
        <f aca="false">ROUND(IF(R156="Purchase 1%",Q156/101*100,0),0)</f>
        <v>0</v>
      </c>
      <c r="P156" s="101" t="n">
        <f aca="false">IF(Q156=SUM(I156:O156),0,Q156-SUM(I156:O156))</f>
        <v>0</v>
      </c>
      <c r="Q156" s="103"/>
      <c r="R156" s="104"/>
      <c r="S156" s="105" t="n">
        <f aca="false">A156</f>
        <v>0</v>
      </c>
      <c r="T156" s="105"/>
      <c r="U156" s="106" t="s">
        <v>27</v>
      </c>
      <c r="V156" s="107" t="s">
        <v>302</v>
      </c>
      <c r="W156" s="108"/>
      <c r="X156" s="108" t="e">
        <f aca="false">VLOOKUP(S156,,2,FALSE())</f>
        <v>#VALUE!</v>
      </c>
      <c r="Y156" s="108" t="e">
        <f aca="false">VLOOKUP(S156,,3,FALSE())</f>
        <v>#VALUE!</v>
      </c>
      <c r="Z156" s="108"/>
      <c r="AA156" s="108"/>
      <c r="AB156" s="108" t="n">
        <f aca="false">+Q156-Z156</f>
        <v>0</v>
      </c>
    </row>
    <row r="157" customFormat="false" ht="15" hidden="false" customHeight="false" outlineLevel="0" collapsed="false">
      <c r="A157" s="94"/>
      <c r="B157" s="95"/>
      <c r="C157" s="96"/>
      <c r="D157" s="96"/>
      <c r="E157" s="97"/>
      <c r="F157" s="98"/>
      <c r="G157" s="99" t="n">
        <v>0</v>
      </c>
      <c r="H157" s="99" t="n">
        <v>0</v>
      </c>
      <c r="I157" s="100" t="n">
        <f aca="false">IF(R157="Purchase Tax Free",Q157,0)</f>
        <v>0</v>
      </c>
      <c r="J157" s="101" t="n">
        <f aca="false">ROUND(IF(R157="Purchase 12.5%",Q157/112.5*100,0),0)</f>
        <v>0</v>
      </c>
      <c r="K157" s="101" t="n">
        <f aca="false">ROUND(J157*12.5/100,2)</f>
        <v>0</v>
      </c>
      <c r="L157" s="102" t="n">
        <v>0</v>
      </c>
      <c r="M157" s="101" t="n">
        <f aca="false">ROUND(IF(R157="Purchase 5%",Q157/105*100,0),0)</f>
        <v>0</v>
      </c>
      <c r="N157" s="101" t="n">
        <f aca="false">ROUND(M157*5/100,2)</f>
        <v>0</v>
      </c>
      <c r="O157" s="100" t="n">
        <f aca="false">ROUND(IF(R157="Purchase 1%",Q157/101*100,0),0)</f>
        <v>0</v>
      </c>
      <c r="P157" s="101" t="n">
        <f aca="false">IF(Q157=SUM(I157:O157),0,Q157-SUM(I157:O157))</f>
        <v>0</v>
      </c>
      <c r="Q157" s="103"/>
      <c r="R157" s="104"/>
      <c r="S157" s="105" t="n">
        <f aca="false">A157</f>
        <v>0</v>
      </c>
      <c r="T157" s="105"/>
      <c r="U157" s="106" t="s">
        <v>27</v>
      </c>
      <c r="V157" s="107" t="s">
        <v>302</v>
      </c>
      <c r="W157" s="108"/>
      <c r="X157" s="108" t="e">
        <f aca="false">VLOOKUP(S157,,2,FALSE())</f>
        <v>#VALUE!</v>
      </c>
      <c r="Y157" s="108" t="e">
        <f aca="false">VLOOKUP(S157,,3,FALSE())</f>
        <v>#VALUE!</v>
      </c>
      <c r="Z157" s="108"/>
      <c r="AA157" s="108"/>
      <c r="AB157" s="108" t="n">
        <f aca="false">+Q157-Z157</f>
        <v>0</v>
      </c>
    </row>
    <row r="158" customFormat="false" ht="15" hidden="false" customHeight="false" outlineLevel="0" collapsed="false">
      <c r="A158" s="94"/>
      <c r="B158" s="95"/>
      <c r="C158" s="96"/>
      <c r="D158" s="96"/>
      <c r="E158" s="97"/>
      <c r="F158" s="98"/>
      <c r="G158" s="99" t="n">
        <v>0</v>
      </c>
      <c r="H158" s="99" t="n">
        <v>0</v>
      </c>
      <c r="I158" s="100" t="n">
        <f aca="false">IF(R158="Purchase Tax Free",Q158,0)</f>
        <v>0</v>
      </c>
      <c r="J158" s="101" t="n">
        <f aca="false">ROUND(IF(R158="Purchase 12.5%",Q158/112.5*100,0),0)</f>
        <v>0</v>
      </c>
      <c r="K158" s="101" t="n">
        <f aca="false">ROUND(J158*12.5/100,2)</f>
        <v>0</v>
      </c>
      <c r="L158" s="102" t="n">
        <v>0</v>
      </c>
      <c r="M158" s="101" t="n">
        <f aca="false">ROUND(IF(R158="Purchase 5%",Q158/105*100,0),0)</f>
        <v>0</v>
      </c>
      <c r="N158" s="101" t="n">
        <f aca="false">ROUND(M158*5/100,2)</f>
        <v>0</v>
      </c>
      <c r="O158" s="100" t="n">
        <f aca="false">ROUND(IF(R158="Purchase 1%",Q158/101*100,0),0)</f>
        <v>0</v>
      </c>
      <c r="P158" s="101" t="n">
        <f aca="false">IF(Q158=SUM(I158:O158),0,Q158-SUM(I158:O158))</f>
        <v>0</v>
      </c>
      <c r="Q158" s="103"/>
      <c r="R158" s="104"/>
      <c r="S158" s="105" t="n">
        <f aca="false">A158</f>
        <v>0</v>
      </c>
      <c r="T158" s="105"/>
      <c r="U158" s="106" t="s">
        <v>27</v>
      </c>
      <c r="V158" s="107" t="s">
        <v>302</v>
      </c>
      <c r="W158" s="108"/>
      <c r="X158" s="108" t="e">
        <f aca="false">VLOOKUP(S158,,2,FALSE())</f>
        <v>#VALUE!</v>
      </c>
      <c r="Y158" s="108" t="e">
        <f aca="false">VLOOKUP(S158,,3,FALSE())</f>
        <v>#VALUE!</v>
      </c>
      <c r="Z158" s="108"/>
      <c r="AA158" s="108"/>
      <c r="AB158" s="108" t="n">
        <f aca="false">+Q158-Z158</f>
        <v>0</v>
      </c>
    </row>
    <row r="159" customFormat="false" ht="15" hidden="false" customHeight="false" outlineLevel="0" collapsed="false">
      <c r="A159" s="94"/>
      <c r="B159" s="95"/>
      <c r="C159" s="96"/>
      <c r="D159" s="96"/>
      <c r="E159" s="97"/>
      <c r="F159" s="98"/>
      <c r="G159" s="99" t="n">
        <v>0</v>
      </c>
      <c r="H159" s="99" t="n">
        <v>0</v>
      </c>
      <c r="I159" s="100" t="n">
        <f aca="false">IF(R159="Purchase Tax Free",Q159,0)</f>
        <v>0</v>
      </c>
      <c r="J159" s="101" t="n">
        <f aca="false">ROUND(IF(R159="Purchase 12.5%",Q159/112.5*100,0),0)</f>
        <v>0</v>
      </c>
      <c r="K159" s="101" t="n">
        <f aca="false">ROUND(J159*12.5/100,2)</f>
        <v>0</v>
      </c>
      <c r="L159" s="102" t="n">
        <v>0</v>
      </c>
      <c r="M159" s="101" t="n">
        <f aca="false">ROUND(IF(R159="Purchase 5%",Q159/105*100,0),0)</f>
        <v>0</v>
      </c>
      <c r="N159" s="101" t="n">
        <f aca="false">ROUND(M159*5/100,2)</f>
        <v>0</v>
      </c>
      <c r="O159" s="100" t="n">
        <f aca="false">ROUND(IF(R159="Purchase 1%",Q159/101*100,0),0)</f>
        <v>0</v>
      </c>
      <c r="P159" s="101" t="n">
        <f aca="false">IF(Q159=SUM(I159:O159),0,Q159-SUM(I159:O159))</f>
        <v>0</v>
      </c>
      <c r="Q159" s="103"/>
      <c r="R159" s="104"/>
      <c r="S159" s="105" t="n">
        <f aca="false">A159</f>
        <v>0</v>
      </c>
      <c r="T159" s="105"/>
      <c r="U159" s="106" t="s">
        <v>27</v>
      </c>
      <c r="V159" s="107" t="s">
        <v>302</v>
      </c>
      <c r="W159" s="108"/>
      <c r="X159" s="108" t="e">
        <f aca="false">VLOOKUP(S159,,2,FALSE())</f>
        <v>#VALUE!</v>
      </c>
      <c r="Y159" s="108" t="e">
        <f aca="false">VLOOKUP(S159,,3,FALSE())</f>
        <v>#VALUE!</v>
      </c>
      <c r="Z159" s="108"/>
      <c r="AA159" s="108"/>
      <c r="AB159" s="108" t="n">
        <f aca="false">+Q159-Z159</f>
        <v>0</v>
      </c>
    </row>
    <row r="160" customFormat="false" ht="15" hidden="false" customHeight="false" outlineLevel="0" collapsed="false">
      <c r="A160" s="94"/>
      <c r="B160" s="95"/>
      <c r="C160" s="96"/>
      <c r="D160" s="96"/>
      <c r="E160" s="97"/>
      <c r="F160" s="98"/>
      <c r="G160" s="99" t="n">
        <v>0</v>
      </c>
      <c r="H160" s="99" t="n">
        <v>0</v>
      </c>
      <c r="I160" s="100" t="n">
        <f aca="false">IF(R160="Purchase Tax Free",Q160,0)</f>
        <v>0</v>
      </c>
      <c r="J160" s="101" t="n">
        <f aca="false">ROUND(IF(R160="Purchase 12.5%",Q160/112.5*100,0),0)</f>
        <v>0</v>
      </c>
      <c r="K160" s="101" t="n">
        <f aca="false">ROUND(J160*12.5/100,2)</f>
        <v>0</v>
      </c>
      <c r="L160" s="102" t="n">
        <v>0</v>
      </c>
      <c r="M160" s="101" t="n">
        <f aca="false">ROUND(IF(R160="Purchase 5%",Q160/105*100,0),0)</f>
        <v>0</v>
      </c>
      <c r="N160" s="101" t="n">
        <f aca="false">ROUND(M160*5/100,2)</f>
        <v>0</v>
      </c>
      <c r="O160" s="100" t="n">
        <f aca="false">ROUND(IF(R160="Purchase 1%",Q160/101*100,0),0)</f>
        <v>0</v>
      </c>
      <c r="P160" s="101" t="n">
        <f aca="false">IF(Q160=SUM(I160:O160),0,Q160-SUM(I160:O160))</f>
        <v>0</v>
      </c>
      <c r="Q160" s="103"/>
      <c r="R160" s="104"/>
      <c r="S160" s="105" t="n">
        <f aca="false">A160</f>
        <v>0</v>
      </c>
      <c r="T160" s="105"/>
      <c r="U160" s="106" t="s">
        <v>27</v>
      </c>
      <c r="V160" s="107" t="s">
        <v>302</v>
      </c>
      <c r="W160" s="108"/>
      <c r="X160" s="108" t="e">
        <f aca="false">VLOOKUP(S160,,2,FALSE())</f>
        <v>#VALUE!</v>
      </c>
      <c r="Y160" s="108" t="e">
        <f aca="false">VLOOKUP(S160,,3,FALSE())</f>
        <v>#VALUE!</v>
      </c>
      <c r="Z160" s="108"/>
      <c r="AA160" s="108"/>
      <c r="AB160" s="108" t="n">
        <f aca="false">+Q160-Z160</f>
        <v>0</v>
      </c>
    </row>
    <row r="161" customFormat="false" ht="15" hidden="false" customHeight="false" outlineLevel="0" collapsed="false">
      <c r="A161" s="94"/>
      <c r="B161" s="95"/>
      <c r="C161" s="96"/>
      <c r="D161" s="96"/>
      <c r="E161" s="97"/>
      <c r="F161" s="98"/>
      <c r="G161" s="99" t="n">
        <v>0</v>
      </c>
      <c r="H161" s="99" t="n">
        <v>0</v>
      </c>
      <c r="I161" s="100" t="n">
        <f aca="false">IF(R161="Purchase Tax Free",Q161,0)</f>
        <v>0</v>
      </c>
      <c r="J161" s="101" t="n">
        <f aca="false">ROUND(IF(R161="Purchase 12.5%",Q161/112.5*100,0),0)</f>
        <v>0</v>
      </c>
      <c r="K161" s="101" t="n">
        <f aca="false">ROUND(J161*12.5/100,2)</f>
        <v>0</v>
      </c>
      <c r="L161" s="102" t="n">
        <v>0</v>
      </c>
      <c r="M161" s="101" t="n">
        <f aca="false">ROUND(IF(R161="Purchase 5%",Q161/105*100,0),0)</f>
        <v>0</v>
      </c>
      <c r="N161" s="101" t="n">
        <f aca="false">ROUND(M161*5/100,2)</f>
        <v>0</v>
      </c>
      <c r="O161" s="100" t="n">
        <f aca="false">ROUND(IF(R161="Purchase 1%",Q161/101*100,0),0)</f>
        <v>0</v>
      </c>
      <c r="P161" s="101" t="n">
        <f aca="false">IF(Q161=SUM(I161:O161),0,Q161-SUM(I161:O161))</f>
        <v>0</v>
      </c>
      <c r="Q161" s="103"/>
      <c r="R161" s="104"/>
      <c r="S161" s="105" t="n">
        <f aca="false">A161</f>
        <v>0</v>
      </c>
      <c r="T161" s="105"/>
      <c r="U161" s="106" t="s">
        <v>27</v>
      </c>
      <c r="V161" s="107" t="s">
        <v>302</v>
      </c>
      <c r="W161" s="108"/>
      <c r="X161" s="108" t="e">
        <f aca="false">VLOOKUP(S161,,2,FALSE())</f>
        <v>#VALUE!</v>
      </c>
      <c r="Y161" s="108" t="e">
        <f aca="false">VLOOKUP(S161,,3,FALSE())</f>
        <v>#VALUE!</v>
      </c>
      <c r="Z161" s="108"/>
      <c r="AA161" s="108"/>
      <c r="AB161" s="108" t="n">
        <f aca="false">+Q161-Z161</f>
        <v>0</v>
      </c>
    </row>
    <row r="162" customFormat="false" ht="15" hidden="false" customHeight="false" outlineLevel="0" collapsed="false">
      <c r="A162" s="94"/>
      <c r="B162" s="95"/>
      <c r="C162" s="96"/>
      <c r="D162" s="96"/>
      <c r="E162" s="97"/>
      <c r="F162" s="98"/>
      <c r="G162" s="99" t="n">
        <v>0</v>
      </c>
      <c r="H162" s="99" t="n">
        <v>0</v>
      </c>
      <c r="I162" s="100" t="n">
        <f aca="false">IF(R162="Purchase Tax Free",Q162,0)</f>
        <v>0</v>
      </c>
      <c r="J162" s="101" t="n">
        <f aca="false">ROUND(IF(R162="Purchase 12.5%",Q162/112.5*100,0),0)</f>
        <v>0</v>
      </c>
      <c r="K162" s="101" t="n">
        <f aca="false">ROUND(J162*12.5/100,2)</f>
        <v>0</v>
      </c>
      <c r="L162" s="102" t="n">
        <v>0</v>
      </c>
      <c r="M162" s="101" t="n">
        <f aca="false">ROUND(IF(R162="Purchase 5%",Q162/105*100,0),0)</f>
        <v>0</v>
      </c>
      <c r="N162" s="101" t="n">
        <f aca="false">ROUND(M162*5/100,2)</f>
        <v>0</v>
      </c>
      <c r="O162" s="100" t="n">
        <f aca="false">ROUND(IF(R162="Purchase 1%",Q162/101*100,0),0)</f>
        <v>0</v>
      </c>
      <c r="P162" s="101" t="n">
        <f aca="false">IF(Q162=SUM(I162:O162),0,Q162-SUM(I162:O162))</f>
        <v>0</v>
      </c>
      <c r="Q162" s="103"/>
      <c r="R162" s="104"/>
      <c r="S162" s="105" t="n">
        <f aca="false">A162</f>
        <v>0</v>
      </c>
      <c r="T162" s="105"/>
      <c r="U162" s="106" t="s">
        <v>27</v>
      </c>
      <c r="V162" s="107" t="s">
        <v>302</v>
      </c>
      <c r="W162" s="108"/>
      <c r="X162" s="108" t="e">
        <f aca="false">VLOOKUP(S162,,2,FALSE())</f>
        <v>#VALUE!</v>
      </c>
      <c r="Y162" s="108" t="e">
        <f aca="false">VLOOKUP(S162,,3,FALSE())</f>
        <v>#VALUE!</v>
      </c>
      <c r="Z162" s="108"/>
      <c r="AA162" s="108"/>
      <c r="AB162" s="108" t="n">
        <f aca="false">+Q162-Z162</f>
        <v>0</v>
      </c>
    </row>
    <row r="163" customFormat="false" ht="15" hidden="false" customHeight="false" outlineLevel="0" collapsed="false">
      <c r="A163" s="94"/>
      <c r="B163" s="95"/>
      <c r="C163" s="96"/>
      <c r="D163" s="96"/>
      <c r="E163" s="97"/>
      <c r="F163" s="98"/>
      <c r="G163" s="99" t="n">
        <v>0</v>
      </c>
      <c r="H163" s="99" t="n">
        <v>0</v>
      </c>
      <c r="I163" s="100" t="n">
        <f aca="false">IF(R163="Purchase Tax Free",Q163,0)</f>
        <v>0</v>
      </c>
      <c r="J163" s="101" t="n">
        <f aca="false">ROUND(IF(R163="Purchase 12.5%",Q163/112.5*100,0),0)</f>
        <v>0</v>
      </c>
      <c r="K163" s="101" t="n">
        <f aca="false">ROUND(J163*12.5/100,2)</f>
        <v>0</v>
      </c>
      <c r="L163" s="102" t="n">
        <v>0</v>
      </c>
      <c r="M163" s="101" t="n">
        <f aca="false">ROUND(IF(R163="Purchase 5%",Q163/105*100,0),0)</f>
        <v>0</v>
      </c>
      <c r="N163" s="101" t="n">
        <f aca="false">ROUND(M163*5/100,2)</f>
        <v>0</v>
      </c>
      <c r="O163" s="100" t="n">
        <f aca="false">ROUND(IF(R163="Purchase 1%",Q163/101*100,0),0)</f>
        <v>0</v>
      </c>
      <c r="P163" s="101" t="n">
        <f aca="false">IF(Q163=SUM(I163:O163),0,Q163-SUM(I163:O163))</f>
        <v>0</v>
      </c>
      <c r="Q163" s="103"/>
      <c r="R163" s="104"/>
      <c r="S163" s="105" t="n">
        <f aca="false">A163</f>
        <v>0</v>
      </c>
      <c r="T163" s="105"/>
      <c r="U163" s="106" t="s">
        <v>27</v>
      </c>
      <c r="V163" s="107" t="s">
        <v>302</v>
      </c>
      <c r="W163" s="108"/>
      <c r="X163" s="108" t="e">
        <f aca="false">VLOOKUP(S163,,2,FALSE())</f>
        <v>#VALUE!</v>
      </c>
      <c r="Y163" s="108" t="e">
        <f aca="false">VLOOKUP(S163,,3,FALSE())</f>
        <v>#VALUE!</v>
      </c>
      <c r="Z163" s="108"/>
      <c r="AA163" s="108"/>
      <c r="AB163" s="108" t="n">
        <f aca="false">+Q163-Z163</f>
        <v>0</v>
      </c>
    </row>
    <row r="164" customFormat="false" ht="15" hidden="false" customHeight="false" outlineLevel="0" collapsed="false">
      <c r="A164" s="94"/>
      <c r="B164" s="95"/>
      <c r="C164" s="96"/>
      <c r="D164" s="96"/>
      <c r="E164" s="97"/>
      <c r="F164" s="98"/>
      <c r="G164" s="99" t="n">
        <v>0</v>
      </c>
      <c r="H164" s="99" t="n">
        <v>0</v>
      </c>
      <c r="I164" s="100" t="n">
        <f aca="false">IF(R164="Purchase Tax Free",Q164,0)</f>
        <v>0</v>
      </c>
      <c r="J164" s="101" t="n">
        <f aca="false">ROUND(IF(R164="Purchase 12.5%",Q164/112.5*100,0),0)</f>
        <v>0</v>
      </c>
      <c r="K164" s="101" t="n">
        <f aca="false">ROUND(J164*12.5/100,2)</f>
        <v>0</v>
      </c>
      <c r="L164" s="102" t="n">
        <v>0</v>
      </c>
      <c r="M164" s="101" t="n">
        <f aca="false">ROUND(IF(R164="Purchase 5%",Q164/105*100,0),0)</f>
        <v>0</v>
      </c>
      <c r="N164" s="101" t="n">
        <f aca="false">ROUND(M164*5/100,2)</f>
        <v>0</v>
      </c>
      <c r="O164" s="100" t="n">
        <f aca="false">ROUND(IF(R164="Purchase 1%",Q164/101*100,0),0)</f>
        <v>0</v>
      </c>
      <c r="P164" s="101" t="n">
        <f aca="false">IF(Q164=SUM(I164:O164),0,Q164-SUM(I164:O164))</f>
        <v>0</v>
      </c>
      <c r="Q164" s="103"/>
      <c r="R164" s="104"/>
      <c r="S164" s="105" t="n">
        <f aca="false">A164</f>
        <v>0</v>
      </c>
      <c r="T164" s="105"/>
      <c r="U164" s="106" t="s">
        <v>27</v>
      </c>
      <c r="V164" s="107" t="s">
        <v>302</v>
      </c>
      <c r="W164" s="108"/>
      <c r="X164" s="108" t="e">
        <f aca="false">VLOOKUP(S164,,2,FALSE())</f>
        <v>#VALUE!</v>
      </c>
      <c r="Y164" s="108" t="e">
        <f aca="false">VLOOKUP(S164,,3,FALSE())</f>
        <v>#VALUE!</v>
      </c>
      <c r="Z164" s="108"/>
      <c r="AA164" s="108"/>
      <c r="AB164" s="108" t="n">
        <f aca="false">+Q164-Z164</f>
        <v>0</v>
      </c>
    </row>
    <row r="165" customFormat="false" ht="15" hidden="false" customHeight="false" outlineLevel="0" collapsed="false">
      <c r="A165" s="94"/>
      <c r="B165" s="95"/>
      <c r="C165" s="96"/>
      <c r="D165" s="96"/>
      <c r="E165" s="97"/>
      <c r="F165" s="98"/>
      <c r="G165" s="99" t="n">
        <v>0</v>
      </c>
      <c r="H165" s="99" t="n">
        <v>0</v>
      </c>
      <c r="I165" s="100" t="n">
        <f aca="false">IF(R165="Purchase Tax Free",Q165,0)</f>
        <v>0</v>
      </c>
      <c r="J165" s="101" t="n">
        <f aca="false">ROUND(IF(R165="Purchase 12.5%",Q165/112.5*100,0),0)</f>
        <v>0</v>
      </c>
      <c r="K165" s="101" t="n">
        <f aca="false">ROUND(J165*12.5/100,2)</f>
        <v>0</v>
      </c>
      <c r="L165" s="102" t="n">
        <v>0</v>
      </c>
      <c r="M165" s="101" t="n">
        <f aca="false">ROUND(IF(R165="Purchase 5%",Q165/105*100,0),0)</f>
        <v>0</v>
      </c>
      <c r="N165" s="101" t="n">
        <f aca="false">ROUND(M165*5/100,2)</f>
        <v>0</v>
      </c>
      <c r="O165" s="100" t="n">
        <f aca="false">ROUND(IF(R165="Purchase 1%",Q165/101*100,0),0)</f>
        <v>0</v>
      </c>
      <c r="P165" s="101" t="n">
        <f aca="false">IF(Q165=SUM(I165:O165),0,Q165-SUM(I165:O165))</f>
        <v>0</v>
      </c>
      <c r="Q165" s="103"/>
      <c r="R165" s="104"/>
      <c r="S165" s="105" t="n">
        <f aca="false">A165</f>
        <v>0</v>
      </c>
      <c r="T165" s="105"/>
      <c r="U165" s="106" t="s">
        <v>27</v>
      </c>
      <c r="V165" s="107" t="s">
        <v>302</v>
      </c>
      <c r="W165" s="108"/>
      <c r="X165" s="108" t="e">
        <f aca="false">VLOOKUP(S165,,2,FALSE())</f>
        <v>#VALUE!</v>
      </c>
      <c r="Y165" s="108" t="e">
        <f aca="false">VLOOKUP(S165,,3,FALSE())</f>
        <v>#VALUE!</v>
      </c>
      <c r="Z165" s="108"/>
      <c r="AA165" s="108"/>
      <c r="AB165" s="108" t="n">
        <f aca="false">+Q165-Z165</f>
        <v>0</v>
      </c>
    </row>
    <row r="166" customFormat="false" ht="15" hidden="false" customHeight="false" outlineLevel="0" collapsed="false">
      <c r="A166" s="94"/>
      <c r="B166" s="95"/>
      <c r="C166" s="96"/>
      <c r="D166" s="96"/>
      <c r="E166" s="97"/>
      <c r="F166" s="98"/>
      <c r="G166" s="99" t="n">
        <v>0</v>
      </c>
      <c r="H166" s="99" t="n">
        <v>0</v>
      </c>
      <c r="I166" s="100" t="n">
        <f aca="false">IF(R166="Purchase Tax Free",Q166,0)</f>
        <v>0</v>
      </c>
      <c r="J166" s="101" t="n">
        <f aca="false">ROUND(IF(R166="Purchase 12.5%",Q166/112.5*100,0),0)</f>
        <v>0</v>
      </c>
      <c r="K166" s="101" t="n">
        <f aca="false">ROUND(J166*12.5/100,2)</f>
        <v>0</v>
      </c>
      <c r="L166" s="102" t="n">
        <v>0</v>
      </c>
      <c r="M166" s="101" t="n">
        <f aca="false">ROUND(IF(R166="Purchase 5%",Q166/105*100,0),0)</f>
        <v>0</v>
      </c>
      <c r="N166" s="101" t="n">
        <f aca="false">ROUND(M166*5/100,2)</f>
        <v>0</v>
      </c>
      <c r="O166" s="100" t="n">
        <f aca="false">ROUND(IF(R166="Purchase 1%",Q166/101*100,0),0)</f>
        <v>0</v>
      </c>
      <c r="P166" s="101" t="n">
        <f aca="false">IF(Q166=SUM(I166:O166),0,Q166-SUM(I166:O166))</f>
        <v>0</v>
      </c>
      <c r="Q166" s="103"/>
      <c r="R166" s="104"/>
      <c r="S166" s="105" t="n">
        <f aca="false">A166</f>
        <v>0</v>
      </c>
      <c r="T166" s="105"/>
      <c r="U166" s="106" t="s">
        <v>27</v>
      </c>
      <c r="V166" s="107" t="s">
        <v>302</v>
      </c>
      <c r="W166" s="108"/>
      <c r="X166" s="108" t="e">
        <f aca="false">VLOOKUP(S166,,2,FALSE())</f>
        <v>#VALUE!</v>
      </c>
      <c r="Y166" s="108" t="e">
        <f aca="false">VLOOKUP(S166,,3,FALSE())</f>
        <v>#VALUE!</v>
      </c>
      <c r="Z166" s="108"/>
      <c r="AA166" s="108"/>
      <c r="AB166" s="108" t="n">
        <f aca="false">+Q166-Z166</f>
        <v>0</v>
      </c>
    </row>
    <row r="167" customFormat="false" ht="15" hidden="false" customHeight="false" outlineLevel="0" collapsed="false">
      <c r="A167" s="94"/>
      <c r="B167" s="95"/>
      <c r="C167" s="96"/>
      <c r="D167" s="96"/>
      <c r="E167" s="97"/>
      <c r="F167" s="98"/>
      <c r="G167" s="99" t="n">
        <v>0</v>
      </c>
      <c r="H167" s="99" t="n">
        <v>0</v>
      </c>
      <c r="I167" s="100" t="n">
        <f aca="false">IF(R167="Purchase Tax Free",Q167,0)</f>
        <v>0</v>
      </c>
      <c r="J167" s="101" t="n">
        <f aca="false">ROUND(IF(R167="Purchase 12.5%",Q167/112.5*100,0),0)</f>
        <v>0</v>
      </c>
      <c r="K167" s="101" t="n">
        <f aca="false">ROUND(J167*12.5/100,2)</f>
        <v>0</v>
      </c>
      <c r="L167" s="102" t="n">
        <v>0</v>
      </c>
      <c r="M167" s="101" t="n">
        <f aca="false">ROUND(IF(R167="Purchase 5%",Q167/105*100,0),0)</f>
        <v>0</v>
      </c>
      <c r="N167" s="101" t="n">
        <f aca="false">ROUND(M167*5/100,2)</f>
        <v>0</v>
      </c>
      <c r="O167" s="100" t="n">
        <f aca="false">ROUND(IF(R167="Purchase 1%",Q167/101*100,0),0)</f>
        <v>0</v>
      </c>
      <c r="P167" s="101" t="n">
        <f aca="false">IF(Q167=SUM(I167:O167),0,Q167-SUM(I167:O167))</f>
        <v>0</v>
      </c>
      <c r="Q167" s="103"/>
      <c r="R167" s="104"/>
      <c r="S167" s="105" t="n">
        <f aca="false">A167</f>
        <v>0</v>
      </c>
      <c r="T167" s="105"/>
      <c r="U167" s="106" t="s">
        <v>27</v>
      </c>
      <c r="V167" s="107" t="s">
        <v>302</v>
      </c>
      <c r="W167" s="108"/>
      <c r="X167" s="108" t="e">
        <f aca="false">VLOOKUP(S167,,2,FALSE())</f>
        <v>#VALUE!</v>
      </c>
      <c r="Y167" s="108" t="e">
        <f aca="false">VLOOKUP(S167,,3,FALSE())</f>
        <v>#VALUE!</v>
      </c>
      <c r="Z167" s="108"/>
      <c r="AA167" s="108"/>
      <c r="AB167" s="108" t="n">
        <f aca="false">+Q167-Z167</f>
        <v>0</v>
      </c>
    </row>
    <row r="168" customFormat="false" ht="15" hidden="false" customHeight="false" outlineLevel="0" collapsed="false">
      <c r="A168" s="94"/>
      <c r="B168" s="95"/>
      <c r="C168" s="96"/>
      <c r="D168" s="96"/>
      <c r="E168" s="97"/>
      <c r="F168" s="98"/>
      <c r="G168" s="99" t="n">
        <v>0</v>
      </c>
      <c r="H168" s="99" t="n">
        <v>0</v>
      </c>
      <c r="I168" s="100" t="n">
        <f aca="false">IF(R168="Purchase Tax Free",Q168,0)</f>
        <v>0</v>
      </c>
      <c r="J168" s="101" t="n">
        <f aca="false">ROUND(IF(R168="Purchase 12.5%",Q168/112.5*100,0),0)</f>
        <v>0</v>
      </c>
      <c r="K168" s="101" t="n">
        <f aca="false">ROUND(J168*12.5/100,2)</f>
        <v>0</v>
      </c>
      <c r="L168" s="102" t="n">
        <v>0</v>
      </c>
      <c r="M168" s="101" t="n">
        <f aca="false">ROUND(IF(R168="Purchase 5%",Q168/105*100,0),0)</f>
        <v>0</v>
      </c>
      <c r="N168" s="101" t="n">
        <f aca="false">ROUND(M168*5/100,2)</f>
        <v>0</v>
      </c>
      <c r="O168" s="100" t="n">
        <f aca="false">ROUND(IF(R168="Purchase 1%",Q168/101*100,0),0)</f>
        <v>0</v>
      </c>
      <c r="P168" s="101" t="n">
        <f aca="false">IF(Q168=SUM(I168:O168),0,Q168-SUM(I168:O168))</f>
        <v>0</v>
      </c>
      <c r="Q168" s="103"/>
      <c r="R168" s="104"/>
      <c r="S168" s="105" t="n">
        <f aca="false">A168</f>
        <v>0</v>
      </c>
      <c r="T168" s="105"/>
      <c r="U168" s="106" t="s">
        <v>27</v>
      </c>
      <c r="V168" s="107" t="s">
        <v>302</v>
      </c>
      <c r="W168" s="108"/>
      <c r="X168" s="108" t="e">
        <f aca="false">VLOOKUP(S168,,2,FALSE())</f>
        <v>#VALUE!</v>
      </c>
      <c r="Y168" s="108" t="e">
        <f aca="false">VLOOKUP(S168,,3,FALSE())</f>
        <v>#VALUE!</v>
      </c>
      <c r="Z168" s="108"/>
      <c r="AA168" s="108"/>
      <c r="AB168" s="108" t="n">
        <f aca="false">+Q168-Z168</f>
        <v>0</v>
      </c>
    </row>
    <row r="169" customFormat="false" ht="15" hidden="false" customHeight="false" outlineLevel="0" collapsed="false">
      <c r="A169" s="94"/>
      <c r="B169" s="95"/>
      <c r="C169" s="96"/>
      <c r="D169" s="96"/>
      <c r="E169" s="97"/>
      <c r="F169" s="98"/>
      <c r="G169" s="99" t="n">
        <v>0</v>
      </c>
      <c r="H169" s="99" t="n">
        <v>0</v>
      </c>
      <c r="I169" s="100" t="n">
        <f aca="false">IF(R169="Purchase Tax Free",Q169,0)</f>
        <v>0</v>
      </c>
      <c r="J169" s="101" t="n">
        <f aca="false">ROUND(IF(R169="Purchase 12.5%",Q169/112.5*100,0),0)</f>
        <v>0</v>
      </c>
      <c r="K169" s="101" t="n">
        <f aca="false">ROUND(J169*12.5/100,2)</f>
        <v>0</v>
      </c>
      <c r="L169" s="102" t="n">
        <v>0</v>
      </c>
      <c r="M169" s="101" t="n">
        <f aca="false">ROUND(IF(R169="Purchase 5%",Q169/105*100,0),0)</f>
        <v>0</v>
      </c>
      <c r="N169" s="101" t="n">
        <f aca="false">ROUND(M169*5/100,2)</f>
        <v>0</v>
      </c>
      <c r="O169" s="100" t="n">
        <f aca="false">ROUND(IF(R169="Purchase 1%",Q169/101*100,0),0)</f>
        <v>0</v>
      </c>
      <c r="P169" s="101" t="n">
        <f aca="false">IF(Q169=SUM(I169:O169),0,Q169-SUM(I169:O169))</f>
        <v>0</v>
      </c>
      <c r="Q169" s="103"/>
      <c r="R169" s="104"/>
      <c r="S169" s="105" t="n">
        <f aca="false">A169</f>
        <v>0</v>
      </c>
      <c r="T169" s="105"/>
      <c r="U169" s="106" t="s">
        <v>27</v>
      </c>
      <c r="V169" s="107" t="s">
        <v>302</v>
      </c>
      <c r="W169" s="108"/>
      <c r="X169" s="108" t="e">
        <f aca="false">VLOOKUP(S169,,2,FALSE())</f>
        <v>#VALUE!</v>
      </c>
      <c r="Y169" s="108" t="e">
        <f aca="false">VLOOKUP(S169,,3,FALSE())</f>
        <v>#VALUE!</v>
      </c>
      <c r="Z169" s="108"/>
      <c r="AA169" s="108"/>
      <c r="AB169" s="108" t="n">
        <f aca="false">+Q169-Z169</f>
        <v>0</v>
      </c>
    </row>
    <row r="170" customFormat="false" ht="15" hidden="false" customHeight="false" outlineLevel="0" collapsed="false">
      <c r="A170" s="94"/>
      <c r="B170" s="95"/>
      <c r="C170" s="96"/>
      <c r="D170" s="96"/>
      <c r="E170" s="97"/>
      <c r="F170" s="98"/>
      <c r="G170" s="99" t="n">
        <v>0</v>
      </c>
      <c r="H170" s="99" t="n">
        <v>0</v>
      </c>
      <c r="I170" s="100" t="n">
        <f aca="false">IF(R170="Purchase Tax Free",Q170,0)</f>
        <v>0</v>
      </c>
      <c r="J170" s="101" t="n">
        <f aca="false">ROUND(IF(R170="Purchase 12.5%",Q170/112.5*100,0),0)</f>
        <v>0</v>
      </c>
      <c r="K170" s="101" t="n">
        <f aca="false">ROUND(J170*12.5/100,2)</f>
        <v>0</v>
      </c>
      <c r="L170" s="102" t="n">
        <v>0</v>
      </c>
      <c r="M170" s="101" t="n">
        <f aca="false">ROUND(IF(R170="Purchase 5%",Q170/105*100,0),0)</f>
        <v>0</v>
      </c>
      <c r="N170" s="101" t="n">
        <f aca="false">ROUND(M170*5/100,2)</f>
        <v>0</v>
      </c>
      <c r="O170" s="100" t="n">
        <f aca="false">ROUND(IF(R170="Purchase 1%",Q170/101*100,0),0)</f>
        <v>0</v>
      </c>
      <c r="P170" s="101" t="n">
        <f aca="false">IF(Q170=SUM(I170:O170),0,Q170-SUM(I170:O170))</f>
        <v>0</v>
      </c>
      <c r="Q170" s="103"/>
      <c r="R170" s="104"/>
      <c r="S170" s="105" t="n">
        <f aca="false">A170</f>
        <v>0</v>
      </c>
      <c r="T170" s="105"/>
      <c r="U170" s="106" t="s">
        <v>27</v>
      </c>
      <c r="V170" s="107" t="s">
        <v>302</v>
      </c>
      <c r="W170" s="108"/>
      <c r="X170" s="108" t="e">
        <f aca="false">VLOOKUP(S170,,2,FALSE())</f>
        <v>#VALUE!</v>
      </c>
      <c r="Y170" s="108" t="e">
        <f aca="false">VLOOKUP(S170,,3,FALSE())</f>
        <v>#VALUE!</v>
      </c>
      <c r="Z170" s="108"/>
      <c r="AA170" s="108"/>
      <c r="AB170" s="108" t="n">
        <f aca="false">+Q170-Z170</f>
        <v>0</v>
      </c>
    </row>
    <row r="171" customFormat="false" ht="15" hidden="false" customHeight="false" outlineLevel="0" collapsed="false">
      <c r="A171" s="94"/>
      <c r="B171" s="95"/>
      <c r="C171" s="96"/>
      <c r="D171" s="96"/>
      <c r="E171" s="97"/>
      <c r="F171" s="98"/>
      <c r="G171" s="99" t="n">
        <v>0</v>
      </c>
      <c r="H171" s="99" t="n">
        <v>0</v>
      </c>
      <c r="I171" s="100" t="n">
        <f aca="false">IF(R171="Purchase Tax Free",Q171,0)</f>
        <v>0</v>
      </c>
      <c r="J171" s="101" t="n">
        <f aca="false">ROUND(IF(R171="Purchase 12.5%",Q171/112.5*100,0),0)</f>
        <v>0</v>
      </c>
      <c r="K171" s="101" t="n">
        <f aca="false">ROUND(J171*12.5/100,2)</f>
        <v>0</v>
      </c>
      <c r="L171" s="102" t="n">
        <v>0</v>
      </c>
      <c r="M171" s="101" t="n">
        <f aca="false">ROUND(IF(R171="Purchase 5%",Q171/105*100,0),0)</f>
        <v>0</v>
      </c>
      <c r="N171" s="101" t="n">
        <f aca="false">ROUND(M171*5/100,2)</f>
        <v>0</v>
      </c>
      <c r="O171" s="100" t="n">
        <f aca="false">ROUND(IF(R171="Purchase 1%",Q171/101*100,0),0)</f>
        <v>0</v>
      </c>
      <c r="P171" s="101" t="n">
        <f aca="false">IF(Q171=SUM(I171:O171),0,Q171-SUM(I171:O171))</f>
        <v>0</v>
      </c>
      <c r="Q171" s="103"/>
      <c r="R171" s="104"/>
      <c r="S171" s="105" t="n">
        <f aca="false">A171</f>
        <v>0</v>
      </c>
      <c r="T171" s="105"/>
      <c r="U171" s="106" t="s">
        <v>27</v>
      </c>
      <c r="V171" s="107" t="s">
        <v>302</v>
      </c>
      <c r="W171" s="108"/>
      <c r="X171" s="108" t="e">
        <f aca="false">VLOOKUP(S171,,2,FALSE())</f>
        <v>#VALUE!</v>
      </c>
      <c r="Y171" s="108" t="e">
        <f aca="false">VLOOKUP(S171,,3,FALSE())</f>
        <v>#VALUE!</v>
      </c>
      <c r="Z171" s="108"/>
      <c r="AA171" s="108"/>
      <c r="AB171" s="108" t="n">
        <f aca="false">+Q171-Z171</f>
        <v>0</v>
      </c>
    </row>
    <row r="172" customFormat="false" ht="15" hidden="false" customHeight="false" outlineLevel="0" collapsed="false">
      <c r="A172" s="94"/>
      <c r="B172" s="95"/>
      <c r="C172" s="96"/>
      <c r="D172" s="96"/>
      <c r="E172" s="97"/>
      <c r="F172" s="98"/>
      <c r="G172" s="99" t="n">
        <v>0</v>
      </c>
      <c r="H172" s="99" t="n">
        <v>0</v>
      </c>
      <c r="I172" s="100" t="n">
        <f aca="false">IF(R172="Purchase Tax Free",Q172,0)</f>
        <v>0</v>
      </c>
      <c r="J172" s="101" t="n">
        <f aca="false">ROUND(IF(R172="Purchase 12.5%",Q172/112.5*100,0),0)</f>
        <v>0</v>
      </c>
      <c r="K172" s="101" t="n">
        <f aca="false">ROUND(J172*12.5/100,2)</f>
        <v>0</v>
      </c>
      <c r="L172" s="102" t="n">
        <v>0</v>
      </c>
      <c r="M172" s="101" t="n">
        <f aca="false">ROUND(IF(R172="Purchase 5%",Q172/105*100,0),0)</f>
        <v>0</v>
      </c>
      <c r="N172" s="101" t="n">
        <f aca="false">ROUND(M172*5/100,2)</f>
        <v>0</v>
      </c>
      <c r="O172" s="100" t="n">
        <f aca="false">ROUND(IF(R172="Purchase 1%",Q172/101*100,0),0)</f>
        <v>0</v>
      </c>
      <c r="P172" s="101" t="n">
        <f aca="false">IF(Q172=SUM(I172:O172),0,Q172-SUM(I172:O172))</f>
        <v>0</v>
      </c>
      <c r="Q172" s="103"/>
      <c r="R172" s="104"/>
      <c r="S172" s="105" t="n">
        <f aca="false">A172</f>
        <v>0</v>
      </c>
      <c r="T172" s="105"/>
      <c r="U172" s="106" t="s">
        <v>27</v>
      </c>
      <c r="V172" s="107" t="s">
        <v>302</v>
      </c>
      <c r="W172" s="108"/>
      <c r="X172" s="108" t="e">
        <f aca="false">VLOOKUP(S172,,2,FALSE())</f>
        <v>#VALUE!</v>
      </c>
      <c r="Y172" s="108" t="e">
        <f aca="false">VLOOKUP(S172,,3,FALSE())</f>
        <v>#VALUE!</v>
      </c>
      <c r="Z172" s="108"/>
      <c r="AA172" s="108"/>
      <c r="AB172" s="108" t="n">
        <f aca="false">+Q172-Z172</f>
        <v>0</v>
      </c>
    </row>
    <row r="173" customFormat="false" ht="15" hidden="false" customHeight="false" outlineLevel="0" collapsed="false">
      <c r="A173" s="94"/>
      <c r="B173" s="95"/>
      <c r="C173" s="96"/>
      <c r="D173" s="96"/>
      <c r="E173" s="97"/>
      <c r="F173" s="98"/>
      <c r="G173" s="99" t="n">
        <v>0</v>
      </c>
      <c r="H173" s="99" t="n">
        <v>0</v>
      </c>
      <c r="I173" s="100" t="n">
        <f aca="false">IF(R173="Purchase Tax Free",Q173,0)</f>
        <v>0</v>
      </c>
      <c r="J173" s="101" t="n">
        <f aca="false">ROUND(IF(R173="Purchase 12.5%",Q173/112.5*100,0),0)</f>
        <v>0</v>
      </c>
      <c r="K173" s="101" t="n">
        <f aca="false">ROUND(J173*12.5/100,2)</f>
        <v>0</v>
      </c>
      <c r="L173" s="102" t="n">
        <v>0</v>
      </c>
      <c r="M173" s="101" t="n">
        <f aca="false">ROUND(IF(R173="Purchase 5%",Q173/105*100,0),0)</f>
        <v>0</v>
      </c>
      <c r="N173" s="101" t="n">
        <f aca="false">ROUND(M173*5/100,2)</f>
        <v>0</v>
      </c>
      <c r="O173" s="100" t="n">
        <f aca="false">ROUND(IF(R173="Purchase 1%",Q173/101*100,0),0)</f>
        <v>0</v>
      </c>
      <c r="P173" s="101" t="n">
        <f aca="false">IF(Q173=SUM(I173:O173),0,Q173-SUM(I173:O173))</f>
        <v>0</v>
      </c>
      <c r="Q173" s="103"/>
      <c r="R173" s="104"/>
      <c r="S173" s="105" t="n">
        <f aca="false">A173</f>
        <v>0</v>
      </c>
      <c r="T173" s="105"/>
      <c r="U173" s="106" t="s">
        <v>27</v>
      </c>
      <c r="V173" s="107" t="s">
        <v>302</v>
      </c>
      <c r="W173" s="108"/>
      <c r="X173" s="108" t="e">
        <f aca="false">VLOOKUP(S173,,2,FALSE())</f>
        <v>#VALUE!</v>
      </c>
      <c r="Y173" s="108" t="e">
        <f aca="false">VLOOKUP(S173,,3,FALSE())</f>
        <v>#VALUE!</v>
      </c>
      <c r="Z173" s="108"/>
      <c r="AA173" s="108"/>
      <c r="AB173" s="108" t="n">
        <f aca="false">+Q173-Z173</f>
        <v>0</v>
      </c>
    </row>
    <row r="174" customFormat="false" ht="15" hidden="false" customHeight="false" outlineLevel="0" collapsed="false">
      <c r="A174" s="94"/>
      <c r="B174" s="95"/>
      <c r="C174" s="96"/>
      <c r="D174" s="96"/>
      <c r="E174" s="97"/>
      <c r="F174" s="98"/>
      <c r="G174" s="99" t="n">
        <v>0</v>
      </c>
      <c r="H174" s="99" t="n">
        <v>0</v>
      </c>
      <c r="I174" s="100" t="n">
        <f aca="false">IF(R174="Purchase Tax Free",Q174,0)</f>
        <v>0</v>
      </c>
      <c r="J174" s="101" t="n">
        <f aca="false">ROUND(IF(R174="Purchase 12.5%",Q174/112.5*100,0),0)</f>
        <v>0</v>
      </c>
      <c r="K174" s="101" t="n">
        <f aca="false">ROUND(J174*12.5/100,2)</f>
        <v>0</v>
      </c>
      <c r="L174" s="102" t="n">
        <v>0</v>
      </c>
      <c r="M174" s="101" t="n">
        <f aca="false">ROUND(IF(R174="Purchase 5%",Q174/105*100,0),0)</f>
        <v>0</v>
      </c>
      <c r="N174" s="101" t="n">
        <f aca="false">ROUND(M174*5/100,2)</f>
        <v>0</v>
      </c>
      <c r="O174" s="100" t="n">
        <f aca="false">ROUND(IF(R174="Purchase 1%",Q174/101*100,0),0)</f>
        <v>0</v>
      </c>
      <c r="P174" s="101" t="n">
        <f aca="false">IF(Q174=SUM(I174:O174),0,Q174-SUM(I174:O174))</f>
        <v>0</v>
      </c>
      <c r="Q174" s="103"/>
      <c r="R174" s="104"/>
      <c r="S174" s="105" t="n">
        <f aca="false">A174</f>
        <v>0</v>
      </c>
      <c r="T174" s="105"/>
      <c r="U174" s="106" t="s">
        <v>27</v>
      </c>
      <c r="V174" s="107" t="s">
        <v>302</v>
      </c>
      <c r="W174" s="108"/>
      <c r="X174" s="108" t="e">
        <f aca="false">VLOOKUP(S174,,2,FALSE())</f>
        <v>#VALUE!</v>
      </c>
      <c r="Y174" s="108" t="e">
        <f aca="false">VLOOKUP(S174,,3,FALSE())</f>
        <v>#VALUE!</v>
      </c>
      <c r="Z174" s="108"/>
      <c r="AA174" s="108"/>
      <c r="AB174" s="108" t="n">
        <f aca="false">+Q174-Z174</f>
        <v>0</v>
      </c>
    </row>
    <row r="175" customFormat="false" ht="15" hidden="false" customHeight="false" outlineLevel="0" collapsed="false">
      <c r="A175" s="94"/>
      <c r="B175" s="95"/>
      <c r="C175" s="96"/>
      <c r="D175" s="96"/>
      <c r="E175" s="97"/>
      <c r="F175" s="98"/>
      <c r="G175" s="99" t="n">
        <v>0</v>
      </c>
      <c r="H175" s="99" t="n">
        <v>0</v>
      </c>
      <c r="I175" s="100" t="n">
        <f aca="false">IF(R175="Purchase Tax Free",Q175,0)</f>
        <v>0</v>
      </c>
      <c r="J175" s="101" t="n">
        <f aca="false">ROUND(IF(R175="Purchase 12.5%",Q175/112.5*100,0),0)</f>
        <v>0</v>
      </c>
      <c r="K175" s="101" t="n">
        <f aca="false">ROUND(J175*12.5/100,2)</f>
        <v>0</v>
      </c>
      <c r="L175" s="102" t="n">
        <v>0</v>
      </c>
      <c r="M175" s="101" t="n">
        <f aca="false">ROUND(IF(R175="Purchase 5%",Q175/105*100,0),0)</f>
        <v>0</v>
      </c>
      <c r="N175" s="101" t="n">
        <f aca="false">ROUND(M175*5/100,2)</f>
        <v>0</v>
      </c>
      <c r="O175" s="100" t="n">
        <f aca="false">ROUND(IF(R175="Purchase 1%",Q175/101*100,0),0)</f>
        <v>0</v>
      </c>
      <c r="P175" s="101" t="n">
        <f aca="false">IF(Q175=SUM(I175:O175),0,Q175-SUM(I175:O175))</f>
        <v>0</v>
      </c>
      <c r="Q175" s="103"/>
      <c r="R175" s="104"/>
      <c r="S175" s="105" t="n">
        <f aca="false">A175</f>
        <v>0</v>
      </c>
      <c r="T175" s="105"/>
      <c r="U175" s="106" t="s">
        <v>27</v>
      </c>
      <c r="V175" s="107" t="s">
        <v>302</v>
      </c>
      <c r="W175" s="108"/>
      <c r="X175" s="108" t="e">
        <f aca="false">VLOOKUP(S175,,2,FALSE())</f>
        <v>#VALUE!</v>
      </c>
      <c r="Y175" s="108" t="e">
        <f aca="false">VLOOKUP(S175,,3,FALSE())</f>
        <v>#VALUE!</v>
      </c>
      <c r="Z175" s="108"/>
      <c r="AA175" s="108"/>
      <c r="AB175" s="108" t="n">
        <f aca="false">+Q175-Z175</f>
        <v>0</v>
      </c>
    </row>
    <row r="176" customFormat="false" ht="15" hidden="false" customHeight="false" outlineLevel="0" collapsed="false">
      <c r="A176" s="94"/>
      <c r="B176" s="95"/>
      <c r="C176" s="96"/>
      <c r="D176" s="96"/>
      <c r="E176" s="97"/>
      <c r="F176" s="98"/>
      <c r="G176" s="99" t="n">
        <v>0</v>
      </c>
      <c r="H176" s="99" t="n">
        <v>0</v>
      </c>
      <c r="I176" s="100" t="n">
        <f aca="false">IF(R176="Purchase Tax Free",Q176,0)</f>
        <v>0</v>
      </c>
      <c r="J176" s="101" t="n">
        <f aca="false">ROUND(IF(R176="Purchase 12.5%",Q176/112.5*100,0),0)</f>
        <v>0</v>
      </c>
      <c r="K176" s="101" t="n">
        <f aca="false">ROUND(J176*12.5/100,2)</f>
        <v>0</v>
      </c>
      <c r="L176" s="102" t="n">
        <v>0</v>
      </c>
      <c r="M176" s="101" t="n">
        <f aca="false">ROUND(IF(R176="Purchase 5%",Q176/105*100,0),0)</f>
        <v>0</v>
      </c>
      <c r="N176" s="101" t="n">
        <f aca="false">ROUND(M176*5/100,2)</f>
        <v>0</v>
      </c>
      <c r="O176" s="100" t="n">
        <f aca="false">ROUND(IF(R176="Purchase 1%",Q176/101*100,0),0)</f>
        <v>0</v>
      </c>
      <c r="P176" s="101" t="n">
        <f aca="false">IF(Q176=SUM(I176:O176),0,Q176-SUM(I176:O176))</f>
        <v>0</v>
      </c>
      <c r="Q176" s="103"/>
      <c r="R176" s="104"/>
      <c r="S176" s="105" t="n">
        <f aca="false">A176</f>
        <v>0</v>
      </c>
      <c r="T176" s="105"/>
      <c r="U176" s="106" t="s">
        <v>27</v>
      </c>
      <c r="V176" s="107" t="s">
        <v>302</v>
      </c>
      <c r="W176" s="108"/>
      <c r="X176" s="108" t="e">
        <f aca="false">VLOOKUP(S176,,2,FALSE())</f>
        <v>#VALUE!</v>
      </c>
      <c r="Y176" s="108" t="e">
        <f aca="false">VLOOKUP(S176,,3,FALSE())</f>
        <v>#VALUE!</v>
      </c>
      <c r="Z176" s="108"/>
      <c r="AA176" s="108"/>
      <c r="AB176" s="108" t="n">
        <f aca="false">+Q176-Z176</f>
        <v>0</v>
      </c>
    </row>
    <row r="177" customFormat="false" ht="15" hidden="false" customHeight="false" outlineLevel="0" collapsed="false">
      <c r="A177" s="94"/>
      <c r="B177" s="95"/>
      <c r="C177" s="96"/>
      <c r="D177" s="96"/>
      <c r="E177" s="97"/>
      <c r="F177" s="98"/>
      <c r="G177" s="99" t="n">
        <v>0</v>
      </c>
      <c r="H177" s="99" t="n">
        <v>0</v>
      </c>
      <c r="I177" s="100" t="n">
        <f aca="false">IF(R177="Purchase Tax Free",Q177,0)</f>
        <v>0</v>
      </c>
      <c r="J177" s="101" t="n">
        <f aca="false">ROUND(IF(R177="Purchase 12.5%",Q177/112.5*100,0),0)</f>
        <v>0</v>
      </c>
      <c r="K177" s="101" t="n">
        <f aca="false">ROUND(J177*12.5/100,2)</f>
        <v>0</v>
      </c>
      <c r="L177" s="102" t="n">
        <v>0</v>
      </c>
      <c r="M177" s="101" t="n">
        <f aca="false">ROUND(IF(R177="Purchase 5%",Q177/105*100,0),0)</f>
        <v>0</v>
      </c>
      <c r="N177" s="101" t="n">
        <f aca="false">ROUND(M177*5/100,2)</f>
        <v>0</v>
      </c>
      <c r="O177" s="100" t="n">
        <f aca="false">ROUND(IF(R177="Purchase 1%",Q177/101*100,0),0)</f>
        <v>0</v>
      </c>
      <c r="P177" s="101" t="n">
        <f aca="false">IF(Q177=SUM(I177:O177),0,Q177-SUM(I177:O177))</f>
        <v>0</v>
      </c>
      <c r="Q177" s="103"/>
      <c r="R177" s="104"/>
      <c r="S177" s="105" t="n">
        <f aca="false">A177</f>
        <v>0</v>
      </c>
      <c r="T177" s="105"/>
      <c r="U177" s="106" t="s">
        <v>27</v>
      </c>
      <c r="V177" s="107" t="s">
        <v>302</v>
      </c>
      <c r="W177" s="108"/>
      <c r="X177" s="108" t="e">
        <f aca="false">VLOOKUP(S177,,2,FALSE())</f>
        <v>#VALUE!</v>
      </c>
      <c r="Y177" s="108" t="e">
        <f aca="false">VLOOKUP(S177,,3,FALSE())</f>
        <v>#VALUE!</v>
      </c>
      <c r="Z177" s="108"/>
      <c r="AA177" s="108"/>
      <c r="AB177" s="108" t="n">
        <f aca="false">+Q177-Z177</f>
        <v>0</v>
      </c>
    </row>
    <row r="178" customFormat="false" ht="15" hidden="false" customHeight="false" outlineLevel="0" collapsed="false">
      <c r="A178" s="94"/>
      <c r="B178" s="95"/>
      <c r="C178" s="96"/>
      <c r="D178" s="96"/>
      <c r="E178" s="97"/>
      <c r="F178" s="98"/>
      <c r="G178" s="99" t="n">
        <v>0</v>
      </c>
      <c r="H178" s="99" t="n">
        <v>0</v>
      </c>
      <c r="I178" s="100" t="n">
        <f aca="false">IF(R178="Purchase Tax Free",Q178,0)</f>
        <v>0</v>
      </c>
      <c r="J178" s="101" t="n">
        <f aca="false">ROUND(IF(R178="Purchase 12.5%",Q178/112.5*100,0),0)</f>
        <v>0</v>
      </c>
      <c r="K178" s="101" t="n">
        <f aca="false">ROUND(J178*12.5/100,2)</f>
        <v>0</v>
      </c>
      <c r="L178" s="102" t="n">
        <v>0</v>
      </c>
      <c r="M178" s="101" t="n">
        <f aca="false">ROUND(IF(R178="Purchase 5%",Q178/105*100,0),0)</f>
        <v>0</v>
      </c>
      <c r="N178" s="101" t="n">
        <f aca="false">ROUND(M178*5/100,2)</f>
        <v>0</v>
      </c>
      <c r="O178" s="100" t="n">
        <f aca="false">ROUND(IF(R178="Purchase 1%",Q178/101*100,0),0)</f>
        <v>0</v>
      </c>
      <c r="P178" s="101" t="n">
        <f aca="false">IF(Q178=SUM(I178:O178),0,Q178-SUM(I178:O178))</f>
        <v>0</v>
      </c>
      <c r="Q178" s="103"/>
      <c r="R178" s="104"/>
      <c r="S178" s="105" t="n">
        <f aca="false">A178</f>
        <v>0</v>
      </c>
      <c r="T178" s="105"/>
      <c r="U178" s="106" t="s">
        <v>27</v>
      </c>
      <c r="V178" s="107" t="s">
        <v>302</v>
      </c>
      <c r="W178" s="108"/>
      <c r="X178" s="108" t="e">
        <f aca="false">VLOOKUP(S178,,2,FALSE())</f>
        <v>#VALUE!</v>
      </c>
      <c r="Y178" s="108" t="e">
        <f aca="false">VLOOKUP(S178,,3,FALSE())</f>
        <v>#VALUE!</v>
      </c>
      <c r="Z178" s="108"/>
      <c r="AA178" s="108"/>
      <c r="AB178" s="108" t="n">
        <f aca="false">+Q178-Z178</f>
        <v>0</v>
      </c>
    </row>
    <row r="179" customFormat="false" ht="15" hidden="false" customHeight="false" outlineLevel="0" collapsed="false">
      <c r="A179" s="94"/>
      <c r="B179" s="95"/>
      <c r="C179" s="96"/>
      <c r="D179" s="96"/>
      <c r="E179" s="97"/>
      <c r="F179" s="98"/>
      <c r="G179" s="99" t="n">
        <v>0</v>
      </c>
      <c r="H179" s="99" t="n">
        <v>0</v>
      </c>
      <c r="I179" s="100" t="n">
        <f aca="false">IF(R179="Purchase Tax Free",Q179,0)</f>
        <v>0</v>
      </c>
      <c r="J179" s="101" t="n">
        <f aca="false">ROUND(IF(R179="Purchase 12.5%",Q179/112.5*100,0),0)</f>
        <v>0</v>
      </c>
      <c r="K179" s="101" t="n">
        <f aca="false">ROUND(J179*12.5/100,2)</f>
        <v>0</v>
      </c>
      <c r="L179" s="102" t="n">
        <v>0</v>
      </c>
      <c r="M179" s="101" t="n">
        <f aca="false">ROUND(IF(R179="Purchase 5%",Q179/105*100,0),0)</f>
        <v>0</v>
      </c>
      <c r="N179" s="101" t="n">
        <f aca="false">ROUND(M179*5/100,2)</f>
        <v>0</v>
      </c>
      <c r="O179" s="100" t="n">
        <f aca="false">ROUND(IF(R179="Purchase 1%",Q179/101*100,0),0)</f>
        <v>0</v>
      </c>
      <c r="P179" s="101" t="n">
        <f aca="false">IF(Q179=SUM(I179:O179),0,Q179-SUM(I179:O179))</f>
        <v>0</v>
      </c>
      <c r="Q179" s="103"/>
      <c r="R179" s="104"/>
      <c r="S179" s="105" t="n">
        <f aca="false">A179</f>
        <v>0</v>
      </c>
      <c r="T179" s="105"/>
      <c r="U179" s="106" t="s">
        <v>27</v>
      </c>
      <c r="V179" s="107" t="s">
        <v>302</v>
      </c>
      <c r="W179" s="108"/>
      <c r="X179" s="108" t="e">
        <f aca="false">VLOOKUP(S179,,2,FALSE())</f>
        <v>#VALUE!</v>
      </c>
      <c r="Y179" s="108" t="e">
        <f aca="false">VLOOKUP(S179,,3,FALSE())</f>
        <v>#VALUE!</v>
      </c>
      <c r="Z179" s="108"/>
      <c r="AA179" s="108"/>
      <c r="AB179" s="108" t="n">
        <f aca="false">+Q179-Z179</f>
        <v>0</v>
      </c>
    </row>
    <row r="180" customFormat="false" ht="15" hidden="false" customHeight="false" outlineLevel="0" collapsed="false">
      <c r="A180" s="94"/>
      <c r="B180" s="95"/>
      <c r="C180" s="96"/>
      <c r="D180" s="96"/>
      <c r="E180" s="97"/>
      <c r="F180" s="98"/>
      <c r="G180" s="99" t="n">
        <v>0</v>
      </c>
      <c r="H180" s="99" t="n">
        <v>0</v>
      </c>
      <c r="I180" s="100" t="n">
        <f aca="false">IF(R180="Purchase Tax Free",Q180,0)</f>
        <v>0</v>
      </c>
      <c r="J180" s="101" t="n">
        <f aca="false">ROUND(IF(R180="Purchase 12.5%",Q180/112.5*100,0),0)</f>
        <v>0</v>
      </c>
      <c r="K180" s="101" t="n">
        <f aca="false">ROUND(J180*12.5/100,2)</f>
        <v>0</v>
      </c>
      <c r="L180" s="102" t="n">
        <v>0</v>
      </c>
      <c r="M180" s="101" t="n">
        <f aca="false">ROUND(IF(R180="Purchase 5%",Q180/105*100,0),0)</f>
        <v>0</v>
      </c>
      <c r="N180" s="101" t="n">
        <f aca="false">ROUND(M180*5/100,2)</f>
        <v>0</v>
      </c>
      <c r="O180" s="100" t="n">
        <f aca="false">ROUND(IF(R180="Purchase 1%",Q180/101*100,0),0)</f>
        <v>0</v>
      </c>
      <c r="P180" s="101" t="n">
        <f aca="false">IF(Q180=SUM(I180:O180),0,Q180-SUM(I180:O180))</f>
        <v>0</v>
      </c>
      <c r="Q180" s="103"/>
      <c r="R180" s="104"/>
      <c r="S180" s="105" t="n">
        <f aca="false">A180</f>
        <v>0</v>
      </c>
      <c r="T180" s="105"/>
      <c r="U180" s="106" t="s">
        <v>27</v>
      </c>
      <c r="V180" s="107" t="s">
        <v>302</v>
      </c>
      <c r="W180" s="108"/>
      <c r="X180" s="108" t="e">
        <f aca="false">VLOOKUP(S180,,2,FALSE())</f>
        <v>#VALUE!</v>
      </c>
      <c r="Y180" s="108" t="e">
        <f aca="false">VLOOKUP(S180,,3,FALSE())</f>
        <v>#VALUE!</v>
      </c>
      <c r="Z180" s="108"/>
      <c r="AA180" s="108"/>
      <c r="AB180" s="108" t="n">
        <f aca="false">+Q180-Z180</f>
        <v>0</v>
      </c>
    </row>
    <row r="181" customFormat="false" ht="15" hidden="false" customHeight="false" outlineLevel="0" collapsed="false">
      <c r="A181" s="94"/>
      <c r="B181" s="95"/>
      <c r="C181" s="96"/>
      <c r="D181" s="96"/>
      <c r="E181" s="97"/>
      <c r="F181" s="98"/>
      <c r="G181" s="99" t="n">
        <v>0</v>
      </c>
      <c r="H181" s="99" t="n">
        <v>0</v>
      </c>
      <c r="I181" s="100" t="n">
        <f aca="false">IF(R181="Purchase Tax Free",Q181,0)</f>
        <v>0</v>
      </c>
      <c r="J181" s="101" t="n">
        <f aca="false">ROUND(IF(R181="Purchase 12.5%",Q181/112.5*100,0),0)</f>
        <v>0</v>
      </c>
      <c r="K181" s="101" t="n">
        <f aca="false">ROUND(J181*12.5/100,2)</f>
        <v>0</v>
      </c>
      <c r="L181" s="102" t="n">
        <v>0</v>
      </c>
      <c r="M181" s="101" t="n">
        <f aca="false">ROUND(IF(R181="Purchase 5%",Q181/105*100,0),0)</f>
        <v>0</v>
      </c>
      <c r="N181" s="101" t="n">
        <f aca="false">ROUND(M181*5/100,2)</f>
        <v>0</v>
      </c>
      <c r="O181" s="100" t="n">
        <f aca="false">ROUND(IF(R181="Purchase 1%",Q181/101*100,0),0)</f>
        <v>0</v>
      </c>
      <c r="P181" s="101" t="n">
        <f aca="false">IF(Q181=SUM(I181:O181),0,Q181-SUM(I181:O181))</f>
        <v>0</v>
      </c>
      <c r="Q181" s="103"/>
      <c r="R181" s="104"/>
      <c r="S181" s="105" t="n">
        <f aca="false">A181</f>
        <v>0</v>
      </c>
      <c r="T181" s="105"/>
      <c r="U181" s="106" t="s">
        <v>27</v>
      </c>
      <c r="V181" s="107" t="s">
        <v>302</v>
      </c>
      <c r="W181" s="108"/>
      <c r="X181" s="108" t="e">
        <f aca="false">VLOOKUP(S181,,2,FALSE())</f>
        <v>#VALUE!</v>
      </c>
      <c r="Y181" s="108" t="e">
        <f aca="false">VLOOKUP(S181,,3,FALSE())</f>
        <v>#VALUE!</v>
      </c>
      <c r="Z181" s="108"/>
      <c r="AA181" s="108"/>
      <c r="AB181" s="108" t="n">
        <f aca="false">+Q181-Z181</f>
        <v>0</v>
      </c>
    </row>
    <row r="182" customFormat="false" ht="15" hidden="false" customHeight="false" outlineLevel="0" collapsed="false">
      <c r="A182" s="94"/>
      <c r="B182" s="95"/>
      <c r="C182" s="96"/>
      <c r="D182" s="96"/>
      <c r="E182" s="97"/>
      <c r="F182" s="98"/>
      <c r="G182" s="99" t="n">
        <v>0</v>
      </c>
      <c r="H182" s="99" t="n">
        <v>0</v>
      </c>
      <c r="I182" s="100" t="n">
        <f aca="false">IF(R182="Purchase Tax Free",Q182,0)</f>
        <v>0</v>
      </c>
      <c r="J182" s="101" t="n">
        <f aca="false">ROUND(IF(R182="Purchase 12.5%",Q182/112.5*100,0),0)</f>
        <v>0</v>
      </c>
      <c r="K182" s="101" t="n">
        <f aca="false">ROUND(J182*12.5/100,2)</f>
        <v>0</v>
      </c>
      <c r="L182" s="102" t="n">
        <v>0</v>
      </c>
      <c r="M182" s="101" t="n">
        <f aca="false">ROUND(IF(R182="Purchase 5%",Q182/105*100,0),0)</f>
        <v>0</v>
      </c>
      <c r="N182" s="101" t="n">
        <f aca="false">ROUND(M182*5/100,2)</f>
        <v>0</v>
      </c>
      <c r="O182" s="100" t="n">
        <f aca="false">ROUND(IF(R182="Purchase 1%",Q182/101*100,0),0)</f>
        <v>0</v>
      </c>
      <c r="P182" s="101" t="n">
        <f aca="false">IF(Q182=SUM(I182:O182),0,Q182-SUM(I182:O182))</f>
        <v>0</v>
      </c>
      <c r="Q182" s="103"/>
      <c r="R182" s="104"/>
      <c r="S182" s="105" t="n">
        <f aca="false">A182</f>
        <v>0</v>
      </c>
      <c r="T182" s="105"/>
      <c r="U182" s="106" t="s">
        <v>27</v>
      </c>
      <c r="V182" s="107" t="s">
        <v>302</v>
      </c>
      <c r="W182" s="108"/>
      <c r="X182" s="108" t="e">
        <f aca="false">VLOOKUP(S182,,2,FALSE())</f>
        <v>#VALUE!</v>
      </c>
      <c r="Y182" s="108" t="e">
        <f aca="false">VLOOKUP(S182,,3,FALSE())</f>
        <v>#VALUE!</v>
      </c>
      <c r="Z182" s="108"/>
      <c r="AA182" s="108"/>
      <c r="AB182" s="108" t="n">
        <f aca="false">+Q182-Z182</f>
        <v>0</v>
      </c>
    </row>
    <row r="183" customFormat="false" ht="15" hidden="false" customHeight="false" outlineLevel="0" collapsed="false">
      <c r="A183" s="94"/>
      <c r="B183" s="95"/>
      <c r="C183" s="96"/>
      <c r="D183" s="96"/>
      <c r="E183" s="97"/>
      <c r="F183" s="98"/>
      <c r="G183" s="99" t="n">
        <v>0</v>
      </c>
      <c r="H183" s="99" t="n">
        <v>0</v>
      </c>
      <c r="I183" s="100" t="n">
        <f aca="false">IF(R183="Purchase Tax Free",Q183,0)</f>
        <v>0</v>
      </c>
      <c r="J183" s="101" t="n">
        <f aca="false">ROUND(IF(R183="Purchase 12.5%",Q183/112.5*100,0),0)</f>
        <v>0</v>
      </c>
      <c r="K183" s="101" t="n">
        <f aca="false">ROUND(J183*12.5/100,2)</f>
        <v>0</v>
      </c>
      <c r="L183" s="102" t="n">
        <v>0</v>
      </c>
      <c r="M183" s="101" t="n">
        <f aca="false">ROUND(IF(R183="Purchase 5%",Q183/105*100,0),0)</f>
        <v>0</v>
      </c>
      <c r="N183" s="101" t="n">
        <f aca="false">ROUND(M183*5/100,2)</f>
        <v>0</v>
      </c>
      <c r="O183" s="100" t="n">
        <f aca="false">ROUND(IF(R183="Purchase 1%",Q183/101*100,0),0)</f>
        <v>0</v>
      </c>
      <c r="P183" s="101" t="n">
        <f aca="false">IF(Q183=SUM(I183:O183),0,Q183-SUM(I183:O183))</f>
        <v>0</v>
      </c>
      <c r="Q183" s="103"/>
      <c r="R183" s="104"/>
      <c r="S183" s="105" t="n">
        <f aca="false">A183</f>
        <v>0</v>
      </c>
      <c r="T183" s="105"/>
      <c r="U183" s="106" t="s">
        <v>27</v>
      </c>
      <c r="V183" s="107" t="s">
        <v>302</v>
      </c>
      <c r="W183" s="108"/>
      <c r="X183" s="108" t="e">
        <f aca="false">VLOOKUP(S183,,2,FALSE())</f>
        <v>#VALUE!</v>
      </c>
      <c r="Y183" s="108" t="e">
        <f aca="false">VLOOKUP(S183,,3,FALSE())</f>
        <v>#VALUE!</v>
      </c>
      <c r="Z183" s="108"/>
      <c r="AA183" s="108"/>
      <c r="AB183" s="108" t="n">
        <f aca="false">+Q183-Z183</f>
        <v>0</v>
      </c>
    </row>
    <row r="184" customFormat="false" ht="15" hidden="false" customHeight="false" outlineLevel="0" collapsed="false">
      <c r="A184" s="94"/>
      <c r="B184" s="95"/>
      <c r="C184" s="96"/>
      <c r="D184" s="96"/>
      <c r="E184" s="97"/>
      <c r="F184" s="98"/>
      <c r="G184" s="99" t="n">
        <v>0</v>
      </c>
      <c r="H184" s="99" t="n">
        <v>0</v>
      </c>
      <c r="I184" s="100" t="n">
        <f aca="false">IF(R184="Purchase Tax Free",Q184,0)</f>
        <v>0</v>
      </c>
      <c r="J184" s="101" t="n">
        <f aca="false">ROUND(IF(R184="Purchase 12.5%",Q184/112.5*100,0),0)</f>
        <v>0</v>
      </c>
      <c r="K184" s="101" t="n">
        <f aca="false">ROUND(J184*12.5/100,2)</f>
        <v>0</v>
      </c>
      <c r="L184" s="102" t="n">
        <v>0</v>
      </c>
      <c r="M184" s="101" t="n">
        <f aca="false">ROUND(IF(R184="Purchase 5%",Q184/105*100,0),0)</f>
        <v>0</v>
      </c>
      <c r="N184" s="101" t="n">
        <f aca="false">ROUND(M184*5/100,2)</f>
        <v>0</v>
      </c>
      <c r="O184" s="100" t="n">
        <f aca="false">ROUND(IF(R184="Purchase 1%",Q184/101*100,0),0)</f>
        <v>0</v>
      </c>
      <c r="P184" s="101" t="n">
        <f aca="false">IF(Q184=SUM(I184:O184),0,Q184-SUM(I184:O184))</f>
        <v>0</v>
      </c>
      <c r="Q184" s="103"/>
      <c r="R184" s="104"/>
      <c r="S184" s="105" t="n">
        <f aca="false">A184</f>
        <v>0</v>
      </c>
      <c r="T184" s="105"/>
      <c r="U184" s="106" t="s">
        <v>27</v>
      </c>
      <c r="V184" s="107" t="s">
        <v>302</v>
      </c>
      <c r="W184" s="108"/>
      <c r="X184" s="108" t="e">
        <f aca="false">VLOOKUP(S184,,2,FALSE())</f>
        <v>#VALUE!</v>
      </c>
      <c r="Y184" s="108" t="e">
        <f aca="false">VLOOKUP(S184,,3,FALSE())</f>
        <v>#VALUE!</v>
      </c>
      <c r="Z184" s="108"/>
      <c r="AA184" s="108"/>
      <c r="AB184" s="108" t="n">
        <f aca="false">+Q184-Z184</f>
        <v>0</v>
      </c>
    </row>
    <row r="185" customFormat="false" ht="15" hidden="false" customHeight="false" outlineLevel="0" collapsed="false">
      <c r="A185" s="94"/>
      <c r="B185" s="95"/>
      <c r="C185" s="96"/>
      <c r="D185" s="96"/>
      <c r="E185" s="97"/>
      <c r="F185" s="98"/>
      <c r="G185" s="99" t="n">
        <v>0</v>
      </c>
      <c r="H185" s="99" t="n">
        <v>0</v>
      </c>
      <c r="I185" s="100" t="n">
        <f aca="false">IF(R185="Purchase Tax Free",Q185,0)</f>
        <v>0</v>
      </c>
      <c r="J185" s="101" t="n">
        <f aca="false">ROUND(IF(R185="Purchase 12.5%",Q185/112.5*100,0),0)</f>
        <v>0</v>
      </c>
      <c r="K185" s="101" t="n">
        <f aca="false">ROUND(J185*12.5/100,2)</f>
        <v>0</v>
      </c>
      <c r="L185" s="102" t="n">
        <v>0</v>
      </c>
      <c r="M185" s="101" t="n">
        <f aca="false">ROUND(IF(R185="Purchase 5%",Q185/105*100,0),0)</f>
        <v>0</v>
      </c>
      <c r="N185" s="101" t="n">
        <f aca="false">ROUND(M185*5/100,2)</f>
        <v>0</v>
      </c>
      <c r="O185" s="100" t="n">
        <f aca="false">ROUND(IF(R185="Purchase 1%",Q185/101*100,0),0)</f>
        <v>0</v>
      </c>
      <c r="P185" s="101" t="n">
        <f aca="false">IF(Q185=SUM(I185:O185),0,Q185-SUM(I185:O185))</f>
        <v>0</v>
      </c>
      <c r="Q185" s="103"/>
      <c r="R185" s="104"/>
      <c r="S185" s="105" t="n">
        <f aca="false">A185</f>
        <v>0</v>
      </c>
      <c r="T185" s="105"/>
      <c r="U185" s="106" t="s">
        <v>27</v>
      </c>
      <c r="V185" s="107" t="s">
        <v>302</v>
      </c>
      <c r="W185" s="108"/>
      <c r="X185" s="108" t="e">
        <f aca="false">VLOOKUP(S185,,2,FALSE())</f>
        <v>#VALUE!</v>
      </c>
      <c r="Y185" s="108" t="e">
        <f aca="false">VLOOKUP(S185,,3,FALSE())</f>
        <v>#VALUE!</v>
      </c>
      <c r="Z185" s="108"/>
      <c r="AA185" s="108"/>
      <c r="AB185" s="108" t="n">
        <f aca="false">+Q185-Z185</f>
        <v>0</v>
      </c>
    </row>
    <row r="186" customFormat="false" ht="15" hidden="false" customHeight="false" outlineLevel="0" collapsed="false">
      <c r="A186" s="94"/>
      <c r="B186" s="95"/>
      <c r="C186" s="96"/>
      <c r="D186" s="96"/>
      <c r="E186" s="97"/>
      <c r="F186" s="98"/>
      <c r="G186" s="99" t="n">
        <v>0</v>
      </c>
      <c r="H186" s="99" t="n">
        <v>0</v>
      </c>
      <c r="I186" s="100" t="n">
        <f aca="false">IF(R186="Purchase Tax Free",Q186,0)</f>
        <v>0</v>
      </c>
      <c r="J186" s="101" t="n">
        <f aca="false">ROUND(IF(R186="Purchase 12.5%",Q186/112.5*100,0),0)</f>
        <v>0</v>
      </c>
      <c r="K186" s="101" t="n">
        <f aca="false">ROUND(J186*12.5/100,2)</f>
        <v>0</v>
      </c>
      <c r="L186" s="102" t="n">
        <v>0</v>
      </c>
      <c r="M186" s="101" t="n">
        <f aca="false">ROUND(IF(R186="Purchase 5%",Q186/105*100,0),0)</f>
        <v>0</v>
      </c>
      <c r="N186" s="101" t="n">
        <f aca="false">ROUND(M186*5/100,2)</f>
        <v>0</v>
      </c>
      <c r="O186" s="100" t="n">
        <f aca="false">ROUND(IF(R186="Purchase 1%",Q186/101*100,0),0)</f>
        <v>0</v>
      </c>
      <c r="P186" s="101" t="n">
        <f aca="false">IF(Q186=SUM(I186:O186),0,Q186-SUM(I186:O186))</f>
        <v>0</v>
      </c>
      <c r="Q186" s="103"/>
      <c r="R186" s="104"/>
      <c r="S186" s="105" t="n">
        <f aca="false">A186</f>
        <v>0</v>
      </c>
      <c r="T186" s="105"/>
      <c r="U186" s="106" t="s">
        <v>27</v>
      </c>
      <c r="V186" s="107" t="s">
        <v>302</v>
      </c>
      <c r="W186" s="108"/>
      <c r="X186" s="108" t="e">
        <f aca="false">VLOOKUP(S186,,2,FALSE())</f>
        <v>#VALUE!</v>
      </c>
      <c r="Y186" s="108" t="e">
        <f aca="false">VLOOKUP(S186,,3,FALSE())</f>
        <v>#VALUE!</v>
      </c>
      <c r="Z186" s="108"/>
      <c r="AA186" s="108"/>
      <c r="AB186" s="108" t="n">
        <f aca="false">+Q186-Z186</f>
        <v>0</v>
      </c>
    </row>
    <row r="187" customFormat="false" ht="15" hidden="false" customHeight="false" outlineLevel="0" collapsed="false">
      <c r="A187" s="94"/>
      <c r="B187" s="95"/>
      <c r="C187" s="96"/>
      <c r="D187" s="96"/>
      <c r="E187" s="97"/>
      <c r="F187" s="98"/>
      <c r="G187" s="99" t="n">
        <v>0</v>
      </c>
      <c r="H187" s="99" t="n">
        <v>0</v>
      </c>
      <c r="I187" s="100" t="n">
        <f aca="false">IF(R187="Purchase Tax Free",Q187,0)</f>
        <v>0</v>
      </c>
      <c r="J187" s="101" t="n">
        <f aca="false">ROUND(IF(R187="Purchase 12.5%",Q187/112.5*100,0),0)</f>
        <v>0</v>
      </c>
      <c r="K187" s="101" t="n">
        <f aca="false">ROUND(J187*12.5/100,2)</f>
        <v>0</v>
      </c>
      <c r="L187" s="102" t="n">
        <v>0</v>
      </c>
      <c r="M187" s="101" t="n">
        <f aca="false">ROUND(IF(R187="Purchase 5%",Q187/105*100,0),0)</f>
        <v>0</v>
      </c>
      <c r="N187" s="101" t="n">
        <f aca="false">ROUND(M187*5/100,2)</f>
        <v>0</v>
      </c>
      <c r="O187" s="100" t="n">
        <f aca="false">ROUND(IF(R187="Purchase 1%",Q187/101*100,0),0)</f>
        <v>0</v>
      </c>
      <c r="P187" s="101" t="n">
        <f aca="false">IF(Q187=SUM(I187:O187),0,Q187-SUM(I187:O187))</f>
        <v>0</v>
      </c>
      <c r="Q187" s="103"/>
      <c r="R187" s="104"/>
      <c r="S187" s="105" t="n">
        <f aca="false">A187</f>
        <v>0</v>
      </c>
      <c r="T187" s="105"/>
      <c r="U187" s="106" t="s">
        <v>27</v>
      </c>
      <c r="V187" s="107" t="s">
        <v>302</v>
      </c>
      <c r="W187" s="108"/>
      <c r="X187" s="108" t="e">
        <f aca="false">VLOOKUP(S187,,2,FALSE())</f>
        <v>#VALUE!</v>
      </c>
      <c r="Y187" s="108" t="e">
        <f aca="false">VLOOKUP(S187,,3,FALSE())</f>
        <v>#VALUE!</v>
      </c>
      <c r="Z187" s="108"/>
      <c r="AA187" s="108"/>
      <c r="AB187" s="108" t="n">
        <f aca="false">+Q187-Z187</f>
        <v>0</v>
      </c>
    </row>
    <row r="188" customFormat="false" ht="15" hidden="false" customHeight="false" outlineLevel="0" collapsed="false">
      <c r="A188" s="94"/>
      <c r="B188" s="95"/>
      <c r="C188" s="96"/>
      <c r="D188" s="96"/>
      <c r="E188" s="97"/>
      <c r="F188" s="98"/>
      <c r="G188" s="99" t="n">
        <v>0</v>
      </c>
      <c r="H188" s="99" t="n">
        <v>0</v>
      </c>
      <c r="I188" s="100" t="n">
        <f aca="false">IF(R188="Purchase Tax Free",Q188,0)</f>
        <v>0</v>
      </c>
      <c r="J188" s="101" t="n">
        <f aca="false">ROUND(IF(R188="Purchase 12.5%",Q188/112.5*100,0),0)</f>
        <v>0</v>
      </c>
      <c r="K188" s="101" t="n">
        <f aca="false">ROUND(J188*12.5/100,2)</f>
        <v>0</v>
      </c>
      <c r="L188" s="102" t="n">
        <v>0</v>
      </c>
      <c r="M188" s="101" t="n">
        <f aca="false">ROUND(IF(R188="Purchase 5%",Q188/105*100,0),0)</f>
        <v>0</v>
      </c>
      <c r="N188" s="101" t="n">
        <f aca="false">ROUND(M188*5/100,2)</f>
        <v>0</v>
      </c>
      <c r="O188" s="100" t="n">
        <f aca="false">ROUND(IF(R188="Purchase 1%",Q188/101*100,0),0)</f>
        <v>0</v>
      </c>
      <c r="P188" s="101" t="n">
        <f aca="false">IF(Q188=SUM(I188:O188),0,Q188-SUM(I188:O188))</f>
        <v>0</v>
      </c>
      <c r="Q188" s="103"/>
      <c r="R188" s="104"/>
      <c r="S188" s="105" t="n">
        <f aca="false">A188</f>
        <v>0</v>
      </c>
      <c r="T188" s="105"/>
      <c r="U188" s="106" t="s">
        <v>27</v>
      </c>
      <c r="V188" s="107" t="s">
        <v>302</v>
      </c>
      <c r="W188" s="108"/>
      <c r="X188" s="108" t="e">
        <f aca="false">VLOOKUP(S188,,2,FALSE())</f>
        <v>#VALUE!</v>
      </c>
      <c r="Y188" s="108" t="e">
        <f aca="false">VLOOKUP(S188,,3,FALSE())</f>
        <v>#VALUE!</v>
      </c>
      <c r="Z188" s="108"/>
      <c r="AA188" s="108"/>
      <c r="AB188" s="108" t="n">
        <f aca="false">+Q188-Z188</f>
        <v>0</v>
      </c>
    </row>
    <row r="189" customFormat="false" ht="15" hidden="false" customHeight="false" outlineLevel="0" collapsed="false">
      <c r="A189" s="94"/>
      <c r="B189" s="95"/>
      <c r="C189" s="96"/>
      <c r="D189" s="96"/>
      <c r="E189" s="97"/>
      <c r="F189" s="98"/>
      <c r="G189" s="99" t="n">
        <v>0</v>
      </c>
      <c r="H189" s="99" t="n">
        <v>0</v>
      </c>
      <c r="I189" s="100" t="n">
        <f aca="false">IF(R189="Purchase Tax Free",Q189,0)</f>
        <v>0</v>
      </c>
      <c r="J189" s="101" t="n">
        <f aca="false">ROUND(IF(R189="Purchase 12.5%",Q189/112.5*100,0),0)</f>
        <v>0</v>
      </c>
      <c r="K189" s="101" t="n">
        <f aca="false">ROUND(J189*12.5/100,2)</f>
        <v>0</v>
      </c>
      <c r="L189" s="102" t="n">
        <v>0</v>
      </c>
      <c r="M189" s="101" t="n">
        <f aca="false">ROUND(IF(R189="Purchase 5%",Q189/105*100,0),0)</f>
        <v>0</v>
      </c>
      <c r="N189" s="101" t="n">
        <f aca="false">ROUND(M189*5/100,2)</f>
        <v>0</v>
      </c>
      <c r="O189" s="100" t="n">
        <f aca="false">ROUND(IF(R189="Purchase 1%",Q189/101*100,0),0)</f>
        <v>0</v>
      </c>
      <c r="P189" s="101" t="n">
        <f aca="false">IF(Q189=SUM(I189:O189),0,Q189-SUM(I189:O189))</f>
        <v>0</v>
      </c>
      <c r="Q189" s="103"/>
      <c r="R189" s="104"/>
      <c r="S189" s="105" t="n">
        <f aca="false">A189</f>
        <v>0</v>
      </c>
      <c r="T189" s="105"/>
      <c r="U189" s="106" t="s">
        <v>27</v>
      </c>
      <c r="V189" s="107" t="s">
        <v>302</v>
      </c>
      <c r="W189" s="108"/>
      <c r="X189" s="108" t="e">
        <f aca="false">VLOOKUP(S189,,2,FALSE())</f>
        <v>#VALUE!</v>
      </c>
      <c r="Y189" s="108" t="e">
        <f aca="false">VLOOKUP(S189,,3,FALSE())</f>
        <v>#VALUE!</v>
      </c>
      <c r="Z189" s="108"/>
      <c r="AA189" s="108"/>
      <c r="AB189" s="108" t="n">
        <f aca="false">+Q189-Z189</f>
        <v>0</v>
      </c>
    </row>
    <row r="190" customFormat="false" ht="15" hidden="false" customHeight="false" outlineLevel="0" collapsed="false">
      <c r="A190" s="94"/>
      <c r="B190" s="95"/>
      <c r="C190" s="96"/>
      <c r="D190" s="96"/>
      <c r="E190" s="97"/>
      <c r="F190" s="98"/>
      <c r="G190" s="99" t="n">
        <v>0</v>
      </c>
      <c r="H190" s="99" t="n">
        <v>0</v>
      </c>
      <c r="I190" s="100" t="n">
        <f aca="false">IF(R190="Purchase Tax Free",Q190,0)</f>
        <v>0</v>
      </c>
      <c r="J190" s="101" t="n">
        <f aca="false">ROUND(IF(R190="Purchase 12.5%",Q190/112.5*100,0),0)</f>
        <v>0</v>
      </c>
      <c r="K190" s="101" t="n">
        <f aca="false">ROUND(J190*12.5/100,2)</f>
        <v>0</v>
      </c>
      <c r="L190" s="102" t="n">
        <v>0</v>
      </c>
      <c r="M190" s="101" t="n">
        <f aca="false">ROUND(IF(R190="Purchase 5%",Q190/105*100,0),0)</f>
        <v>0</v>
      </c>
      <c r="N190" s="101" t="n">
        <f aca="false">ROUND(M190*5/100,2)</f>
        <v>0</v>
      </c>
      <c r="O190" s="100" t="n">
        <f aca="false">ROUND(IF(R190="Purchase 1%",Q190/101*100,0),0)</f>
        <v>0</v>
      </c>
      <c r="P190" s="101" t="n">
        <f aca="false">IF(Q190=SUM(I190:O190),0,Q190-SUM(I190:O190))</f>
        <v>0</v>
      </c>
      <c r="Q190" s="103"/>
      <c r="R190" s="104"/>
      <c r="S190" s="105" t="n">
        <f aca="false">A190</f>
        <v>0</v>
      </c>
      <c r="T190" s="105"/>
      <c r="U190" s="106" t="s">
        <v>27</v>
      </c>
      <c r="V190" s="107" t="s">
        <v>302</v>
      </c>
      <c r="W190" s="108"/>
      <c r="X190" s="108" t="e">
        <f aca="false">VLOOKUP(S190,,2,FALSE())</f>
        <v>#VALUE!</v>
      </c>
      <c r="Y190" s="108" t="e">
        <f aca="false">VLOOKUP(S190,,3,FALSE())</f>
        <v>#VALUE!</v>
      </c>
      <c r="Z190" s="108"/>
      <c r="AA190" s="108"/>
      <c r="AB190" s="108" t="n">
        <f aca="false">+Q190-Z190</f>
        <v>0</v>
      </c>
    </row>
    <row r="191" customFormat="false" ht="15" hidden="false" customHeight="false" outlineLevel="0" collapsed="false">
      <c r="A191" s="94"/>
      <c r="B191" s="95"/>
      <c r="C191" s="96"/>
      <c r="D191" s="96"/>
      <c r="E191" s="97"/>
      <c r="F191" s="98"/>
      <c r="G191" s="99" t="n">
        <v>0</v>
      </c>
      <c r="H191" s="99" t="n">
        <v>0</v>
      </c>
      <c r="I191" s="100" t="n">
        <f aca="false">IF(R191="Purchase Tax Free",Q191,0)</f>
        <v>0</v>
      </c>
      <c r="J191" s="101" t="n">
        <f aca="false">ROUND(IF(R191="Purchase 12.5%",Q191/112.5*100,0),0)</f>
        <v>0</v>
      </c>
      <c r="K191" s="101" t="n">
        <f aca="false">ROUND(J191*12.5/100,2)</f>
        <v>0</v>
      </c>
      <c r="L191" s="102" t="n">
        <v>0</v>
      </c>
      <c r="M191" s="101" t="n">
        <f aca="false">ROUND(IF(R191="Purchase 5%",Q191/105*100,0),0)</f>
        <v>0</v>
      </c>
      <c r="N191" s="101" t="n">
        <f aca="false">ROUND(M191*5/100,2)</f>
        <v>0</v>
      </c>
      <c r="O191" s="100" t="n">
        <f aca="false">ROUND(IF(R191="Purchase 1%",Q191/101*100,0),0)</f>
        <v>0</v>
      </c>
      <c r="P191" s="101" t="n">
        <f aca="false">IF(Q191=SUM(I191:O191),0,Q191-SUM(I191:O191))</f>
        <v>0</v>
      </c>
      <c r="Q191" s="103"/>
      <c r="R191" s="104"/>
      <c r="S191" s="105" t="n">
        <f aca="false">A191</f>
        <v>0</v>
      </c>
      <c r="T191" s="105"/>
      <c r="U191" s="106" t="s">
        <v>27</v>
      </c>
      <c r="V191" s="107" t="s">
        <v>302</v>
      </c>
      <c r="W191" s="108"/>
      <c r="X191" s="108" t="e">
        <f aca="false">VLOOKUP(S191,,2,FALSE())</f>
        <v>#VALUE!</v>
      </c>
      <c r="Y191" s="108" t="e">
        <f aca="false">VLOOKUP(S191,,3,FALSE())</f>
        <v>#VALUE!</v>
      </c>
      <c r="Z191" s="108"/>
      <c r="AA191" s="108"/>
      <c r="AB191" s="108" t="n">
        <f aca="false">+Q191-Z191</f>
        <v>0</v>
      </c>
    </row>
    <row r="192" customFormat="false" ht="15" hidden="false" customHeight="false" outlineLevel="0" collapsed="false">
      <c r="A192" s="94"/>
      <c r="B192" s="95"/>
      <c r="C192" s="96"/>
      <c r="D192" s="96"/>
      <c r="E192" s="97"/>
      <c r="F192" s="98"/>
      <c r="G192" s="99" t="n">
        <v>0</v>
      </c>
      <c r="H192" s="99" t="n">
        <v>0</v>
      </c>
      <c r="I192" s="100" t="n">
        <f aca="false">IF(R192="Purchase Tax Free",Q192,0)</f>
        <v>0</v>
      </c>
      <c r="J192" s="101" t="n">
        <f aca="false">ROUND(IF(R192="Purchase 12.5%",Q192/112.5*100,0),0)</f>
        <v>0</v>
      </c>
      <c r="K192" s="101" t="n">
        <f aca="false">ROUND(J192*12.5/100,2)</f>
        <v>0</v>
      </c>
      <c r="L192" s="102" t="n">
        <v>0</v>
      </c>
      <c r="M192" s="101" t="n">
        <f aca="false">ROUND(IF(R192="Purchase 5%",Q192/105*100,0),0)</f>
        <v>0</v>
      </c>
      <c r="N192" s="101" t="n">
        <f aca="false">ROUND(M192*5/100,2)</f>
        <v>0</v>
      </c>
      <c r="O192" s="100" t="n">
        <f aca="false">ROUND(IF(R192="Purchase 1%",Q192/101*100,0),0)</f>
        <v>0</v>
      </c>
      <c r="P192" s="101" t="n">
        <f aca="false">IF(Q192=SUM(I192:O192),0,Q192-SUM(I192:O192))</f>
        <v>0</v>
      </c>
      <c r="Q192" s="103"/>
      <c r="R192" s="104"/>
      <c r="S192" s="105" t="n">
        <f aca="false">A192</f>
        <v>0</v>
      </c>
      <c r="T192" s="105"/>
      <c r="U192" s="106" t="s">
        <v>27</v>
      </c>
      <c r="V192" s="107" t="s">
        <v>302</v>
      </c>
      <c r="W192" s="108"/>
      <c r="X192" s="108" t="e">
        <f aca="false">VLOOKUP(S192,,2,FALSE())</f>
        <v>#VALUE!</v>
      </c>
      <c r="Y192" s="108" t="e">
        <f aca="false">VLOOKUP(S192,,3,FALSE())</f>
        <v>#VALUE!</v>
      </c>
      <c r="Z192" s="108"/>
      <c r="AA192" s="108"/>
      <c r="AB192" s="108" t="n">
        <f aca="false">+Q192-Z192</f>
        <v>0</v>
      </c>
    </row>
    <row r="193" customFormat="false" ht="15" hidden="false" customHeight="false" outlineLevel="0" collapsed="false">
      <c r="A193" s="94"/>
      <c r="B193" s="95"/>
      <c r="C193" s="96"/>
      <c r="D193" s="96"/>
      <c r="E193" s="97"/>
      <c r="F193" s="98"/>
      <c r="G193" s="99" t="n">
        <v>0</v>
      </c>
      <c r="H193" s="99" t="n">
        <v>0</v>
      </c>
      <c r="I193" s="100" t="n">
        <f aca="false">IF(R193="Purchase Tax Free",Q193,0)</f>
        <v>0</v>
      </c>
      <c r="J193" s="101" t="n">
        <f aca="false">ROUND(IF(R193="Purchase 12.5%",Q193/112.5*100,0),0)</f>
        <v>0</v>
      </c>
      <c r="K193" s="101" t="n">
        <f aca="false">ROUND(J193*12.5/100,2)</f>
        <v>0</v>
      </c>
      <c r="L193" s="102" t="n">
        <v>0</v>
      </c>
      <c r="M193" s="101" t="n">
        <f aca="false">ROUND(IF(R193="Purchase 5%",Q193/105*100,0),0)</f>
        <v>0</v>
      </c>
      <c r="N193" s="101" t="n">
        <f aca="false">ROUND(M193*5/100,2)</f>
        <v>0</v>
      </c>
      <c r="O193" s="100" t="n">
        <f aca="false">ROUND(IF(R193="Purchase 1%",Q193/101*100,0),0)</f>
        <v>0</v>
      </c>
      <c r="P193" s="101" t="n">
        <f aca="false">IF(Q193=SUM(I193:O193),0,Q193-SUM(I193:O193))</f>
        <v>0</v>
      </c>
      <c r="Q193" s="103"/>
      <c r="R193" s="104"/>
      <c r="S193" s="105" t="n">
        <f aca="false">A193</f>
        <v>0</v>
      </c>
      <c r="T193" s="105"/>
      <c r="U193" s="106" t="s">
        <v>27</v>
      </c>
      <c r="V193" s="107" t="s">
        <v>302</v>
      </c>
      <c r="W193" s="108"/>
      <c r="X193" s="108" t="e">
        <f aca="false">VLOOKUP(S193,,2,FALSE())</f>
        <v>#VALUE!</v>
      </c>
      <c r="Y193" s="108" t="e">
        <f aca="false">VLOOKUP(S193,,3,FALSE())</f>
        <v>#VALUE!</v>
      </c>
      <c r="Z193" s="108"/>
      <c r="AA193" s="108"/>
      <c r="AB193" s="108" t="n">
        <f aca="false">+Q193-Z193</f>
        <v>0</v>
      </c>
    </row>
    <row r="194" customFormat="false" ht="15" hidden="false" customHeight="false" outlineLevel="0" collapsed="false">
      <c r="A194" s="94"/>
      <c r="B194" s="95"/>
      <c r="C194" s="96"/>
      <c r="D194" s="96"/>
      <c r="E194" s="97"/>
      <c r="F194" s="98"/>
      <c r="G194" s="99" t="n">
        <v>0</v>
      </c>
      <c r="H194" s="99" t="n">
        <v>0</v>
      </c>
      <c r="I194" s="100" t="n">
        <f aca="false">IF(R194="Purchase Tax Free",Q194,0)</f>
        <v>0</v>
      </c>
      <c r="J194" s="101" t="n">
        <f aca="false">ROUND(IF(R194="Purchase 12.5%",Q194/112.5*100,0),0)</f>
        <v>0</v>
      </c>
      <c r="K194" s="101" t="n">
        <f aca="false">ROUND(J194*12.5/100,2)</f>
        <v>0</v>
      </c>
      <c r="L194" s="102" t="n">
        <v>0</v>
      </c>
      <c r="M194" s="101" t="n">
        <f aca="false">ROUND(IF(R194="Purchase 5%",Q194/105*100,0),0)</f>
        <v>0</v>
      </c>
      <c r="N194" s="101" t="n">
        <f aca="false">ROUND(M194*5/100,2)</f>
        <v>0</v>
      </c>
      <c r="O194" s="100" t="n">
        <f aca="false">ROUND(IF(R194="Purchase 1%",Q194/101*100,0),0)</f>
        <v>0</v>
      </c>
      <c r="P194" s="101" t="n">
        <f aca="false">IF(Q194=SUM(I194:O194),0,Q194-SUM(I194:O194))</f>
        <v>0</v>
      </c>
      <c r="Q194" s="103"/>
      <c r="R194" s="104"/>
      <c r="S194" s="105" t="n">
        <f aca="false">A194</f>
        <v>0</v>
      </c>
      <c r="T194" s="105"/>
      <c r="U194" s="106" t="s">
        <v>27</v>
      </c>
      <c r="V194" s="107" t="s">
        <v>302</v>
      </c>
      <c r="W194" s="108"/>
      <c r="X194" s="108" t="e">
        <f aca="false">VLOOKUP(S194,,2,FALSE())</f>
        <v>#VALUE!</v>
      </c>
      <c r="Y194" s="108" t="e">
        <f aca="false">VLOOKUP(S194,,3,FALSE())</f>
        <v>#VALUE!</v>
      </c>
      <c r="Z194" s="108"/>
      <c r="AA194" s="108"/>
      <c r="AB194" s="108" t="n">
        <f aca="false">+Q194-Z194</f>
        <v>0</v>
      </c>
    </row>
    <row r="195" customFormat="false" ht="15" hidden="false" customHeight="false" outlineLevel="0" collapsed="false">
      <c r="A195" s="94"/>
      <c r="B195" s="95"/>
      <c r="C195" s="96"/>
      <c r="D195" s="96"/>
      <c r="E195" s="97"/>
      <c r="F195" s="98"/>
      <c r="G195" s="99" t="n">
        <v>0</v>
      </c>
      <c r="H195" s="99" t="n">
        <v>0</v>
      </c>
      <c r="I195" s="100" t="n">
        <f aca="false">IF(R195="Purchase Tax Free",Q195,0)</f>
        <v>0</v>
      </c>
      <c r="J195" s="101" t="n">
        <f aca="false">ROUND(IF(R195="Purchase 12.5%",Q195/112.5*100,0),0)</f>
        <v>0</v>
      </c>
      <c r="K195" s="101" t="n">
        <f aca="false">ROUND(J195*12.5/100,2)</f>
        <v>0</v>
      </c>
      <c r="L195" s="102" t="n">
        <v>0</v>
      </c>
      <c r="M195" s="101" t="n">
        <f aca="false">ROUND(IF(R195="Purchase 5%",Q195/105*100,0),0)</f>
        <v>0</v>
      </c>
      <c r="N195" s="101" t="n">
        <f aca="false">ROUND(M195*5/100,2)</f>
        <v>0</v>
      </c>
      <c r="O195" s="100" t="n">
        <f aca="false">ROUND(IF(R195="Purchase 1%",Q195/101*100,0),0)</f>
        <v>0</v>
      </c>
      <c r="P195" s="101" t="n">
        <f aca="false">IF(Q195=SUM(I195:O195),0,Q195-SUM(I195:O195))</f>
        <v>0</v>
      </c>
      <c r="Q195" s="103"/>
      <c r="R195" s="104"/>
      <c r="S195" s="105" t="n">
        <f aca="false">A195</f>
        <v>0</v>
      </c>
      <c r="T195" s="105"/>
      <c r="U195" s="106" t="s">
        <v>27</v>
      </c>
      <c r="V195" s="107" t="s">
        <v>302</v>
      </c>
      <c r="W195" s="108"/>
      <c r="X195" s="108" t="e">
        <f aca="false">VLOOKUP(S195,,2,FALSE())</f>
        <v>#VALUE!</v>
      </c>
      <c r="Y195" s="108" t="e">
        <f aca="false">VLOOKUP(S195,,3,FALSE())</f>
        <v>#VALUE!</v>
      </c>
      <c r="Z195" s="108"/>
      <c r="AA195" s="108"/>
      <c r="AB195" s="108" t="n">
        <f aca="false">+Q195-Z195</f>
        <v>0</v>
      </c>
    </row>
    <row r="196" customFormat="false" ht="15" hidden="false" customHeight="false" outlineLevel="0" collapsed="false">
      <c r="A196" s="94"/>
      <c r="B196" s="95"/>
      <c r="C196" s="96"/>
      <c r="D196" s="96"/>
      <c r="E196" s="97"/>
      <c r="F196" s="98"/>
      <c r="G196" s="99" t="n">
        <v>0</v>
      </c>
      <c r="H196" s="99" t="n">
        <v>0</v>
      </c>
      <c r="I196" s="100" t="n">
        <f aca="false">IF(R196="Purchase Tax Free",Q196,0)</f>
        <v>0</v>
      </c>
      <c r="J196" s="101" t="n">
        <f aca="false">ROUND(IF(R196="Purchase 12.5%",Q196/112.5*100,0),0)</f>
        <v>0</v>
      </c>
      <c r="K196" s="101" t="n">
        <f aca="false">ROUND(J196*12.5/100,2)</f>
        <v>0</v>
      </c>
      <c r="L196" s="102" t="n">
        <v>0</v>
      </c>
      <c r="M196" s="101" t="n">
        <f aca="false">ROUND(IF(R196="Purchase 5%",Q196/105*100,0),0)</f>
        <v>0</v>
      </c>
      <c r="N196" s="101" t="n">
        <f aca="false">ROUND(M196*5/100,2)</f>
        <v>0</v>
      </c>
      <c r="O196" s="100" t="n">
        <f aca="false">ROUND(IF(R196="Purchase 1%",Q196/101*100,0),0)</f>
        <v>0</v>
      </c>
      <c r="P196" s="101" t="n">
        <f aca="false">IF(Q196=SUM(I196:O196),0,Q196-SUM(I196:O196))</f>
        <v>0</v>
      </c>
      <c r="Q196" s="103"/>
      <c r="R196" s="104"/>
      <c r="S196" s="105" t="n">
        <f aca="false">A196</f>
        <v>0</v>
      </c>
      <c r="T196" s="105"/>
      <c r="U196" s="106" t="s">
        <v>27</v>
      </c>
      <c r="V196" s="107" t="s">
        <v>302</v>
      </c>
      <c r="W196" s="108"/>
      <c r="X196" s="108" t="e">
        <f aca="false">VLOOKUP(S196,,2,FALSE())</f>
        <v>#VALUE!</v>
      </c>
      <c r="Y196" s="108" t="e">
        <f aca="false">VLOOKUP(S196,,3,FALSE())</f>
        <v>#VALUE!</v>
      </c>
      <c r="Z196" s="108"/>
      <c r="AA196" s="108"/>
      <c r="AB196" s="108" t="n">
        <f aca="false">+Q196-Z196</f>
        <v>0</v>
      </c>
    </row>
    <row r="197" customFormat="false" ht="15" hidden="false" customHeight="false" outlineLevel="0" collapsed="false">
      <c r="A197" s="94"/>
      <c r="B197" s="95"/>
      <c r="C197" s="96"/>
      <c r="D197" s="96"/>
      <c r="E197" s="97"/>
      <c r="F197" s="98"/>
      <c r="G197" s="99" t="n">
        <v>0</v>
      </c>
      <c r="H197" s="99" t="n">
        <v>0</v>
      </c>
      <c r="I197" s="100" t="n">
        <f aca="false">IF(R197="Purchase Tax Free",Q197,0)</f>
        <v>0</v>
      </c>
      <c r="J197" s="101" t="n">
        <f aca="false">ROUND(IF(R197="Purchase 12.5%",Q197/112.5*100,0),0)</f>
        <v>0</v>
      </c>
      <c r="K197" s="101" t="n">
        <f aca="false">ROUND(J197*12.5/100,2)</f>
        <v>0</v>
      </c>
      <c r="L197" s="102" t="n">
        <v>0</v>
      </c>
      <c r="M197" s="101" t="n">
        <f aca="false">ROUND(IF(R197="Purchase 5%",Q197/105*100,0),0)</f>
        <v>0</v>
      </c>
      <c r="N197" s="101" t="n">
        <f aca="false">ROUND(M197*5/100,2)</f>
        <v>0</v>
      </c>
      <c r="O197" s="100" t="n">
        <f aca="false">ROUND(IF(R197="Purchase 1%",Q197/101*100,0),0)</f>
        <v>0</v>
      </c>
      <c r="P197" s="101" t="n">
        <f aca="false">IF(Q197=SUM(I197:O197),0,Q197-SUM(I197:O197))</f>
        <v>0</v>
      </c>
      <c r="Q197" s="103"/>
      <c r="R197" s="104"/>
      <c r="S197" s="105" t="n">
        <f aca="false">A197</f>
        <v>0</v>
      </c>
      <c r="T197" s="105"/>
      <c r="U197" s="106" t="s">
        <v>27</v>
      </c>
      <c r="V197" s="107" t="s">
        <v>302</v>
      </c>
      <c r="W197" s="108"/>
      <c r="X197" s="108" t="e">
        <f aca="false">VLOOKUP(S197,,2,FALSE())</f>
        <v>#VALUE!</v>
      </c>
      <c r="Y197" s="108" t="e">
        <f aca="false">VLOOKUP(S197,,3,FALSE())</f>
        <v>#VALUE!</v>
      </c>
      <c r="Z197" s="108"/>
      <c r="AA197" s="108"/>
      <c r="AB197" s="108" t="n">
        <f aca="false">+Q197-Z197</f>
        <v>0</v>
      </c>
    </row>
    <row r="198" customFormat="false" ht="15" hidden="false" customHeight="false" outlineLevel="0" collapsed="false">
      <c r="A198" s="94"/>
      <c r="B198" s="95"/>
      <c r="C198" s="96"/>
      <c r="D198" s="96"/>
      <c r="E198" s="97"/>
      <c r="F198" s="98"/>
      <c r="G198" s="99" t="n">
        <v>0</v>
      </c>
      <c r="H198" s="99" t="n">
        <v>0</v>
      </c>
      <c r="I198" s="100" t="n">
        <f aca="false">IF(R198="Purchase Tax Free",Q198,0)</f>
        <v>0</v>
      </c>
      <c r="J198" s="101" t="n">
        <f aca="false">ROUND(IF(R198="Purchase 12.5%",Q198/112.5*100,0),0)</f>
        <v>0</v>
      </c>
      <c r="K198" s="101" t="n">
        <f aca="false">ROUND(J198*12.5/100,2)</f>
        <v>0</v>
      </c>
      <c r="L198" s="102" t="n">
        <v>0</v>
      </c>
      <c r="M198" s="101" t="n">
        <f aca="false">ROUND(IF(R198="Purchase 5%",Q198/105*100,0),0)</f>
        <v>0</v>
      </c>
      <c r="N198" s="101" t="n">
        <f aca="false">ROUND(M198*5/100,2)</f>
        <v>0</v>
      </c>
      <c r="O198" s="100" t="n">
        <f aca="false">ROUND(IF(R198="Purchase 1%",Q198/101*100,0),0)</f>
        <v>0</v>
      </c>
      <c r="P198" s="101" t="n">
        <f aca="false">IF(Q198=SUM(I198:O198),0,Q198-SUM(I198:O198))</f>
        <v>0</v>
      </c>
      <c r="Q198" s="103"/>
      <c r="R198" s="104"/>
      <c r="S198" s="105" t="n">
        <f aca="false">A198</f>
        <v>0</v>
      </c>
      <c r="T198" s="105"/>
      <c r="U198" s="106" t="s">
        <v>27</v>
      </c>
      <c r="V198" s="107" t="s">
        <v>302</v>
      </c>
      <c r="W198" s="108"/>
      <c r="X198" s="108" t="e">
        <f aca="false">VLOOKUP(S198,,2,FALSE())</f>
        <v>#VALUE!</v>
      </c>
      <c r="Y198" s="108" t="e">
        <f aca="false">VLOOKUP(S198,,3,FALSE())</f>
        <v>#VALUE!</v>
      </c>
      <c r="Z198" s="108"/>
      <c r="AA198" s="108"/>
      <c r="AB198" s="108" t="n">
        <f aca="false">+Q198-Z198</f>
        <v>0</v>
      </c>
    </row>
    <row r="199" customFormat="false" ht="15" hidden="false" customHeight="false" outlineLevel="0" collapsed="false">
      <c r="A199" s="94"/>
      <c r="B199" s="95"/>
      <c r="C199" s="96"/>
      <c r="D199" s="96"/>
      <c r="E199" s="97"/>
      <c r="F199" s="98"/>
      <c r="G199" s="99" t="n">
        <v>0</v>
      </c>
      <c r="H199" s="99" t="n">
        <v>0</v>
      </c>
      <c r="I199" s="100" t="n">
        <f aca="false">IF(R199="Purchase Tax Free",Q199,0)</f>
        <v>0</v>
      </c>
      <c r="J199" s="101" t="n">
        <f aca="false">ROUND(IF(R199="Purchase 12.5%",Q199/112.5*100,0),0)</f>
        <v>0</v>
      </c>
      <c r="K199" s="101" t="n">
        <f aca="false">ROUND(J199*12.5/100,2)</f>
        <v>0</v>
      </c>
      <c r="L199" s="102" t="n">
        <v>0</v>
      </c>
      <c r="M199" s="101" t="n">
        <f aca="false">ROUND(IF(R199="Purchase 5%",Q199/105*100,0),0)</f>
        <v>0</v>
      </c>
      <c r="N199" s="101" t="n">
        <f aca="false">ROUND(M199*5/100,2)</f>
        <v>0</v>
      </c>
      <c r="O199" s="100" t="n">
        <f aca="false">ROUND(IF(R199="Purchase 1%",Q199/101*100,0),0)</f>
        <v>0</v>
      </c>
      <c r="P199" s="101" t="n">
        <f aca="false">IF(Q199=SUM(I199:O199),0,Q199-SUM(I199:O199))</f>
        <v>0</v>
      </c>
      <c r="Q199" s="103"/>
      <c r="R199" s="104"/>
      <c r="S199" s="105" t="n">
        <f aca="false">A199</f>
        <v>0</v>
      </c>
      <c r="T199" s="105"/>
      <c r="U199" s="106" t="s">
        <v>27</v>
      </c>
      <c r="V199" s="107" t="s">
        <v>302</v>
      </c>
      <c r="W199" s="108"/>
      <c r="X199" s="108" t="e">
        <f aca="false">VLOOKUP(S199,,2,FALSE())</f>
        <v>#VALUE!</v>
      </c>
      <c r="Y199" s="108" t="e">
        <f aca="false">VLOOKUP(S199,,3,FALSE())</f>
        <v>#VALUE!</v>
      </c>
      <c r="Z199" s="108"/>
      <c r="AA199" s="108"/>
      <c r="AB199" s="108" t="n">
        <f aca="false">+Q199-Z199</f>
        <v>0</v>
      </c>
    </row>
    <row r="200" customFormat="false" ht="15" hidden="false" customHeight="false" outlineLevel="0" collapsed="false">
      <c r="A200" s="94"/>
      <c r="B200" s="95"/>
      <c r="C200" s="96"/>
      <c r="D200" s="96"/>
      <c r="E200" s="97"/>
      <c r="F200" s="98"/>
      <c r="G200" s="99" t="n">
        <v>0</v>
      </c>
      <c r="H200" s="99" t="n">
        <v>0</v>
      </c>
      <c r="I200" s="100" t="n">
        <f aca="false">IF(R200="Purchase Tax Free",Q200,0)</f>
        <v>0</v>
      </c>
      <c r="J200" s="101" t="n">
        <f aca="false">ROUND(IF(R200="Purchase 12.5%",Q200/112.5*100,0),0)</f>
        <v>0</v>
      </c>
      <c r="K200" s="101" t="n">
        <f aca="false">ROUND(J200*12.5/100,2)</f>
        <v>0</v>
      </c>
      <c r="L200" s="102" t="n">
        <v>0</v>
      </c>
      <c r="M200" s="101" t="n">
        <f aca="false">ROUND(IF(R200="Purchase 5%",Q200/105*100,0),0)</f>
        <v>0</v>
      </c>
      <c r="N200" s="101" t="n">
        <f aca="false">ROUND(M200*5/100,2)</f>
        <v>0</v>
      </c>
      <c r="O200" s="100" t="n">
        <f aca="false">ROUND(IF(R200="Purchase 1%",Q200/101*100,0),0)</f>
        <v>0</v>
      </c>
      <c r="P200" s="101" t="n">
        <f aca="false">IF(Q200=SUM(I200:O200),0,Q200-SUM(I200:O200))</f>
        <v>0</v>
      </c>
      <c r="Q200" s="103"/>
      <c r="R200" s="104"/>
      <c r="S200" s="105" t="n">
        <f aca="false">A200</f>
        <v>0</v>
      </c>
      <c r="T200" s="105"/>
      <c r="U200" s="106" t="s">
        <v>27</v>
      </c>
      <c r="V200" s="107" t="s">
        <v>302</v>
      </c>
      <c r="W200" s="108"/>
      <c r="X200" s="108" t="e">
        <f aca="false">VLOOKUP(S200,,2,FALSE())</f>
        <v>#VALUE!</v>
      </c>
      <c r="Y200" s="108" t="e">
        <f aca="false">VLOOKUP(S200,,3,FALSE())</f>
        <v>#VALUE!</v>
      </c>
      <c r="Z200" s="108"/>
      <c r="AA200" s="108"/>
      <c r="AB200" s="108" t="n">
        <f aca="false">+Q200-Z200</f>
        <v>0</v>
      </c>
    </row>
    <row r="201" customFormat="false" ht="15" hidden="false" customHeight="false" outlineLevel="0" collapsed="false">
      <c r="A201" s="94"/>
      <c r="B201" s="95"/>
      <c r="C201" s="96"/>
      <c r="D201" s="96"/>
      <c r="E201" s="97"/>
      <c r="F201" s="98"/>
      <c r="G201" s="99" t="n">
        <v>0</v>
      </c>
      <c r="H201" s="99" t="n">
        <v>0</v>
      </c>
      <c r="I201" s="100" t="n">
        <f aca="false">IF(R201="Purchase Tax Free",Q201,0)</f>
        <v>0</v>
      </c>
      <c r="J201" s="101" t="n">
        <f aca="false">ROUND(IF(R201="Purchase 12.5%",Q201/112.5*100,0),0)</f>
        <v>0</v>
      </c>
      <c r="K201" s="101" t="n">
        <f aca="false">ROUND(J201*12.5/100,2)</f>
        <v>0</v>
      </c>
      <c r="L201" s="102" t="n">
        <v>0</v>
      </c>
      <c r="M201" s="101" t="n">
        <f aca="false">ROUND(IF(R201="Purchase 5%",Q201/105*100,0),0)</f>
        <v>0</v>
      </c>
      <c r="N201" s="101" t="n">
        <f aca="false">ROUND(M201*5/100,2)</f>
        <v>0</v>
      </c>
      <c r="O201" s="100" t="n">
        <f aca="false">ROUND(IF(R201="Purchase 1%",Q201/101*100,0),0)</f>
        <v>0</v>
      </c>
      <c r="P201" s="101" t="n">
        <f aca="false">IF(Q201=SUM(I201:O201),0,Q201-SUM(I201:O201))</f>
        <v>0</v>
      </c>
      <c r="Q201" s="103"/>
      <c r="R201" s="104"/>
      <c r="S201" s="105" t="n">
        <f aca="false">A201</f>
        <v>0</v>
      </c>
      <c r="T201" s="105"/>
      <c r="U201" s="106" t="s">
        <v>27</v>
      </c>
      <c r="V201" s="107" t="s">
        <v>302</v>
      </c>
      <c r="W201" s="108"/>
      <c r="X201" s="108" t="e">
        <f aca="false">VLOOKUP(S201,,2,FALSE())</f>
        <v>#VALUE!</v>
      </c>
      <c r="Y201" s="108" t="e">
        <f aca="false">VLOOKUP(S201,,3,FALSE())</f>
        <v>#VALUE!</v>
      </c>
      <c r="Z201" s="108"/>
      <c r="AA201" s="108"/>
      <c r="AB201" s="108" t="n">
        <f aca="false">+Q201-Z201</f>
        <v>0</v>
      </c>
    </row>
    <row r="202" customFormat="false" ht="15" hidden="false" customHeight="false" outlineLevel="0" collapsed="false">
      <c r="A202" s="94"/>
      <c r="B202" s="95"/>
      <c r="C202" s="96"/>
      <c r="D202" s="96"/>
      <c r="E202" s="97"/>
      <c r="F202" s="98"/>
      <c r="G202" s="99" t="n">
        <v>0</v>
      </c>
      <c r="H202" s="99" t="n">
        <v>0</v>
      </c>
      <c r="I202" s="100" t="n">
        <f aca="false">IF(R202="Purchase Tax Free",Q202,0)</f>
        <v>0</v>
      </c>
      <c r="J202" s="101" t="n">
        <f aca="false">ROUND(IF(R202="Purchase 12.5%",Q202/112.5*100,0),0)</f>
        <v>0</v>
      </c>
      <c r="K202" s="101" t="n">
        <f aca="false">ROUND(J202*12.5/100,2)</f>
        <v>0</v>
      </c>
      <c r="L202" s="102" t="n">
        <v>0</v>
      </c>
      <c r="M202" s="101" t="n">
        <f aca="false">ROUND(IF(R202="Purchase 5%",Q202/105*100,0),0)</f>
        <v>0</v>
      </c>
      <c r="N202" s="101" t="n">
        <f aca="false">ROUND(M202*5/100,2)</f>
        <v>0</v>
      </c>
      <c r="O202" s="100" t="n">
        <f aca="false">ROUND(IF(R202="Purchase 1%",Q202/101*100,0),0)</f>
        <v>0</v>
      </c>
      <c r="P202" s="101" t="n">
        <f aca="false">IF(Q202=SUM(I202:O202),0,Q202-SUM(I202:O202))</f>
        <v>0</v>
      </c>
      <c r="Q202" s="103"/>
      <c r="R202" s="104"/>
      <c r="S202" s="105" t="n">
        <f aca="false">A202</f>
        <v>0</v>
      </c>
      <c r="T202" s="105"/>
      <c r="U202" s="106" t="s">
        <v>27</v>
      </c>
      <c r="V202" s="107" t="s">
        <v>302</v>
      </c>
      <c r="W202" s="108"/>
      <c r="X202" s="108" t="e">
        <f aca="false">VLOOKUP(S202,,2,FALSE())</f>
        <v>#VALUE!</v>
      </c>
      <c r="Y202" s="108" t="e">
        <f aca="false">VLOOKUP(S202,,3,FALSE())</f>
        <v>#VALUE!</v>
      </c>
      <c r="Z202" s="108"/>
      <c r="AA202" s="108"/>
      <c r="AB202" s="108" t="n">
        <f aca="false">+Q202-Z202</f>
        <v>0</v>
      </c>
    </row>
    <row r="203" customFormat="false" ht="15" hidden="false" customHeight="false" outlineLevel="0" collapsed="false">
      <c r="A203" s="94"/>
      <c r="B203" s="95"/>
      <c r="C203" s="96"/>
      <c r="D203" s="96"/>
      <c r="E203" s="97"/>
      <c r="F203" s="98"/>
      <c r="G203" s="99" t="n">
        <v>0</v>
      </c>
      <c r="H203" s="99" t="n">
        <v>0</v>
      </c>
      <c r="I203" s="100" t="n">
        <f aca="false">IF(R203="Purchase Tax Free",Q203,0)</f>
        <v>0</v>
      </c>
      <c r="J203" s="101" t="n">
        <f aca="false">ROUND(IF(R203="Purchase 12.5%",Q203/112.5*100,0),0)</f>
        <v>0</v>
      </c>
      <c r="K203" s="101" t="n">
        <f aca="false">ROUND(J203*12.5/100,2)</f>
        <v>0</v>
      </c>
      <c r="L203" s="102" t="n">
        <v>0</v>
      </c>
      <c r="M203" s="101" t="n">
        <f aca="false">ROUND(IF(R203="Purchase 5%",Q203/105*100,0),0)</f>
        <v>0</v>
      </c>
      <c r="N203" s="101" t="n">
        <f aca="false">ROUND(M203*5/100,2)</f>
        <v>0</v>
      </c>
      <c r="O203" s="100" t="n">
        <f aca="false">ROUND(IF(R203="Purchase 1%",Q203/101*100,0),0)</f>
        <v>0</v>
      </c>
      <c r="P203" s="101" t="n">
        <f aca="false">IF(Q203=SUM(I203:O203),0,Q203-SUM(I203:O203))</f>
        <v>0</v>
      </c>
      <c r="Q203" s="103"/>
      <c r="R203" s="104"/>
      <c r="S203" s="105" t="n">
        <f aca="false">A203</f>
        <v>0</v>
      </c>
      <c r="T203" s="105"/>
      <c r="U203" s="106" t="s">
        <v>27</v>
      </c>
      <c r="V203" s="107" t="s">
        <v>302</v>
      </c>
      <c r="W203" s="108"/>
      <c r="X203" s="108" t="e">
        <f aca="false">VLOOKUP(S203,,2,FALSE())</f>
        <v>#VALUE!</v>
      </c>
      <c r="Y203" s="108" t="e">
        <f aca="false">VLOOKUP(S203,,3,FALSE())</f>
        <v>#VALUE!</v>
      </c>
      <c r="Z203" s="108"/>
      <c r="AA203" s="108"/>
      <c r="AB203" s="108" t="n">
        <f aca="false">+Q203-Z203</f>
        <v>0</v>
      </c>
    </row>
    <row r="204" customFormat="false" ht="15" hidden="false" customHeight="false" outlineLevel="0" collapsed="false">
      <c r="A204" s="94"/>
      <c r="B204" s="95"/>
      <c r="C204" s="96"/>
      <c r="D204" s="96"/>
      <c r="E204" s="97"/>
      <c r="F204" s="98"/>
      <c r="G204" s="99" t="n">
        <v>0</v>
      </c>
      <c r="H204" s="99" t="n">
        <v>0</v>
      </c>
      <c r="I204" s="100" t="n">
        <f aca="false">IF(R204="Purchase Tax Free",Q204,0)</f>
        <v>0</v>
      </c>
      <c r="J204" s="101" t="n">
        <f aca="false">ROUND(IF(R204="Purchase 12.5%",Q204/112.5*100,0),0)</f>
        <v>0</v>
      </c>
      <c r="K204" s="101" t="n">
        <f aca="false">ROUND(J204*12.5/100,2)</f>
        <v>0</v>
      </c>
      <c r="L204" s="102" t="n">
        <v>0</v>
      </c>
      <c r="M204" s="101" t="n">
        <f aca="false">ROUND(IF(R204="Purchase 5%",Q204/105*100,0),0)</f>
        <v>0</v>
      </c>
      <c r="N204" s="101" t="n">
        <f aca="false">ROUND(M204*5/100,2)</f>
        <v>0</v>
      </c>
      <c r="O204" s="100" t="n">
        <f aca="false">ROUND(IF(R204="Purchase 1%",Q204/101*100,0),0)</f>
        <v>0</v>
      </c>
      <c r="P204" s="101" t="n">
        <f aca="false">IF(Q204=SUM(I204:O204),0,Q204-SUM(I204:O204))</f>
        <v>0</v>
      </c>
      <c r="Q204" s="103"/>
      <c r="R204" s="104"/>
      <c r="S204" s="105" t="n">
        <f aca="false">A204</f>
        <v>0</v>
      </c>
      <c r="T204" s="105"/>
      <c r="U204" s="106" t="s">
        <v>27</v>
      </c>
      <c r="V204" s="107" t="s">
        <v>302</v>
      </c>
      <c r="W204" s="108"/>
      <c r="X204" s="108" t="e">
        <f aca="false">VLOOKUP(S204,,2,FALSE())</f>
        <v>#VALUE!</v>
      </c>
      <c r="Y204" s="108" t="e">
        <f aca="false">VLOOKUP(S204,,3,FALSE())</f>
        <v>#VALUE!</v>
      </c>
      <c r="Z204" s="108"/>
      <c r="AA204" s="108"/>
      <c r="AB204" s="108" t="n">
        <f aca="false">+Q204-Z204</f>
        <v>0</v>
      </c>
    </row>
    <row r="205" customFormat="false" ht="15" hidden="false" customHeight="false" outlineLevel="0" collapsed="false">
      <c r="A205" s="94"/>
      <c r="B205" s="95"/>
      <c r="C205" s="96"/>
      <c r="D205" s="96"/>
      <c r="E205" s="97"/>
      <c r="F205" s="98"/>
      <c r="G205" s="99" t="n">
        <v>0</v>
      </c>
      <c r="H205" s="99" t="n">
        <v>0</v>
      </c>
      <c r="I205" s="100" t="n">
        <f aca="false">IF(R205="Purchase Tax Free",Q205,0)</f>
        <v>0</v>
      </c>
      <c r="J205" s="101" t="n">
        <f aca="false">ROUND(IF(R205="Purchase 12.5%",Q205/112.5*100,0),0)</f>
        <v>0</v>
      </c>
      <c r="K205" s="101" t="n">
        <f aca="false">ROUND(J205*12.5/100,2)</f>
        <v>0</v>
      </c>
      <c r="L205" s="102" t="n">
        <v>0</v>
      </c>
      <c r="M205" s="101" t="n">
        <f aca="false">ROUND(IF(R205="Purchase 5%",Q205/105*100,0),0)</f>
        <v>0</v>
      </c>
      <c r="N205" s="101" t="n">
        <f aca="false">ROUND(M205*5/100,2)</f>
        <v>0</v>
      </c>
      <c r="O205" s="100" t="n">
        <f aca="false">ROUND(IF(R205="Purchase 1%",Q205/101*100,0),0)</f>
        <v>0</v>
      </c>
      <c r="P205" s="101" t="n">
        <f aca="false">IF(Q205=SUM(I205:O205),0,Q205-SUM(I205:O205))</f>
        <v>0</v>
      </c>
      <c r="Q205" s="103"/>
      <c r="R205" s="104"/>
      <c r="S205" s="105" t="n">
        <f aca="false">A205</f>
        <v>0</v>
      </c>
      <c r="T205" s="105"/>
      <c r="U205" s="106" t="s">
        <v>27</v>
      </c>
      <c r="V205" s="107" t="s">
        <v>302</v>
      </c>
      <c r="W205" s="108"/>
      <c r="X205" s="108" t="e">
        <f aca="false">VLOOKUP(S205,,2,FALSE())</f>
        <v>#VALUE!</v>
      </c>
      <c r="Y205" s="108" t="e">
        <f aca="false">VLOOKUP(S205,,3,FALSE())</f>
        <v>#VALUE!</v>
      </c>
      <c r="Z205" s="108"/>
      <c r="AA205" s="108"/>
      <c r="AB205" s="108" t="n">
        <f aca="false">+Q205-Z205</f>
        <v>0</v>
      </c>
    </row>
    <row r="206" customFormat="false" ht="15" hidden="false" customHeight="false" outlineLevel="0" collapsed="false">
      <c r="A206" s="94"/>
      <c r="B206" s="95"/>
      <c r="C206" s="96"/>
      <c r="D206" s="96"/>
      <c r="E206" s="97"/>
      <c r="F206" s="98"/>
      <c r="G206" s="99" t="n">
        <v>0</v>
      </c>
      <c r="H206" s="99" t="n">
        <v>0</v>
      </c>
      <c r="I206" s="100" t="n">
        <f aca="false">IF(R206="Purchase Tax Free",Q206,0)</f>
        <v>0</v>
      </c>
      <c r="J206" s="101" t="n">
        <f aca="false">ROUND(IF(R206="Purchase 12.5%",Q206/112.5*100,0),0)</f>
        <v>0</v>
      </c>
      <c r="K206" s="101" t="n">
        <f aca="false">ROUND(J206*12.5/100,2)</f>
        <v>0</v>
      </c>
      <c r="L206" s="102" t="n">
        <v>0</v>
      </c>
      <c r="M206" s="101" t="n">
        <f aca="false">ROUND(IF(R206="Purchase 5%",Q206/105*100,0),0)</f>
        <v>0</v>
      </c>
      <c r="N206" s="101" t="n">
        <f aca="false">ROUND(M206*5/100,2)</f>
        <v>0</v>
      </c>
      <c r="O206" s="100" t="n">
        <f aca="false">ROUND(IF(R206="Purchase 1%",Q206/101*100,0),0)</f>
        <v>0</v>
      </c>
      <c r="P206" s="101" t="n">
        <f aca="false">IF(Q206=SUM(I206:O206),0,Q206-SUM(I206:O206))</f>
        <v>0</v>
      </c>
      <c r="Q206" s="103"/>
      <c r="R206" s="104"/>
      <c r="S206" s="105" t="n">
        <f aca="false">A206</f>
        <v>0</v>
      </c>
      <c r="T206" s="105"/>
      <c r="U206" s="106" t="s">
        <v>27</v>
      </c>
      <c r="V206" s="107" t="s">
        <v>302</v>
      </c>
      <c r="W206" s="108"/>
      <c r="X206" s="108" t="e">
        <f aca="false">VLOOKUP(S206,,2,FALSE())</f>
        <v>#VALUE!</v>
      </c>
      <c r="Y206" s="108" t="e">
        <f aca="false">VLOOKUP(S206,,3,FALSE())</f>
        <v>#VALUE!</v>
      </c>
      <c r="Z206" s="108"/>
      <c r="AA206" s="108"/>
      <c r="AB206" s="108" t="n">
        <f aca="false">+Q206-Z206</f>
        <v>0</v>
      </c>
    </row>
    <row r="207" customFormat="false" ht="15" hidden="false" customHeight="false" outlineLevel="0" collapsed="false">
      <c r="A207" s="94"/>
      <c r="B207" s="95"/>
      <c r="C207" s="96"/>
      <c r="D207" s="96"/>
      <c r="E207" s="97"/>
      <c r="F207" s="98"/>
      <c r="G207" s="99" t="n">
        <v>0</v>
      </c>
      <c r="H207" s="99" t="n">
        <v>0</v>
      </c>
      <c r="I207" s="100" t="n">
        <f aca="false">IF(R207="Purchase Tax Free",Q207,0)</f>
        <v>0</v>
      </c>
      <c r="J207" s="101" t="n">
        <f aca="false">ROUND(IF(R207="Purchase 12.5%",Q207/112.5*100,0),0)</f>
        <v>0</v>
      </c>
      <c r="K207" s="101" t="n">
        <f aca="false">ROUND(J207*12.5/100,2)</f>
        <v>0</v>
      </c>
      <c r="L207" s="102" t="n">
        <v>0</v>
      </c>
      <c r="M207" s="101" t="n">
        <f aca="false">ROUND(IF(R207="Purchase 5%",Q207/105*100,0),0)</f>
        <v>0</v>
      </c>
      <c r="N207" s="101" t="n">
        <f aca="false">ROUND(M207*5/100,2)</f>
        <v>0</v>
      </c>
      <c r="O207" s="100" t="n">
        <f aca="false">ROUND(IF(R207="Purchase 1%",Q207/101*100,0),0)</f>
        <v>0</v>
      </c>
      <c r="P207" s="101" t="n">
        <f aca="false">IF(Q207=SUM(I207:O207),0,Q207-SUM(I207:O207))</f>
        <v>0</v>
      </c>
      <c r="Q207" s="103"/>
      <c r="R207" s="104"/>
      <c r="S207" s="105" t="n">
        <f aca="false">A207</f>
        <v>0</v>
      </c>
      <c r="T207" s="105"/>
      <c r="U207" s="106" t="s">
        <v>27</v>
      </c>
      <c r="V207" s="107" t="s">
        <v>302</v>
      </c>
      <c r="W207" s="108"/>
      <c r="X207" s="108" t="e">
        <f aca="false">VLOOKUP(S207,,2,FALSE())</f>
        <v>#VALUE!</v>
      </c>
      <c r="Y207" s="108" t="e">
        <f aca="false">VLOOKUP(S207,,3,FALSE())</f>
        <v>#VALUE!</v>
      </c>
      <c r="Z207" s="108"/>
      <c r="AA207" s="108"/>
      <c r="AB207" s="108" t="n">
        <f aca="false">+Q207-Z207</f>
        <v>0</v>
      </c>
    </row>
    <row r="208" customFormat="false" ht="15" hidden="false" customHeight="false" outlineLevel="0" collapsed="false">
      <c r="A208" s="94"/>
      <c r="B208" s="95"/>
      <c r="C208" s="96"/>
      <c r="D208" s="96"/>
      <c r="E208" s="97"/>
      <c r="F208" s="98"/>
      <c r="G208" s="99" t="n">
        <v>0</v>
      </c>
      <c r="H208" s="99" t="n">
        <v>0</v>
      </c>
      <c r="I208" s="100" t="n">
        <f aca="false">IF(R208="Purchase Tax Free",Q208,0)</f>
        <v>0</v>
      </c>
      <c r="J208" s="101" t="n">
        <f aca="false">ROUND(IF(R208="Purchase 12.5%",Q208/112.5*100,0),0)</f>
        <v>0</v>
      </c>
      <c r="K208" s="101" t="n">
        <f aca="false">ROUND(J208*12.5/100,2)</f>
        <v>0</v>
      </c>
      <c r="L208" s="102" t="n">
        <v>0</v>
      </c>
      <c r="M208" s="101" t="n">
        <f aca="false">ROUND(IF(R208="Purchase 5%",Q208/105*100,0),0)</f>
        <v>0</v>
      </c>
      <c r="N208" s="101" t="n">
        <f aca="false">ROUND(M208*5/100,2)</f>
        <v>0</v>
      </c>
      <c r="O208" s="100" t="n">
        <f aca="false">ROUND(IF(R208="Purchase 1%",Q208/101*100,0),0)</f>
        <v>0</v>
      </c>
      <c r="P208" s="101" t="n">
        <f aca="false">IF(Q208=SUM(I208:O208),0,Q208-SUM(I208:O208))</f>
        <v>0</v>
      </c>
      <c r="Q208" s="103"/>
      <c r="R208" s="104"/>
      <c r="S208" s="105" t="n">
        <f aca="false">A208</f>
        <v>0</v>
      </c>
      <c r="T208" s="105"/>
      <c r="U208" s="106" t="s">
        <v>27</v>
      </c>
      <c r="V208" s="107" t="s">
        <v>302</v>
      </c>
      <c r="W208" s="108"/>
      <c r="X208" s="108" t="e">
        <f aca="false">VLOOKUP(S208,,2,FALSE())</f>
        <v>#VALUE!</v>
      </c>
      <c r="Y208" s="108" t="e">
        <f aca="false">VLOOKUP(S208,,3,FALSE())</f>
        <v>#VALUE!</v>
      </c>
      <c r="Z208" s="108"/>
      <c r="AA208" s="108"/>
      <c r="AB208" s="108" t="n">
        <f aca="false">+Q208-Z208</f>
        <v>0</v>
      </c>
    </row>
    <row r="209" customFormat="false" ht="15" hidden="false" customHeight="false" outlineLevel="0" collapsed="false">
      <c r="A209" s="94"/>
      <c r="B209" s="95"/>
      <c r="C209" s="96"/>
      <c r="D209" s="96"/>
      <c r="E209" s="97"/>
      <c r="F209" s="98"/>
      <c r="G209" s="99" t="n">
        <v>0</v>
      </c>
      <c r="H209" s="99" t="n">
        <v>0</v>
      </c>
      <c r="I209" s="100" t="n">
        <f aca="false">IF(R209="Purchase Tax Free",Q209,0)</f>
        <v>0</v>
      </c>
      <c r="J209" s="101" t="n">
        <f aca="false">ROUND(IF(R209="Purchase 12.5%",Q209/112.5*100,0),0)</f>
        <v>0</v>
      </c>
      <c r="K209" s="101" t="n">
        <f aca="false">ROUND(J209*12.5/100,2)</f>
        <v>0</v>
      </c>
      <c r="L209" s="102" t="n">
        <v>0</v>
      </c>
      <c r="M209" s="101" t="n">
        <f aca="false">ROUND(IF(R209="Purchase 5%",Q209/105*100,0),0)</f>
        <v>0</v>
      </c>
      <c r="N209" s="101" t="n">
        <f aca="false">ROUND(M209*5/100,2)</f>
        <v>0</v>
      </c>
      <c r="O209" s="100" t="n">
        <f aca="false">ROUND(IF(R209="Purchase 1%",Q209/101*100,0),0)</f>
        <v>0</v>
      </c>
      <c r="P209" s="101" t="n">
        <f aca="false">IF(Q209=SUM(I209:O209),0,Q209-SUM(I209:O209))</f>
        <v>0</v>
      </c>
      <c r="Q209" s="103"/>
      <c r="R209" s="104"/>
      <c r="S209" s="105" t="n">
        <f aca="false">A209</f>
        <v>0</v>
      </c>
      <c r="T209" s="105"/>
      <c r="U209" s="106" t="s">
        <v>27</v>
      </c>
      <c r="V209" s="107" t="s">
        <v>302</v>
      </c>
      <c r="W209" s="108"/>
      <c r="X209" s="108" t="e">
        <f aca="false">VLOOKUP(S209,,2,FALSE())</f>
        <v>#VALUE!</v>
      </c>
      <c r="Y209" s="108" t="e">
        <f aca="false">VLOOKUP(S209,,3,FALSE())</f>
        <v>#VALUE!</v>
      </c>
      <c r="Z209" s="108"/>
      <c r="AA209" s="108"/>
      <c r="AB209" s="108" t="n">
        <f aca="false">+Q209-Z209</f>
        <v>0</v>
      </c>
    </row>
    <row r="210" customFormat="false" ht="15" hidden="false" customHeight="false" outlineLevel="0" collapsed="false">
      <c r="A210" s="94"/>
      <c r="B210" s="95"/>
      <c r="C210" s="96"/>
      <c r="D210" s="96"/>
      <c r="E210" s="97"/>
      <c r="F210" s="98"/>
      <c r="G210" s="99" t="n">
        <v>0</v>
      </c>
      <c r="H210" s="99" t="n">
        <v>0</v>
      </c>
      <c r="I210" s="100" t="n">
        <f aca="false">IF(R210="Purchase Tax Free",Q210,0)</f>
        <v>0</v>
      </c>
      <c r="J210" s="101" t="n">
        <f aca="false">ROUND(IF(R210="Purchase 12.5%",Q210/112.5*100,0),0)</f>
        <v>0</v>
      </c>
      <c r="K210" s="101" t="n">
        <f aca="false">ROUND(J210*12.5/100,2)</f>
        <v>0</v>
      </c>
      <c r="L210" s="102" t="n">
        <v>0</v>
      </c>
      <c r="M210" s="101" t="n">
        <f aca="false">ROUND(IF(R210="Purchase 5%",Q210/105*100,0),0)</f>
        <v>0</v>
      </c>
      <c r="N210" s="101" t="n">
        <f aca="false">ROUND(M210*5/100,2)</f>
        <v>0</v>
      </c>
      <c r="O210" s="100" t="n">
        <f aca="false">ROUND(IF(R210="Purchase 1%",Q210/101*100,0),0)</f>
        <v>0</v>
      </c>
      <c r="P210" s="101" t="n">
        <f aca="false">IF(Q210=SUM(I210:O210),0,Q210-SUM(I210:O210))</f>
        <v>0</v>
      </c>
      <c r="Q210" s="103"/>
      <c r="R210" s="104"/>
      <c r="S210" s="105" t="n">
        <f aca="false">A210</f>
        <v>0</v>
      </c>
      <c r="T210" s="105"/>
      <c r="U210" s="106" t="s">
        <v>27</v>
      </c>
      <c r="V210" s="107" t="s">
        <v>302</v>
      </c>
      <c r="W210" s="108"/>
      <c r="X210" s="108" t="e">
        <f aca="false">VLOOKUP(S210,,2,FALSE())</f>
        <v>#VALUE!</v>
      </c>
      <c r="Y210" s="108" t="e">
        <f aca="false">VLOOKUP(S210,,3,FALSE())</f>
        <v>#VALUE!</v>
      </c>
      <c r="Z210" s="108"/>
      <c r="AA210" s="108"/>
      <c r="AB210" s="108" t="n">
        <f aca="false">+Q210-Z210</f>
        <v>0</v>
      </c>
    </row>
    <row r="211" customFormat="false" ht="15" hidden="false" customHeight="false" outlineLevel="0" collapsed="false">
      <c r="A211" s="94"/>
      <c r="B211" s="95"/>
      <c r="C211" s="96"/>
      <c r="D211" s="96"/>
      <c r="E211" s="97"/>
      <c r="F211" s="98"/>
      <c r="G211" s="99" t="n">
        <v>0</v>
      </c>
      <c r="H211" s="99" t="n">
        <v>0</v>
      </c>
      <c r="I211" s="100" t="n">
        <f aca="false">IF(R211="Purchase Tax Free",Q211,0)</f>
        <v>0</v>
      </c>
      <c r="J211" s="101" t="n">
        <f aca="false">ROUND(IF(R211="Purchase 12.5%",Q211/112.5*100,0),0)</f>
        <v>0</v>
      </c>
      <c r="K211" s="101" t="n">
        <f aca="false">ROUND(J211*12.5/100,2)</f>
        <v>0</v>
      </c>
      <c r="L211" s="102" t="n">
        <v>0</v>
      </c>
      <c r="M211" s="101" t="n">
        <f aca="false">ROUND(IF(R211="Purchase 5%",Q211/105*100,0),0)</f>
        <v>0</v>
      </c>
      <c r="N211" s="101" t="n">
        <f aca="false">ROUND(M211*5/100,2)</f>
        <v>0</v>
      </c>
      <c r="O211" s="100" t="n">
        <f aca="false">ROUND(IF(R211="Purchase 1%",Q211/101*100,0),0)</f>
        <v>0</v>
      </c>
      <c r="P211" s="101" t="n">
        <f aca="false">IF(Q211=SUM(I211:O211),0,Q211-SUM(I211:O211))</f>
        <v>0</v>
      </c>
      <c r="Q211" s="103"/>
      <c r="R211" s="104"/>
      <c r="S211" s="105" t="n">
        <f aca="false">A211</f>
        <v>0</v>
      </c>
      <c r="T211" s="105"/>
      <c r="U211" s="106" t="s">
        <v>27</v>
      </c>
      <c r="V211" s="107" t="s">
        <v>302</v>
      </c>
      <c r="W211" s="108"/>
      <c r="X211" s="108" t="e">
        <f aca="false">VLOOKUP(S211,,2,FALSE())</f>
        <v>#VALUE!</v>
      </c>
      <c r="Y211" s="108" t="e">
        <f aca="false">VLOOKUP(S211,,3,FALSE())</f>
        <v>#VALUE!</v>
      </c>
      <c r="Z211" s="108"/>
      <c r="AA211" s="108"/>
      <c r="AB211" s="108" t="n">
        <f aca="false">+Q211-Z211</f>
        <v>0</v>
      </c>
    </row>
    <row r="212" customFormat="false" ht="15" hidden="false" customHeight="false" outlineLevel="0" collapsed="false">
      <c r="A212" s="94"/>
      <c r="B212" s="95"/>
      <c r="C212" s="96"/>
      <c r="D212" s="96"/>
      <c r="E212" s="97"/>
      <c r="F212" s="98"/>
      <c r="G212" s="99" t="n">
        <v>0</v>
      </c>
      <c r="H212" s="99" t="n">
        <v>0</v>
      </c>
      <c r="I212" s="100" t="n">
        <f aca="false">IF(R212="Purchase Tax Free",Q212,0)</f>
        <v>0</v>
      </c>
      <c r="J212" s="101" t="n">
        <f aca="false">ROUND(IF(R212="Purchase 12.5%",Q212/112.5*100,0),0)</f>
        <v>0</v>
      </c>
      <c r="K212" s="101" t="n">
        <f aca="false">ROUND(J212*12.5/100,2)</f>
        <v>0</v>
      </c>
      <c r="L212" s="102" t="n">
        <v>0</v>
      </c>
      <c r="M212" s="101" t="n">
        <f aca="false">ROUND(IF(R212="Purchase 5%",Q212/105*100,0),0)</f>
        <v>0</v>
      </c>
      <c r="N212" s="101" t="n">
        <f aca="false">ROUND(M212*5/100,2)</f>
        <v>0</v>
      </c>
      <c r="O212" s="100" t="n">
        <f aca="false">ROUND(IF(R212="Purchase 1%",Q212/101*100,0),0)</f>
        <v>0</v>
      </c>
      <c r="P212" s="101" t="n">
        <f aca="false">IF(Q212=SUM(I212:O212),0,Q212-SUM(I212:O212))</f>
        <v>0</v>
      </c>
      <c r="Q212" s="103"/>
      <c r="R212" s="104"/>
      <c r="S212" s="105" t="n">
        <f aca="false">A212</f>
        <v>0</v>
      </c>
      <c r="T212" s="105"/>
      <c r="U212" s="106" t="s">
        <v>27</v>
      </c>
      <c r="V212" s="107" t="s">
        <v>302</v>
      </c>
      <c r="W212" s="108"/>
      <c r="X212" s="108" t="e">
        <f aca="false">VLOOKUP(S212,,2,FALSE())</f>
        <v>#VALUE!</v>
      </c>
      <c r="Y212" s="108" t="e">
        <f aca="false">VLOOKUP(S212,,3,FALSE())</f>
        <v>#VALUE!</v>
      </c>
      <c r="Z212" s="108"/>
      <c r="AA212" s="108"/>
      <c r="AB212" s="108" t="n">
        <f aca="false">+Q212-Z212</f>
        <v>0</v>
      </c>
    </row>
    <row r="213" customFormat="false" ht="15" hidden="false" customHeight="false" outlineLevel="0" collapsed="false">
      <c r="A213" s="94"/>
      <c r="B213" s="95"/>
      <c r="C213" s="96"/>
      <c r="D213" s="96"/>
      <c r="E213" s="97"/>
      <c r="F213" s="98"/>
      <c r="G213" s="99" t="n">
        <v>0</v>
      </c>
      <c r="H213" s="99" t="n">
        <v>0</v>
      </c>
      <c r="I213" s="100" t="n">
        <f aca="false">IF(R213="Purchase Tax Free",Q213,0)</f>
        <v>0</v>
      </c>
      <c r="J213" s="101" t="n">
        <f aca="false">ROUND(IF(R213="Purchase 12.5%",Q213/112.5*100,0),0)</f>
        <v>0</v>
      </c>
      <c r="K213" s="101" t="n">
        <f aca="false">ROUND(J213*12.5/100,2)</f>
        <v>0</v>
      </c>
      <c r="L213" s="102" t="n">
        <v>0</v>
      </c>
      <c r="M213" s="101" t="n">
        <f aca="false">ROUND(IF(R213="Purchase 5%",Q213/105*100,0),0)</f>
        <v>0</v>
      </c>
      <c r="N213" s="101" t="n">
        <f aca="false">ROUND(M213*5/100,2)</f>
        <v>0</v>
      </c>
      <c r="O213" s="100" t="n">
        <f aca="false">ROUND(IF(R213="Purchase 1%",Q213/101*100,0),0)</f>
        <v>0</v>
      </c>
      <c r="P213" s="101" t="n">
        <f aca="false">IF(Q213=SUM(I213:O213),0,Q213-SUM(I213:O213))</f>
        <v>0</v>
      </c>
      <c r="Q213" s="103"/>
      <c r="R213" s="104"/>
      <c r="S213" s="105" t="n">
        <f aca="false">A213</f>
        <v>0</v>
      </c>
      <c r="T213" s="105"/>
      <c r="U213" s="106" t="s">
        <v>27</v>
      </c>
      <c r="V213" s="107" t="s">
        <v>302</v>
      </c>
      <c r="W213" s="108"/>
      <c r="X213" s="108" t="e">
        <f aca="false">VLOOKUP(S213,,2,FALSE())</f>
        <v>#VALUE!</v>
      </c>
      <c r="Y213" s="108" t="e">
        <f aca="false">VLOOKUP(S213,,3,FALSE())</f>
        <v>#VALUE!</v>
      </c>
      <c r="Z213" s="108"/>
      <c r="AA213" s="108"/>
      <c r="AB213" s="108" t="n">
        <f aca="false">+Q213-Z213</f>
        <v>0</v>
      </c>
    </row>
    <row r="214" customFormat="false" ht="15" hidden="false" customHeight="false" outlineLevel="0" collapsed="false">
      <c r="A214" s="94"/>
      <c r="B214" s="95"/>
      <c r="C214" s="96"/>
      <c r="D214" s="96"/>
      <c r="E214" s="97"/>
      <c r="F214" s="98"/>
      <c r="G214" s="99" t="n">
        <v>0</v>
      </c>
      <c r="H214" s="99" t="n">
        <v>0</v>
      </c>
      <c r="I214" s="100" t="n">
        <f aca="false">IF(R214="Purchase Tax Free",Q214,0)</f>
        <v>0</v>
      </c>
      <c r="J214" s="101" t="n">
        <f aca="false">ROUND(IF(R214="Purchase 12.5%",Q214/112.5*100,0),0)</f>
        <v>0</v>
      </c>
      <c r="K214" s="101" t="n">
        <f aca="false">ROUND(J214*12.5/100,2)</f>
        <v>0</v>
      </c>
      <c r="L214" s="102" t="n">
        <v>0</v>
      </c>
      <c r="M214" s="101" t="n">
        <f aca="false">ROUND(IF(R214="Purchase 5%",Q214/105*100,0),0)</f>
        <v>0</v>
      </c>
      <c r="N214" s="101" t="n">
        <f aca="false">ROUND(M214*5/100,2)</f>
        <v>0</v>
      </c>
      <c r="O214" s="100" t="n">
        <f aca="false">ROUND(IF(R214="Purchase 1%",Q214/101*100,0),0)</f>
        <v>0</v>
      </c>
      <c r="P214" s="101" t="n">
        <f aca="false">IF(Q214=SUM(I214:O214),0,Q214-SUM(I214:O214))</f>
        <v>0</v>
      </c>
      <c r="Q214" s="103"/>
      <c r="R214" s="104"/>
      <c r="S214" s="105" t="n">
        <f aca="false">A214</f>
        <v>0</v>
      </c>
      <c r="T214" s="105"/>
      <c r="U214" s="106" t="s">
        <v>27</v>
      </c>
      <c r="V214" s="107" t="s">
        <v>302</v>
      </c>
      <c r="W214" s="108"/>
      <c r="X214" s="108" t="e">
        <f aca="false">VLOOKUP(S214,,2,FALSE())</f>
        <v>#VALUE!</v>
      </c>
      <c r="Y214" s="108" t="e">
        <f aca="false">VLOOKUP(S214,,3,FALSE())</f>
        <v>#VALUE!</v>
      </c>
      <c r="Z214" s="108"/>
      <c r="AA214" s="108"/>
      <c r="AB214" s="108" t="n">
        <f aca="false">+Q214-Z214</f>
        <v>0</v>
      </c>
    </row>
    <row r="215" customFormat="false" ht="15" hidden="false" customHeight="false" outlineLevel="0" collapsed="false">
      <c r="A215" s="94"/>
      <c r="B215" s="95"/>
      <c r="C215" s="96"/>
      <c r="D215" s="96"/>
      <c r="E215" s="97"/>
      <c r="F215" s="98"/>
      <c r="G215" s="99" t="n">
        <v>0</v>
      </c>
      <c r="H215" s="99" t="n">
        <v>0</v>
      </c>
      <c r="I215" s="100" t="n">
        <f aca="false">IF(R215="Purchase Tax Free",Q215,0)</f>
        <v>0</v>
      </c>
      <c r="J215" s="101" t="n">
        <f aca="false">ROUND(IF(R215="Purchase 12.5%",Q215/112.5*100,0),0)</f>
        <v>0</v>
      </c>
      <c r="K215" s="101" t="n">
        <f aca="false">ROUND(J215*12.5/100,2)</f>
        <v>0</v>
      </c>
      <c r="L215" s="102" t="n">
        <v>0</v>
      </c>
      <c r="M215" s="101" t="n">
        <f aca="false">ROUND(IF(R215="Purchase 5%",Q215/105*100,0),0)</f>
        <v>0</v>
      </c>
      <c r="N215" s="101" t="n">
        <f aca="false">ROUND(M215*5/100,2)</f>
        <v>0</v>
      </c>
      <c r="O215" s="100" t="n">
        <f aca="false">ROUND(IF(R215="Purchase 1%",Q215/101*100,0),0)</f>
        <v>0</v>
      </c>
      <c r="P215" s="101" t="n">
        <f aca="false">IF(Q215=SUM(I215:O215),0,Q215-SUM(I215:O215))</f>
        <v>0</v>
      </c>
      <c r="Q215" s="103"/>
      <c r="R215" s="104"/>
      <c r="S215" s="105" t="n">
        <f aca="false">A215</f>
        <v>0</v>
      </c>
      <c r="T215" s="105"/>
      <c r="U215" s="106" t="s">
        <v>27</v>
      </c>
      <c r="V215" s="107" t="s">
        <v>302</v>
      </c>
      <c r="W215" s="108"/>
      <c r="X215" s="108" t="e">
        <f aca="false">VLOOKUP(S215,,2,FALSE())</f>
        <v>#VALUE!</v>
      </c>
      <c r="Y215" s="108" t="e">
        <f aca="false">VLOOKUP(S215,,3,FALSE())</f>
        <v>#VALUE!</v>
      </c>
      <c r="Z215" s="108"/>
      <c r="AA215" s="108"/>
      <c r="AB215" s="108" t="n">
        <f aca="false">+Q215-Z215</f>
        <v>0</v>
      </c>
    </row>
    <row r="216" customFormat="false" ht="15" hidden="false" customHeight="false" outlineLevel="0" collapsed="false">
      <c r="A216" s="94"/>
      <c r="B216" s="95"/>
      <c r="C216" s="96"/>
      <c r="D216" s="96"/>
      <c r="E216" s="97"/>
      <c r="F216" s="98"/>
      <c r="G216" s="99" t="n">
        <v>0</v>
      </c>
      <c r="H216" s="99" t="n">
        <v>0</v>
      </c>
      <c r="I216" s="100" t="n">
        <f aca="false">IF(R216="Purchase Tax Free",Q216,0)</f>
        <v>0</v>
      </c>
      <c r="J216" s="101" t="n">
        <f aca="false">ROUND(IF(R216="Purchase 12.5%",Q216/112.5*100,0),0)</f>
        <v>0</v>
      </c>
      <c r="K216" s="101" t="n">
        <f aca="false">ROUND(J216*12.5/100,2)</f>
        <v>0</v>
      </c>
      <c r="L216" s="102" t="n">
        <v>0</v>
      </c>
      <c r="M216" s="101" t="n">
        <f aca="false">ROUND(IF(R216="Purchase 5%",Q216/105*100,0),0)</f>
        <v>0</v>
      </c>
      <c r="N216" s="101" t="n">
        <f aca="false">ROUND(M216*5/100,2)</f>
        <v>0</v>
      </c>
      <c r="O216" s="100" t="n">
        <f aca="false">ROUND(IF(R216="Purchase 1%",Q216/101*100,0),0)</f>
        <v>0</v>
      </c>
      <c r="P216" s="101" t="n">
        <f aca="false">IF(Q216=SUM(I216:O216),0,Q216-SUM(I216:O216))</f>
        <v>0</v>
      </c>
      <c r="Q216" s="103"/>
      <c r="R216" s="104"/>
      <c r="S216" s="105" t="n">
        <f aca="false">A216</f>
        <v>0</v>
      </c>
      <c r="T216" s="105"/>
      <c r="U216" s="106" t="s">
        <v>27</v>
      </c>
      <c r="V216" s="107" t="s">
        <v>302</v>
      </c>
      <c r="W216" s="108"/>
      <c r="X216" s="108" t="e">
        <f aca="false">VLOOKUP(S216,,2,FALSE())</f>
        <v>#VALUE!</v>
      </c>
      <c r="Y216" s="108" t="e">
        <f aca="false">VLOOKUP(S216,,3,FALSE())</f>
        <v>#VALUE!</v>
      </c>
      <c r="Z216" s="108"/>
      <c r="AA216" s="108"/>
      <c r="AB216" s="108" t="n">
        <f aca="false">+Q216-Z216</f>
        <v>0</v>
      </c>
    </row>
    <row r="217" customFormat="false" ht="15" hidden="false" customHeight="false" outlineLevel="0" collapsed="false">
      <c r="A217" s="94"/>
      <c r="B217" s="95"/>
      <c r="C217" s="96"/>
      <c r="D217" s="96"/>
      <c r="E217" s="97"/>
      <c r="F217" s="98"/>
      <c r="G217" s="99" t="n">
        <v>0</v>
      </c>
      <c r="H217" s="99" t="n">
        <v>0</v>
      </c>
      <c r="I217" s="100" t="n">
        <f aca="false">IF(R217="Purchase Tax Free",Q217,0)</f>
        <v>0</v>
      </c>
      <c r="J217" s="101" t="n">
        <f aca="false">ROUND(IF(R217="Purchase 12.5%",Q217/112.5*100,0),0)</f>
        <v>0</v>
      </c>
      <c r="K217" s="101" t="n">
        <f aca="false">ROUND(J217*12.5/100,2)</f>
        <v>0</v>
      </c>
      <c r="L217" s="102" t="n">
        <v>0</v>
      </c>
      <c r="M217" s="101" t="n">
        <f aca="false">ROUND(IF(R217="Purchase 5%",Q217/105*100,0),0)</f>
        <v>0</v>
      </c>
      <c r="N217" s="101" t="n">
        <f aca="false">ROUND(M217*5/100,2)</f>
        <v>0</v>
      </c>
      <c r="O217" s="100" t="n">
        <f aca="false">ROUND(IF(R217="Purchase 1%",Q217/101*100,0),0)</f>
        <v>0</v>
      </c>
      <c r="P217" s="101" t="n">
        <f aca="false">IF(Q217=SUM(I217:O217),0,Q217-SUM(I217:O217))</f>
        <v>0</v>
      </c>
      <c r="Q217" s="103"/>
      <c r="R217" s="104"/>
      <c r="S217" s="105" t="n">
        <f aca="false">A217</f>
        <v>0</v>
      </c>
      <c r="T217" s="105"/>
      <c r="U217" s="106" t="s">
        <v>27</v>
      </c>
      <c r="V217" s="107" t="s">
        <v>302</v>
      </c>
      <c r="W217" s="108"/>
      <c r="X217" s="108" t="e">
        <f aca="false">VLOOKUP(S217,,2,FALSE())</f>
        <v>#VALUE!</v>
      </c>
      <c r="Y217" s="108" t="e">
        <f aca="false">VLOOKUP(S217,,3,FALSE())</f>
        <v>#VALUE!</v>
      </c>
      <c r="Z217" s="108"/>
      <c r="AA217" s="108"/>
      <c r="AB217" s="108" t="n">
        <f aca="false">+Q217-Z217</f>
        <v>0</v>
      </c>
    </row>
    <row r="218" customFormat="false" ht="15" hidden="false" customHeight="false" outlineLevel="0" collapsed="false">
      <c r="A218" s="94"/>
      <c r="B218" s="95"/>
      <c r="C218" s="96"/>
      <c r="D218" s="96"/>
      <c r="E218" s="97"/>
      <c r="F218" s="98"/>
      <c r="G218" s="99" t="n">
        <v>0</v>
      </c>
      <c r="H218" s="99" t="n">
        <v>0</v>
      </c>
      <c r="I218" s="100" t="n">
        <f aca="false">IF(R218="Purchase Tax Free",Q218,0)</f>
        <v>0</v>
      </c>
      <c r="J218" s="101" t="n">
        <f aca="false">ROUND(IF(R218="Purchase 12.5%",Q218/112.5*100,0),0)</f>
        <v>0</v>
      </c>
      <c r="K218" s="101" t="n">
        <f aca="false">ROUND(J218*12.5/100,2)</f>
        <v>0</v>
      </c>
      <c r="L218" s="102" t="n">
        <v>0</v>
      </c>
      <c r="M218" s="101" t="n">
        <f aca="false">ROUND(IF(R218="Purchase 5%",Q218/105*100,0),0)</f>
        <v>0</v>
      </c>
      <c r="N218" s="101" t="n">
        <f aca="false">ROUND(M218*5/100,2)</f>
        <v>0</v>
      </c>
      <c r="O218" s="100" t="n">
        <f aca="false">ROUND(IF(R218="Purchase 1%",Q218/101*100,0),0)</f>
        <v>0</v>
      </c>
      <c r="P218" s="101" t="n">
        <f aca="false">IF(Q218=SUM(I218:O218),0,Q218-SUM(I218:O218))</f>
        <v>0</v>
      </c>
      <c r="Q218" s="103"/>
      <c r="R218" s="104"/>
      <c r="S218" s="105" t="n">
        <f aca="false">A218</f>
        <v>0</v>
      </c>
      <c r="T218" s="105"/>
      <c r="U218" s="106" t="s">
        <v>27</v>
      </c>
      <c r="V218" s="107" t="s">
        <v>302</v>
      </c>
      <c r="W218" s="108"/>
      <c r="X218" s="108" t="e">
        <f aca="false">VLOOKUP(S218,,2,FALSE())</f>
        <v>#VALUE!</v>
      </c>
      <c r="Y218" s="108" t="e">
        <f aca="false">VLOOKUP(S218,,3,FALSE())</f>
        <v>#VALUE!</v>
      </c>
      <c r="Z218" s="108"/>
      <c r="AA218" s="108"/>
      <c r="AB218" s="108" t="n">
        <f aca="false">+Q218-Z218</f>
        <v>0</v>
      </c>
    </row>
    <row r="219" customFormat="false" ht="15" hidden="false" customHeight="false" outlineLevel="0" collapsed="false">
      <c r="A219" s="94"/>
      <c r="B219" s="95"/>
      <c r="C219" s="96"/>
      <c r="D219" s="96"/>
      <c r="E219" s="97"/>
      <c r="F219" s="98"/>
      <c r="G219" s="99" t="n">
        <v>0</v>
      </c>
      <c r="H219" s="99" t="n">
        <v>0</v>
      </c>
      <c r="I219" s="100" t="n">
        <f aca="false">IF(R219="Purchase Tax Free",Q219,0)</f>
        <v>0</v>
      </c>
      <c r="J219" s="101" t="n">
        <f aca="false">ROUND(IF(R219="Purchase 12.5%",Q219/112.5*100,0),0)</f>
        <v>0</v>
      </c>
      <c r="K219" s="101" t="n">
        <f aca="false">ROUND(J219*12.5/100,2)</f>
        <v>0</v>
      </c>
      <c r="L219" s="102" t="n">
        <v>0</v>
      </c>
      <c r="M219" s="101" t="n">
        <f aca="false">ROUND(IF(R219="Purchase 5%",Q219/105*100,0),0)</f>
        <v>0</v>
      </c>
      <c r="N219" s="101" t="n">
        <f aca="false">ROUND(M219*5/100,2)</f>
        <v>0</v>
      </c>
      <c r="O219" s="100" t="n">
        <f aca="false">ROUND(IF(R219="Purchase 1%",Q219/101*100,0),0)</f>
        <v>0</v>
      </c>
      <c r="P219" s="101" t="n">
        <f aca="false">IF(Q219=SUM(I219:O219),0,Q219-SUM(I219:O219))</f>
        <v>0</v>
      </c>
      <c r="Q219" s="103"/>
      <c r="R219" s="104"/>
      <c r="S219" s="105" t="n">
        <f aca="false">A219</f>
        <v>0</v>
      </c>
      <c r="T219" s="105"/>
      <c r="U219" s="106" t="s">
        <v>27</v>
      </c>
      <c r="V219" s="107" t="s">
        <v>302</v>
      </c>
      <c r="W219" s="108"/>
      <c r="X219" s="108" t="e">
        <f aca="false">VLOOKUP(S219,,2,FALSE())</f>
        <v>#VALUE!</v>
      </c>
      <c r="Y219" s="108" t="e">
        <f aca="false">VLOOKUP(S219,,3,FALSE())</f>
        <v>#VALUE!</v>
      </c>
      <c r="Z219" s="108"/>
      <c r="AA219" s="108"/>
      <c r="AB219" s="108" t="n">
        <f aca="false">+Q219-Z219</f>
        <v>0</v>
      </c>
    </row>
    <row r="220" customFormat="false" ht="15" hidden="false" customHeight="false" outlineLevel="0" collapsed="false">
      <c r="A220" s="94"/>
      <c r="B220" s="95"/>
      <c r="C220" s="96"/>
      <c r="D220" s="96"/>
      <c r="E220" s="97"/>
      <c r="F220" s="98"/>
      <c r="G220" s="99" t="n">
        <v>0</v>
      </c>
      <c r="H220" s="99" t="n">
        <v>0</v>
      </c>
      <c r="I220" s="100" t="n">
        <f aca="false">IF(R220="Purchase Tax Free",Q220,0)</f>
        <v>0</v>
      </c>
      <c r="J220" s="101" t="n">
        <f aca="false">ROUND(IF(R220="Purchase 12.5%",Q220/112.5*100,0),0)</f>
        <v>0</v>
      </c>
      <c r="K220" s="101" t="n">
        <f aca="false">ROUND(J220*12.5/100,2)</f>
        <v>0</v>
      </c>
      <c r="L220" s="102" t="n">
        <v>0</v>
      </c>
      <c r="M220" s="101" t="n">
        <f aca="false">ROUND(IF(R220="Purchase 5%",Q220/105*100,0),0)</f>
        <v>0</v>
      </c>
      <c r="N220" s="101" t="n">
        <f aca="false">ROUND(M220*5/100,2)</f>
        <v>0</v>
      </c>
      <c r="O220" s="100" t="n">
        <f aca="false">ROUND(IF(R220="Purchase 1%",Q220/101*100,0),0)</f>
        <v>0</v>
      </c>
      <c r="P220" s="101" t="n">
        <f aca="false">IF(Q220=SUM(I220:O220),0,Q220-SUM(I220:O220))</f>
        <v>0</v>
      </c>
      <c r="Q220" s="103"/>
      <c r="R220" s="104"/>
      <c r="S220" s="105" t="n">
        <f aca="false">A220</f>
        <v>0</v>
      </c>
      <c r="T220" s="105"/>
      <c r="U220" s="106" t="s">
        <v>27</v>
      </c>
      <c r="V220" s="107" t="s">
        <v>302</v>
      </c>
      <c r="W220" s="108"/>
      <c r="X220" s="108" t="e">
        <f aca="false">VLOOKUP(S220,,2,FALSE())</f>
        <v>#VALUE!</v>
      </c>
      <c r="Y220" s="108" t="e">
        <f aca="false">VLOOKUP(S220,,3,FALSE())</f>
        <v>#VALUE!</v>
      </c>
      <c r="Z220" s="108"/>
      <c r="AA220" s="108"/>
      <c r="AB220" s="108" t="n">
        <f aca="false">+Q220-Z220</f>
        <v>0</v>
      </c>
    </row>
    <row r="221" customFormat="false" ht="15" hidden="false" customHeight="false" outlineLevel="0" collapsed="false">
      <c r="A221" s="94"/>
      <c r="B221" s="95"/>
      <c r="C221" s="96"/>
      <c r="D221" s="96"/>
      <c r="E221" s="97"/>
      <c r="F221" s="98"/>
      <c r="G221" s="99" t="n">
        <v>0</v>
      </c>
      <c r="H221" s="99" t="n">
        <v>0</v>
      </c>
      <c r="I221" s="100" t="n">
        <f aca="false">IF(R221="Purchase Tax Free",Q221,0)</f>
        <v>0</v>
      </c>
      <c r="J221" s="101" t="n">
        <f aca="false">ROUND(IF(R221="Purchase 12.5%",Q221/112.5*100,0),0)</f>
        <v>0</v>
      </c>
      <c r="K221" s="101" t="n">
        <f aca="false">ROUND(J221*12.5/100,2)</f>
        <v>0</v>
      </c>
      <c r="L221" s="102" t="n">
        <v>0</v>
      </c>
      <c r="M221" s="101" t="n">
        <f aca="false">ROUND(IF(R221="Purchase 5%",Q221/105*100,0),0)</f>
        <v>0</v>
      </c>
      <c r="N221" s="101" t="n">
        <f aca="false">ROUND(M221*5/100,2)</f>
        <v>0</v>
      </c>
      <c r="O221" s="100" t="n">
        <f aca="false">ROUND(IF(R221="Purchase 1%",Q221/101*100,0),0)</f>
        <v>0</v>
      </c>
      <c r="P221" s="101" t="n">
        <f aca="false">IF(Q221=SUM(I221:O221),0,Q221-SUM(I221:O221))</f>
        <v>0</v>
      </c>
      <c r="Q221" s="103"/>
      <c r="R221" s="104"/>
      <c r="S221" s="105" t="n">
        <f aca="false">A221</f>
        <v>0</v>
      </c>
      <c r="T221" s="105"/>
      <c r="U221" s="106" t="s">
        <v>27</v>
      </c>
      <c r="V221" s="107" t="s">
        <v>302</v>
      </c>
      <c r="W221" s="108"/>
      <c r="X221" s="108" t="e">
        <f aca="false">VLOOKUP(S221,,2,FALSE())</f>
        <v>#VALUE!</v>
      </c>
      <c r="Y221" s="108" t="e">
        <f aca="false">VLOOKUP(S221,,3,FALSE())</f>
        <v>#VALUE!</v>
      </c>
      <c r="Z221" s="108"/>
      <c r="AA221" s="108"/>
      <c r="AB221" s="108" t="n">
        <f aca="false">+Q221-Z221</f>
        <v>0</v>
      </c>
    </row>
    <row r="222" customFormat="false" ht="15" hidden="false" customHeight="false" outlineLevel="0" collapsed="false">
      <c r="A222" s="94"/>
      <c r="B222" s="95"/>
      <c r="C222" s="96"/>
      <c r="D222" s="96"/>
      <c r="E222" s="97"/>
      <c r="F222" s="98"/>
      <c r="G222" s="99" t="n">
        <v>0</v>
      </c>
      <c r="H222" s="99" t="n">
        <v>0</v>
      </c>
      <c r="I222" s="100" t="n">
        <f aca="false">IF(R222="Purchase Tax Free",Q222,0)</f>
        <v>0</v>
      </c>
      <c r="J222" s="101" t="n">
        <f aca="false">ROUND(IF(R222="Purchase 12.5%",Q222/112.5*100,0),0)</f>
        <v>0</v>
      </c>
      <c r="K222" s="101" t="n">
        <f aca="false">ROUND(J222*12.5/100,2)</f>
        <v>0</v>
      </c>
      <c r="L222" s="102" t="n">
        <v>0</v>
      </c>
      <c r="M222" s="101" t="n">
        <f aca="false">ROUND(IF(R222="Purchase 5%",Q222/105*100,0),0)</f>
        <v>0</v>
      </c>
      <c r="N222" s="101" t="n">
        <f aca="false">ROUND(M222*5/100,2)</f>
        <v>0</v>
      </c>
      <c r="O222" s="100" t="n">
        <f aca="false">ROUND(IF(R222="Purchase 1%",Q222/101*100,0),0)</f>
        <v>0</v>
      </c>
      <c r="P222" s="101" t="n">
        <f aca="false">IF(Q222=SUM(I222:O222),0,Q222-SUM(I222:O222))</f>
        <v>0</v>
      </c>
      <c r="Q222" s="103"/>
      <c r="R222" s="104"/>
      <c r="S222" s="105" t="n">
        <f aca="false">A222</f>
        <v>0</v>
      </c>
      <c r="T222" s="105"/>
      <c r="U222" s="106" t="s">
        <v>27</v>
      </c>
      <c r="V222" s="107" t="s">
        <v>302</v>
      </c>
      <c r="W222" s="108"/>
      <c r="X222" s="108" t="e">
        <f aca="false">VLOOKUP(S222,,2,FALSE())</f>
        <v>#VALUE!</v>
      </c>
      <c r="Y222" s="108" t="e">
        <f aca="false">VLOOKUP(S222,,3,FALSE())</f>
        <v>#VALUE!</v>
      </c>
      <c r="Z222" s="108"/>
      <c r="AA222" s="108"/>
      <c r="AB222" s="108" t="n">
        <f aca="false">+Q222-Z222</f>
        <v>0</v>
      </c>
    </row>
    <row r="223" customFormat="false" ht="15" hidden="false" customHeight="false" outlineLevel="0" collapsed="false">
      <c r="A223" s="94"/>
      <c r="B223" s="95"/>
      <c r="C223" s="96"/>
      <c r="D223" s="96"/>
      <c r="E223" s="97"/>
      <c r="F223" s="98"/>
      <c r="G223" s="99" t="n">
        <v>0</v>
      </c>
      <c r="H223" s="99" t="n">
        <v>0</v>
      </c>
      <c r="I223" s="100" t="n">
        <f aca="false">IF(R223="Purchase Tax Free",Q223,0)</f>
        <v>0</v>
      </c>
      <c r="J223" s="101" t="n">
        <f aca="false">ROUND(IF(R223="Purchase 12.5%",Q223/112.5*100,0),0)</f>
        <v>0</v>
      </c>
      <c r="K223" s="101" t="n">
        <f aca="false">ROUND(J223*12.5/100,2)</f>
        <v>0</v>
      </c>
      <c r="L223" s="102" t="n">
        <v>0</v>
      </c>
      <c r="M223" s="101" t="n">
        <f aca="false">ROUND(IF(R223="Purchase 5%",Q223/105*100,0),0)</f>
        <v>0</v>
      </c>
      <c r="N223" s="101" t="n">
        <f aca="false">ROUND(M223*5/100,2)</f>
        <v>0</v>
      </c>
      <c r="O223" s="100" t="n">
        <f aca="false">ROUND(IF(R223="Purchase 1%",Q223/101*100,0),0)</f>
        <v>0</v>
      </c>
      <c r="P223" s="101" t="n">
        <f aca="false">IF(Q223=SUM(I223:O223),0,Q223-SUM(I223:O223))</f>
        <v>0</v>
      </c>
      <c r="Q223" s="103"/>
      <c r="R223" s="104"/>
      <c r="S223" s="105" t="n">
        <f aca="false">A223</f>
        <v>0</v>
      </c>
      <c r="T223" s="105"/>
      <c r="U223" s="106" t="s">
        <v>27</v>
      </c>
      <c r="V223" s="107" t="s">
        <v>302</v>
      </c>
      <c r="W223" s="108"/>
      <c r="X223" s="108" t="e">
        <f aca="false">VLOOKUP(S223,,2,FALSE())</f>
        <v>#VALUE!</v>
      </c>
      <c r="Y223" s="108" t="e">
        <f aca="false">VLOOKUP(S223,,3,FALSE())</f>
        <v>#VALUE!</v>
      </c>
      <c r="Z223" s="108"/>
      <c r="AA223" s="108"/>
      <c r="AB223" s="108" t="n">
        <f aca="false">+Q223-Z223</f>
        <v>0</v>
      </c>
    </row>
    <row r="224" customFormat="false" ht="15" hidden="false" customHeight="false" outlineLevel="0" collapsed="false">
      <c r="A224" s="94"/>
      <c r="B224" s="95"/>
      <c r="C224" s="96"/>
      <c r="D224" s="96"/>
      <c r="E224" s="97"/>
      <c r="F224" s="98"/>
      <c r="G224" s="99" t="n">
        <v>0</v>
      </c>
      <c r="H224" s="99" t="n">
        <v>0</v>
      </c>
      <c r="I224" s="100" t="n">
        <f aca="false">IF(R224="Purchase Tax Free",Q224,0)</f>
        <v>0</v>
      </c>
      <c r="J224" s="101" t="n">
        <f aca="false">ROUND(IF(R224="Purchase 12.5%",Q224/112.5*100,0),0)</f>
        <v>0</v>
      </c>
      <c r="K224" s="101" t="n">
        <f aca="false">ROUND(J224*12.5/100,2)</f>
        <v>0</v>
      </c>
      <c r="L224" s="102" t="n">
        <v>0</v>
      </c>
      <c r="M224" s="101" t="n">
        <f aca="false">ROUND(IF(R224="Purchase 5%",Q224/105*100,0),0)</f>
        <v>0</v>
      </c>
      <c r="N224" s="101" t="n">
        <f aca="false">ROUND(M224*5/100,2)</f>
        <v>0</v>
      </c>
      <c r="O224" s="100" t="n">
        <f aca="false">ROUND(IF(R224="Purchase 1%",Q224/101*100,0),0)</f>
        <v>0</v>
      </c>
      <c r="P224" s="101" t="n">
        <f aca="false">IF(Q224=SUM(I224:O224),0,Q224-SUM(I224:O224))</f>
        <v>0</v>
      </c>
      <c r="Q224" s="103"/>
      <c r="R224" s="104"/>
      <c r="S224" s="105" t="n">
        <f aca="false">A224</f>
        <v>0</v>
      </c>
      <c r="T224" s="105"/>
      <c r="U224" s="106" t="s">
        <v>27</v>
      </c>
      <c r="V224" s="107" t="s">
        <v>302</v>
      </c>
      <c r="W224" s="108"/>
      <c r="X224" s="108" t="e">
        <f aca="false">VLOOKUP(S224,,2,FALSE())</f>
        <v>#VALUE!</v>
      </c>
      <c r="Y224" s="108" t="e">
        <f aca="false">VLOOKUP(S224,,3,FALSE())</f>
        <v>#VALUE!</v>
      </c>
      <c r="Z224" s="108"/>
      <c r="AA224" s="108"/>
      <c r="AB224" s="108" t="n">
        <f aca="false">+Q224-Z224</f>
        <v>0</v>
      </c>
    </row>
    <row r="225" customFormat="false" ht="15" hidden="false" customHeight="false" outlineLevel="0" collapsed="false">
      <c r="A225" s="94"/>
      <c r="B225" s="95"/>
      <c r="C225" s="96"/>
      <c r="D225" s="96"/>
      <c r="E225" s="97"/>
      <c r="F225" s="98"/>
      <c r="G225" s="99" t="n">
        <v>0</v>
      </c>
      <c r="H225" s="99" t="n">
        <v>0</v>
      </c>
      <c r="I225" s="100" t="n">
        <f aca="false">IF(R225="Purchase Tax Free",Q225,0)</f>
        <v>0</v>
      </c>
      <c r="J225" s="101" t="n">
        <f aca="false">ROUND(IF(R225="Purchase 12.5%",Q225/112.5*100,0),0)</f>
        <v>0</v>
      </c>
      <c r="K225" s="101" t="n">
        <f aca="false">ROUND(J225*12.5/100,2)</f>
        <v>0</v>
      </c>
      <c r="L225" s="102" t="n">
        <v>0</v>
      </c>
      <c r="M225" s="101" t="n">
        <f aca="false">ROUND(IF(R225="Purchase 5%",Q225/105*100,0),0)</f>
        <v>0</v>
      </c>
      <c r="N225" s="101" t="n">
        <f aca="false">ROUND(M225*5/100,2)</f>
        <v>0</v>
      </c>
      <c r="O225" s="100" t="n">
        <f aca="false">ROUND(IF(R225="Purchase 1%",Q225/101*100,0),0)</f>
        <v>0</v>
      </c>
      <c r="P225" s="101" t="n">
        <f aca="false">IF(Q225=SUM(I225:O225),0,Q225-SUM(I225:O225))</f>
        <v>0</v>
      </c>
      <c r="Q225" s="103"/>
      <c r="R225" s="104"/>
      <c r="S225" s="105" t="n">
        <f aca="false">A225</f>
        <v>0</v>
      </c>
      <c r="T225" s="105"/>
      <c r="U225" s="106" t="s">
        <v>27</v>
      </c>
      <c r="V225" s="107" t="s">
        <v>302</v>
      </c>
      <c r="W225" s="108"/>
      <c r="X225" s="108" t="e">
        <f aca="false">VLOOKUP(S225,,2,FALSE())</f>
        <v>#VALUE!</v>
      </c>
      <c r="Y225" s="108" t="e">
        <f aca="false">VLOOKUP(S225,,3,FALSE())</f>
        <v>#VALUE!</v>
      </c>
      <c r="Z225" s="108"/>
      <c r="AA225" s="108"/>
      <c r="AB225" s="108" t="n">
        <f aca="false">+Q225-Z225</f>
        <v>0</v>
      </c>
    </row>
    <row r="226" customFormat="false" ht="15" hidden="false" customHeight="false" outlineLevel="0" collapsed="false">
      <c r="A226" s="94"/>
      <c r="B226" s="95"/>
      <c r="C226" s="96"/>
      <c r="D226" s="96"/>
      <c r="E226" s="97"/>
      <c r="F226" s="98"/>
      <c r="G226" s="99" t="n">
        <v>0</v>
      </c>
      <c r="H226" s="99" t="n">
        <v>0</v>
      </c>
      <c r="I226" s="100" t="n">
        <f aca="false">IF(R226="Purchase Tax Free",Q226,0)</f>
        <v>0</v>
      </c>
      <c r="J226" s="101" t="n">
        <f aca="false">ROUND(IF(R226="Purchase 12.5%",Q226/112.5*100,0),0)</f>
        <v>0</v>
      </c>
      <c r="K226" s="101" t="n">
        <f aca="false">ROUND(J226*12.5/100,2)</f>
        <v>0</v>
      </c>
      <c r="L226" s="102" t="n">
        <v>0</v>
      </c>
      <c r="M226" s="101" t="n">
        <f aca="false">ROUND(IF(R226="Purchase 5%",Q226/105*100,0),0)</f>
        <v>0</v>
      </c>
      <c r="N226" s="101" t="n">
        <f aca="false">ROUND(M226*5/100,2)</f>
        <v>0</v>
      </c>
      <c r="O226" s="100" t="n">
        <f aca="false">ROUND(IF(R226="Purchase 1%",Q226/101*100,0),0)</f>
        <v>0</v>
      </c>
      <c r="P226" s="101" t="n">
        <f aca="false">IF(Q226=SUM(I226:O226),0,Q226-SUM(I226:O226))</f>
        <v>0</v>
      </c>
      <c r="Q226" s="103"/>
      <c r="R226" s="104"/>
      <c r="S226" s="105" t="n">
        <f aca="false">A226</f>
        <v>0</v>
      </c>
      <c r="T226" s="105"/>
      <c r="U226" s="106" t="s">
        <v>27</v>
      </c>
      <c r="V226" s="107" t="s">
        <v>302</v>
      </c>
      <c r="W226" s="108"/>
      <c r="X226" s="108" t="e">
        <f aca="false">VLOOKUP(S226,,2,FALSE())</f>
        <v>#VALUE!</v>
      </c>
      <c r="Y226" s="108" t="e">
        <f aca="false">VLOOKUP(S226,,3,FALSE())</f>
        <v>#VALUE!</v>
      </c>
      <c r="Z226" s="108"/>
      <c r="AA226" s="108"/>
      <c r="AB226" s="108" t="n">
        <f aca="false">+Q226-Z226</f>
        <v>0</v>
      </c>
    </row>
    <row r="227" customFormat="false" ht="15" hidden="false" customHeight="false" outlineLevel="0" collapsed="false">
      <c r="A227" s="94"/>
      <c r="B227" s="95"/>
      <c r="C227" s="96"/>
      <c r="D227" s="96"/>
      <c r="E227" s="97"/>
      <c r="F227" s="98"/>
      <c r="G227" s="99" t="n">
        <v>0</v>
      </c>
      <c r="H227" s="99" t="n">
        <v>0</v>
      </c>
      <c r="I227" s="100" t="n">
        <f aca="false">IF(R227="Purchase Tax Free",Q227,0)</f>
        <v>0</v>
      </c>
      <c r="J227" s="101" t="n">
        <f aca="false">ROUND(IF(R227="Purchase 12.5%",Q227/112.5*100,0),0)</f>
        <v>0</v>
      </c>
      <c r="K227" s="101" t="n">
        <f aca="false">ROUND(J227*12.5/100,2)</f>
        <v>0</v>
      </c>
      <c r="L227" s="102" t="n">
        <v>0</v>
      </c>
      <c r="M227" s="101" t="n">
        <f aca="false">ROUND(IF(R227="Purchase 5%",Q227/105*100,0),0)</f>
        <v>0</v>
      </c>
      <c r="N227" s="101" t="n">
        <f aca="false">ROUND(M227*5/100,2)</f>
        <v>0</v>
      </c>
      <c r="O227" s="100" t="n">
        <f aca="false">ROUND(IF(R227="Purchase 1%",Q227/101*100,0),0)</f>
        <v>0</v>
      </c>
      <c r="P227" s="101" t="n">
        <f aca="false">IF(Q227=SUM(I227:O227),0,Q227-SUM(I227:O227))</f>
        <v>0</v>
      </c>
      <c r="Q227" s="103"/>
      <c r="R227" s="104"/>
      <c r="S227" s="105" t="n">
        <f aca="false">A227</f>
        <v>0</v>
      </c>
      <c r="T227" s="105"/>
      <c r="U227" s="106" t="s">
        <v>27</v>
      </c>
      <c r="V227" s="107" t="s">
        <v>302</v>
      </c>
      <c r="W227" s="108"/>
      <c r="X227" s="108" t="e">
        <f aca="false">VLOOKUP(S227,,2,FALSE())</f>
        <v>#VALUE!</v>
      </c>
      <c r="Y227" s="108" t="e">
        <f aca="false">VLOOKUP(S227,,3,FALSE())</f>
        <v>#VALUE!</v>
      </c>
      <c r="Z227" s="108"/>
      <c r="AA227" s="108"/>
      <c r="AB227" s="108" t="n">
        <f aca="false">+Q227-Z227</f>
        <v>0</v>
      </c>
    </row>
    <row r="228" customFormat="false" ht="15" hidden="false" customHeight="false" outlineLevel="0" collapsed="false">
      <c r="A228" s="94"/>
      <c r="B228" s="95"/>
      <c r="C228" s="96"/>
      <c r="D228" s="96"/>
      <c r="E228" s="97"/>
      <c r="F228" s="98"/>
      <c r="G228" s="99" t="n">
        <v>0</v>
      </c>
      <c r="H228" s="99" t="n">
        <v>0</v>
      </c>
      <c r="I228" s="100" t="n">
        <f aca="false">IF(R228="Purchase Tax Free",Q228,0)</f>
        <v>0</v>
      </c>
      <c r="J228" s="101" t="n">
        <f aca="false">ROUND(IF(R228="Purchase 12.5%",Q228/112.5*100,0),0)</f>
        <v>0</v>
      </c>
      <c r="K228" s="101" t="n">
        <f aca="false">ROUND(J228*12.5/100,2)</f>
        <v>0</v>
      </c>
      <c r="L228" s="102" t="n">
        <v>0</v>
      </c>
      <c r="M228" s="101" t="n">
        <f aca="false">ROUND(IF(R228="Purchase 5%",Q228/105*100,0),0)</f>
        <v>0</v>
      </c>
      <c r="N228" s="101" t="n">
        <f aca="false">ROUND(M228*5/100,2)</f>
        <v>0</v>
      </c>
      <c r="O228" s="100" t="n">
        <f aca="false">ROUND(IF(R228="Purchase 1%",Q228/101*100,0),0)</f>
        <v>0</v>
      </c>
      <c r="P228" s="101" t="n">
        <f aca="false">IF(Q228=SUM(I228:O228),0,Q228-SUM(I228:O228))</f>
        <v>0</v>
      </c>
      <c r="Q228" s="103"/>
      <c r="R228" s="104"/>
      <c r="S228" s="105" t="n">
        <f aca="false">A228</f>
        <v>0</v>
      </c>
      <c r="T228" s="105"/>
      <c r="U228" s="106" t="s">
        <v>27</v>
      </c>
      <c r="V228" s="107" t="s">
        <v>302</v>
      </c>
      <c r="W228" s="108"/>
      <c r="X228" s="108" t="e">
        <f aca="false">VLOOKUP(S228,,2,FALSE())</f>
        <v>#VALUE!</v>
      </c>
      <c r="Y228" s="108" t="e">
        <f aca="false">VLOOKUP(S228,,3,FALSE())</f>
        <v>#VALUE!</v>
      </c>
      <c r="Z228" s="108"/>
      <c r="AA228" s="108"/>
      <c r="AB228" s="108" t="n">
        <f aca="false">+Q228-Z228</f>
        <v>0</v>
      </c>
    </row>
    <row r="229" customFormat="false" ht="15" hidden="false" customHeight="false" outlineLevel="0" collapsed="false">
      <c r="A229" s="94"/>
      <c r="B229" s="95"/>
      <c r="C229" s="96"/>
      <c r="D229" s="96"/>
      <c r="E229" s="97"/>
      <c r="F229" s="98"/>
      <c r="G229" s="99" t="n">
        <v>0</v>
      </c>
      <c r="H229" s="99" t="n">
        <v>0</v>
      </c>
      <c r="I229" s="100" t="n">
        <f aca="false">IF(R229="Purchase Tax Free",Q229,0)</f>
        <v>0</v>
      </c>
      <c r="J229" s="101" t="n">
        <f aca="false">ROUND(IF(R229="Purchase 12.5%",Q229/112.5*100,0),0)</f>
        <v>0</v>
      </c>
      <c r="K229" s="101" t="n">
        <f aca="false">ROUND(J229*12.5/100,2)</f>
        <v>0</v>
      </c>
      <c r="L229" s="102" t="n">
        <v>0</v>
      </c>
      <c r="M229" s="101" t="n">
        <f aca="false">ROUND(IF(R229="Purchase 5%",Q229/105*100,0),0)</f>
        <v>0</v>
      </c>
      <c r="N229" s="101" t="n">
        <f aca="false">ROUND(M229*5/100,2)</f>
        <v>0</v>
      </c>
      <c r="O229" s="100" t="n">
        <f aca="false">ROUND(IF(R229="Purchase 1%",Q229/101*100,0),0)</f>
        <v>0</v>
      </c>
      <c r="P229" s="101" t="n">
        <f aca="false">IF(Q229=SUM(I229:O229),0,Q229-SUM(I229:O229))</f>
        <v>0</v>
      </c>
      <c r="Q229" s="103"/>
      <c r="R229" s="104"/>
      <c r="S229" s="105" t="n">
        <f aca="false">A229</f>
        <v>0</v>
      </c>
      <c r="T229" s="105"/>
      <c r="U229" s="106" t="s">
        <v>27</v>
      </c>
      <c r="V229" s="107" t="s">
        <v>302</v>
      </c>
      <c r="W229" s="108"/>
      <c r="X229" s="108" t="e">
        <f aca="false">VLOOKUP(S229,,2,FALSE())</f>
        <v>#VALUE!</v>
      </c>
      <c r="Y229" s="108" t="e">
        <f aca="false">VLOOKUP(S229,,3,FALSE())</f>
        <v>#VALUE!</v>
      </c>
      <c r="Z229" s="108"/>
      <c r="AA229" s="108"/>
      <c r="AB229" s="108" t="n">
        <f aca="false">+Q229-Z229</f>
        <v>0</v>
      </c>
    </row>
    <row r="230" customFormat="false" ht="15" hidden="false" customHeight="false" outlineLevel="0" collapsed="false">
      <c r="A230" s="94"/>
      <c r="B230" s="95"/>
      <c r="C230" s="96"/>
      <c r="D230" s="96"/>
      <c r="E230" s="97"/>
      <c r="F230" s="98"/>
      <c r="G230" s="99" t="n">
        <v>0</v>
      </c>
      <c r="H230" s="99" t="n">
        <v>0</v>
      </c>
      <c r="I230" s="100" t="n">
        <f aca="false">IF(R230="Purchase Tax Free",Q230,0)</f>
        <v>0</v>
      </c>
      <c r="J230" s="101" t="n">
        <f aca="false">ROUND(IF(R230="Purchase 12.5%",Q230/112.5*100,0),0)</f>
        <v>0</v>
      </c>
      <c r="K230" s="101" t="n">
        <f aca="false">ROUND(J230*12.5/100,2)</f>
        <v>0</v>
      </c>
      <c r="L230" s="102" t="n">
        <v>0</v>
      </c>
      <c r="M230" s="101" t="n">
        <f aca="false">ROUND(IF(R230="Purchase 5%",Q230/105*100,0),0)</f>
        <v>0</v>
      </c>
      <c r="N230" s="101" t="n">
        <f aca="false">ROUND(M230*5/100,2)</f>
        <v>0</v>
      </c>
      <c r="O230" s="100" t="n">
        <f aca="false">ROUND(IF(R230="Purchase 1%",Q230/101*100,0),0)</f>
        <v>0</v>
      </c>
      <c r="P230" s="101" t="n">
        <f aca="false">IF(Q230=SUM(I230:O230),0,Q230-SUM(I230:O230))</f>
        <v>0</v>
      </c>
      <c r="Q230" s="103"/>
      <c r="R230" s="104"/>
      <c r="S230" s="105" t="n">
        <f aca="false">A230</f>
        <v>0</v>
      </c>
      <c r="T230" s="105"/>
      <c r="U230" s="106" t="s">
        <v>27</v>
      </c>
      <c r="V230" s="107" t="s">
        <v>302</v>
      </c>
      <c r="W230" s="108"/>
      <c r="X230" s="108" t="e">
        <f aca="false">VLOOKUP(S230,,2,FALSE())</f>
        <v>#VALUE!</v>
      </c>
      <c r="Y230" s="108" t="e">
        <f aca="false">VLOOKUP(S230,,3,FALSE())</f>
        <v>#VALUE!</v>
      </c>
      <c r="Z230" s="108"/>
      <c r="AA230" s="108"/>
      <c r="AB230" s="108" t="n">
        <f aca="false">+Q230-Z230</f>
        <v>0</v>
      </c>
    </row>
    <row r="231" customFormat="false" ht="15" hidden="false" customHeight="false" outlineLevel="0" collapsed="false">
      <c r="A231" s="94"/>
      <c r="B231" s="95"/>
      <c r="C231" s="96"/>
      <c r="D231" s="96"/>
      <c r="E231" s="97"/>
      <c r="F231" s="98"/>
      <c r="G231" s="99" t="n">
        <v>0</v>
      </c>
      <c r="H231" s="99" t="n">
        <v>0</v>
      </c>
      <c r="I231" s="100" t="n">
        <f aca="false">IF(R231="Purchase Tax Free",Q231,0)</f>
        <v>0</v>
      </c>
      <c r="J231" s="101" t="n">
        <f aca="false">ROUND(IF(R231="Purchase 12.5%",Q231/112.5*100,0),0)</f>
        <v>0</v>
      </c>
      <c r="K231" s="101" t="n">
        <f aca="false">ROUND(J231*12.5/100,2)</f>
        <v>0</v>
      </c>
      <c r="L231" s="102" t="n">
        <v>0</v>
      </c>
      <c r="M231" s="101" t="n">
        <f aca="false">ROUND(IF(R231="Purchase 5%",Q231/105*100,0),0)</f>
        <v>0</v>
      </c>
      <c r="N231" s="101" t="n">
        <f aca="false">ROUND(M231*5/100,2)</f>
        <v>0</v>
      </c>
      <c r="O231" s="100" t="n">
        <f aca="false">ROUND(IF(R231="Purchase 1%",Q231/101*100,0),0)</f>
        <v>0</v>
      </c>
      <c r="P231" s="101" t="n">
        <f aca="false">IF(Q231=SUM(I231:O231),0,Q231-SUM(I231:O231))</f>
        <v>0</v>
      </c>
      <c r="Q231" s="103"/>
      <c r="R231" s="104"/>
      <c r="S231" s="105" t="n">
        <f aca="false">A231</f>
        <v>0</v>
      </c>
      <c r="T231" s="105"/>
      <c r="U231" s="106" t="s">
        <v>27</v>
      </c>
      <c r="V231" s="107" t="s">
        <v>302</v>
      </c>
      <c r="W231" s="108"/>
      <c r="X231" s="108" t="e">
        <f aca="false">VLOOKUP(S231,,2,FALSE())</f>
        <v>#VALUE!</v>
      </c>
      <c r="Y231" s="108" t="e">
        <f aca="false">VLOOKUP(S231,,3,FALSE())</f>
        <v>#VALUE!</v>
      </c>
      <c r="Z231" s="108"/>
      <c r="AA231" s="108"/>
      <c r="AB231" s="108" t="n">
        <f aca="false">+Q231-Z231</f>
        <v>0</v>
      </c>
    </row>
    <row r="232" customFormat="false" ht="15" hidden="false" customHeight="false" outlineLevel="0" collapsed="false">
      <c r="A232" s="94"/>
      <c r="B232" s="95"/>
      <c r="C232" s="96"/>
      <c r="D232" s="96"/>
      <c r="E232" s="97"/>
      <c r="F232" s="98"/>
      <c r="G232" s="99" t="n">
        <v>0</v>
      </c>
      <c r="H232" s="99" t="n">
        <v>0</v>
      </c>
      <c r="I232" s="100" t="n">
        <f aca="false">IF(R232="Purchase Tax Free",Q232,0)</f>
        <v>0</v>
      </c>
      <c r="J232" s="101" t="n">
        <f aca="false">ROUND(IF(R232="Purchase 12.5%",Q232/112.5*100,0),0)</f>
        <v>0</v>
      </c>
      <c r="K232" s="101" t="n">
        <f aca="false">ROUND(J232*12.5/100,2)</f>
        <v>0</v>
      </c>
      <c r="L232" s="102" t="n">
        <v>0</v>
      </c>
      <c r="M232" s="101" t="n">
        <f aca="false">ROUND(IF(R232="Purchase 5%",Q232/105*100,0),0)</f>
        <v>0</v>
      </c>
      <c r="N232" s="101" t="n">
        <f aca="false">ROUND(M232*5/100,2)</f>
        <v>0</v>
      </c>
      <c r="O232" s="100" t="n">
        <f aca="false">ROUND(IF(R232="Purchase 1%",Q232/101*100,0),0)</f>
        <v>0</v>
      </c>
      <c r="P232" s="101" t="n">
        <f aca="false">IF(Q232=SUM(I232:O232),0,Q232-SUM(I232:O232))</f>
        <v>0</v>
      </c>
      <c r="Q232" s="103"/>
      <c r="R232" s="104"/>
      <c r="S232" s="105" t="n">
        <f aca="false">A232</f>
        <v>0</v>
      </c>
      <c r="T232" s="105"/>
      <c r="U232" s="106" t="s">
        <v>27</v>
      </c>
      <c r="V232" s="107" t="s">
        <v>302</v>
      </c>
      <c r="W232" s="108"/>
      <c r="X232" s="108" t="e">
        <f aca="false">VLOOKUP(S232,,2,FALSE())</f>
        <v>#VALUE!</v>
      </c>
      <c r="Y232" s="108" t="e">
        <f aca="false">VLOOKUP(S232,,3,FALSE())</f>
        <v>#VALUE!</v>
      </c>
      <c r="Z232" s="108"/>
      <c r="AA232" s="108"/>
      <c r="AB232" s="108" t="n">
        <f aca="false">+Q232-Z232</f>
        <v>0</v>
      </c>
    </row>
    <row r="233" customFormat="false" ht="15" hidden="false" customHeight="false" outlineLevel="0" collapsed="false">
      <c r="A233" s="94"/>
      <c r="B233" s="95"/>
      <c r="C233" s="96"/>
      <c r="D233" s="96"/>
      <c r="E233" s="97"/>
      <c r="F233" s="98"/>
      <c r="G233" s="99" t="n">
        <v>0</v>
      </c>
      <c r="H233" s="99" t="n">
        <v>0</v>
      </c>
      <c r="I233" s="100" t="n">
        <f aca="false">IF(R233="Purchase Tax Free",Q233,0)</f>
        <v>0</v>
      </c>
      <c r="J233" s="101" t="n">
        <f aca="false">ROUND(IF(R233="Purchase 12.5%",Q233/112.5*100,0),0)</f>
        <v>0</v>
      </c>
      <c r="K233" s="101" t="n">
        <f aca="false">ROUND(J233*12.5/100,2)</f>
        <v>0</v>
      </c>
      <c r="L233" s="102" t="n">
        <v>0</v>
      </c>
      <c r="M233" s="101" t="n">
        <f aca="false">ROUND(IF(R233="Purchase 5%",Q233/105*100,0),0)</f>
        <v>0</v>
      </c>
      <c r="N233" s="101" t="n">
        <f aca="false">ROUND(M233*5/100,2)</f>
        <v>0</v>
      </c>
      <c r="O233" s="100" t="n">
        <f aca="false">ROUND(IF(R233="Purchase 1%",Q233/101*100,0),0)</f>
        <v>0</v>
      </c>
      <c r="P233" s="101" t="n">
        <f aca="false">IF(Q233=SUM(I233:O233),0,Q233-SUM(I233:O233))</f>
        <v>0</v>
      </c>
      <c r="Q233" s="103"/>
      <c r="R233" s="104"/>
      <c r="S233" s="105" t="n">
        <f aca="false">A233</f>
        <v>0</v>
      </c>
      <c r="T233" s="105"/>
      <c r="U233" s="106" t="s">
        <v>27</v>
      </c>
      <c r="V233" s="107" t="s">
        <v>302</v>
      </c>
      <c r="W233" s="108"/>
      <c r="X233" s="108" t="e">
        <f aca="false">VLOOKUP(S233,,2,FALSE())</f>
        <v>#VALUE!</v>
      </c>
      <c r="Y233" s="108" t="e">
        <f aca="false">VLOOKUP(S233,,3,FALSE())</f>
        <v>#VALUE!</v>
      </c>
      <c r="Z233" s="108"/>
      <c r="AA233" s="108"/>
      <c r="AB233" s="108" t="n">
        <f aca="false">+Q233-Z233</f>
        <v>0</v>
      </c>
    </row>
    <row r="234" customFormat="false" ht="15" hidden="false" customHeight="false" outlineLevel="0" collapsed="false">
      <c r="A234" s="94"/>
      <c r="B234" s="95"/>
      <c r="C234" s="96"/>
      <c r="D234" s="96"/>
      <c r="E234" s="97"/>
      <c r="F234" s="98"/>
      <c r="G234" s="99" t="n">
        <v>0</v>
      </c>
      <c r="H234" s="99" t="n">
        <v>0</v>
      </c>
      <c r="I234" s="100" t="n">
        <f aca="false">IF(R234="Purchase Tax Free",Q234,0)</f>
        <v>0</v>
      </c>
      <c r="J234" s="101" t="n">
        <f aca="false">ROUND(IF(R234="Purchase 12.5%",Q234/112.5*100,0),0)</f>
        <v>0</v>
      </c>
      <c r="K234" s="101" t="n">
        <f aca="false">ROUND(J234*12.5/100,2)</f>
        <v>0</v>
      </c>
      <c r="L234" s="102" t="n">
        <v>0</v>
      </c>
      <c r="M234" s="101" t="n">
        <f aca="false">ROUND(IF(R234="Purchase 5%",Q234/105*100,0),0)</f>
        <v>0</v>
      </c>
      <c r="N234" s="101" t="n">
        <f aca="false">ROUND(M234*5/100,2)</f>
        <v>0</v>
      </c>
      <c r="O234" s="100" t="n">
        <f aca="false">ROUND(IF(R234="Purchase 1%",Q234/101*100,0),0)</f>
        <v>0</v>
      </c>
      <c r="P234" s="101" t="n">
        <f aca="false">IF(Q234=SUM(I234:O234),0,Q234-SUM(I234:O234))</f>
        <v>0</v>
      </c>
      <c r="Q234" s="103"/>
      <c r="R234" s="104"/>
      <c r="S234" s="105" t="n">
        <f aca="false">A234</f>
        <v>0</v>
      </c>
      <c r="T234" s="105"/>
      <c r="U234" s="106" t="s">
        <v>27</v>
      </c>
      <c r="V234" s="107" t="s">
        <v>302</v>
      </c>
      <c r="W234" s="108"/>
      <c r="X234" s="108" t="e">
        <f aca="false">VLOOKUP(S234,,2,FALSE())</f>
        <v>#VALUE!</v>
      </c>
      <c r="Y234" s="108" t="e">
        <f aca="false">VLOOKUP(S234,,3,FALSE())</f>
        <v>#VALUE!</v>
      </c>
      <c r="Z234" s="108"/>
      <c r="AA234" s="108"/>
      <c r="AB234" s="108" t="n">
        <f aca="false">+Q234-Z234</f>
        <v>0</v>
      </c>
    </row>
    <row r="235" customFormat="false" ht="15" hidden="false" customHeight="false" outlineLevel="0" collapsed="false">
      <c r="A235" s="94"/>
      <c r="B235" s="95"/>
      <c r="C235" s="96"/>
      <c r="D235" s="96"/>
      <c r="E235" s="97"/>
      <c r="F235" s="98"/>
      <c r="G235" s="99" t="n">
        <v>0</v>
      </c>
      <c r="H235" s="99" t="n">
        <v>0</v>
      </c>
      <c r="I235" s="100" t="n">
        <f aca="false">IF(R235="Purchase Tax Free",Q235,0)</f>
        <v>0</v>
      </c>
      <c r="J235" s="101" t="n">
        <f aca="false">ROUND(IF(R235="Purchase 12.5%",Q235/112.5*100,0),0)</f>
        <v>0</v>
      </c>
      <c r="K235" s="101" t="n">
        <f aca="false">ROUND(J235*12.5/100,2)</f>
        <v>0</v>
      </c>
      <c r="L235" s="102" t="n">
        <v>0</v>
      </c>
      <c r="M235" s="101" t="n">
        <f aca="false">ROUND(IF(R235="Purchase 5%",Q235/105*100,0),0)</f>
        <v>0</v>
      </c>
      <c r="N235" s="101" t="n">
        <f aca="false">ROUND(M235*5/100,2)</f>
        <v>0</v>
      </c>
      <c r="O235" s="100" t="n">
        <f aca="false">ROUND(IF(R235="Purchase 1%",Q235/101*100,0),0)</f>
        <v>0</v>
      </c>
      <c r="P235" s="101" t="n">
        <f aca="false">IF(Q235=SUM(I235:O235),0,Q235-SUM(I235:O235))</f>
        <v>0</v>
      </c>
      <c r="Q235" s="103"/>
      <c r="R235" s="104"/>
      <c r="S235" s="105" t="n">
        <f aca="false">A235</f>
        <v>0</v>
      </c>
      <c r="T235" s="105"/>
      <c r="U235" s="106" t="s">
        <v>27</v>
      </c>
      <c r="V235" s="107" t="s">
        <v>302</v>
      </c>
      <c r="W235" s="108"/>
      <c r="X235" s="108" t="e">
        <f aca="false">VLOOKUP(S235,,2,FALSE())</f>
        <v>#VALUE!</v>
      </c>
      <c r="Y235" s="108" t="e">
        <f aca="false">VLOOKUP(S235,,3,FALSE())</f>
        <v>#VALUE!</v>
      </c>
      <c r="Z235" s="108"/>
      <c r="AA235" s="108"/>
      <c r="AB235" s="108" t="n">
        <f aca="false">+Q235-Z235</f>
        <v>0</v>
      </c>
    </row>
    <row r="236" customFormat="false" ht="15" hidden="false" customHeight="false" outlineLevel="0" collapsed="false">
      <c r="A236" s="94"/>
      <c r="B236" s="95"/>
      <c r="C236" s="96"/>
      <c r="D236" s="96"/>
      <c r="E236" s="97"/>
      <c r="F236" s="98"/>
      <c r="G236" s="99" t="n">
        <v>0</v>
      </c>
      <c r="H236" s="99" t="n">
        <v>0</v>
      </c>
      <c r="I236" s="100" t="n">
        <f aca="false">IF(R236="Purchase Tax Free",Q236,0)</f>
        <v>0</v>
      </c>
      <c r="J236" s="101" t="n">
        <f aca="false">ROUND(IF(R236="Purchase 12.5%",Q236/112.5*100,0),0)</f>
        <v>0</v>
      </c>
      <c r="K236" s="101" t="n">
        <f aca="false">ROUND(J236*12.5/100,2)</f>
        <v>0</v>
      </c>
      <c r="L236" s="102" t="n">
        <v>0</v>
      </c>
      <c r="M236" s="101" t="n">
        <f aca="false">ROUND(IF(R236="Purchase 5%",Q236/105*100,0),0)</f>
        <v>0</v>
      </c>
      <c r="N236" s="101" t="n">
        <f aca="false">ROUND(M236*5/100,2)</f>
        <v>0</v>
      </c>
      <c r="O236" s="100" t="n">
        <f aca="false">ROUND(IF(R236="Purchase 1%",Q236/101*100,0),0)</f>
        <v>0</v>
      </c>
      <c r="P236" s="101" t="n">
        <f aca="false">IF(Q236=SUM(I236:O236),0,Q236-SUM(I236:O236))</f>
        <v>0</v>
      </c>
      <c r="Q236" s="103"/>
      <c r="R236" s="104"/>
      <c r="S236" s="105" t="n">
        <f aca="false">A236</f>
        <v>0</v>
      </c>
      <c r="T236" s="105"/>
      <c r="U236" s="106" t="s">
        <v>27</v>
      </c>
      <c r="V236" s="107" t="s">
        <v>302</v>
      </c>
      <c r="W236" s="108"/>
      <c r="X236" s="108" t="e">
        <f aca="false">VLOOKUP(S236,,2,FALSE())</f>
        <v>#VALUE!</v>
      </c>
      <c r="Y236" s="108" t="e">
        <f aca="false">VLOOKUP(S236,,3,FALSE())</f>
        <v>#VALUE!</v>
      </c>
      <c r="Z236" s="108"/>
      <c r="AA236" s="108"/>
      <c r="AB236" s="108" t="n">
        <f aca="false">+Q236-Z236</f>
        <v>0</v>
      </c>
    </row>
    <row r="237" customFormat="false" ht="15" hidden="false" customHeight="false" outlineLevel="0" collapsed="false">
      <c r="A237" s="94"/>
      <c r="B237" s="95"/>
      <c r="C237" s="96"/>
      <c r="D237" s="96"/>
      <c r="E237" s="97"/>
      <c r="F237" s="98"/>
      <c r="G237" s="99" t="n">
        <v>0</v>
      </c>
      <c r="H237" s="99" t="n">
        <v>0</v>
      </c>
      <c r="I237" s="100" t="n">
        <f aca="false">IF(R237="Purchase Tax Free",Q237,0)</f>
        <v>0</v>
      </c>
      <c r="J237" s="101" t="n">
        <f aca="false">ROUND(IF(R237="Purchase 12.5%",Q237/112.5*100,0),0)</f>
        <v>0</v>
      </c>
      <c r="K237" s="101" t="n">
        <f aca="false">ROUND(J237*12.5/100,2)</f>
        <v>0</v>
      </c>
      <c r="L237" s="102" t="n">
        <v>0</v>
      </c>
      <c r="M237" s="101" t="n">
        <f aca="false">ROUND(IF(R237="Purchase 5%",Q237/105*100,0),0)</f>
        <v>0</v>
      </c>
      <c r="N237" s="101" t="n">
        <f aca="false">ROUND(M237*5/100,2)</f>
        <v>0</v>
      </c>
      <c r="O237" s="100" t="n">
        <f aca="false">ROUND(IF(R237="Purchase 1%",Q237/101*100,0),0)</f>
        <v>0</v>
      </c>
      <c r="P237" s="101" t="n">
        <f aca="false">IF(Q237=SUM(I237:O237),0,Q237-SUM(I237:O237))</f>
        <v>0</v>
      </c>
      <c r="Q237" s="103"/>
      <c r="R237" s="104"/>
      <c r="S237" s="105" t="n">
        <f aca="false">A237</f>
        <v>0</v>
      </c>
      <c r="T237" s="105"/>
      <c r="U237" s="106" t="s">
        <v>27</v>
      </c>
      <c r="V237" s="107" t="s">
        <v>302</v>
      </c>
      <c r="W237" s="108"/>
      <c r="X237" s="108" t="e">
        <f aca="false">VLOOKUP(S237,,2,FALSE())</f>
        <v>#VALUE!</v>
      </c>
      <c r="Y237" s="108" t="e">
        <f aca="false">VLOOKUP(S237,,3,FALSE())</f>
        <v>#VALUE!</v>
      </c>
      <c r="Z237" s="108"/>
      <c r="AA237" s="108"/>
      <c r="AB237" s="108" t="n">
        <f aca="false">+Q237-Z237</f>
        <v>0</v>
      </c>
    </row>
    <row r="238" customFormat="false" ht="15" hidden="false" customHeight="false" outlineLevel="0" collapsed="false">
      <c r="A238" s="94"/>
      <c r="B238" s="95"/>
      <c r="C238" s="96"/>
      <c r="D238" s="96"/>
      <c r="E238" s="97"/>
      <c r="F238" s="98"/>
      <c r="G238" s="99" t="n">
        <v>0</v>
      </c>
      <c r="H238" s="99" t="n">
        <v>0</v>
      </c>
      <c r="I238" s="100" t="n">
        <f aca="false">IF(R238="Purchase Tax Free",Q238,0)</f>
        <v>0</v>
      </c>
      <c r="J238" s="101" t="n">
        <f aca="false">ROUND(IF(R238="Purchase 12.5%",Q238/112.5*100,0),0)</f>
        <v>0</v>
      </c>
      <c r="K238" s="101" t="n">
        <f aca="false">ROUND(J238*12.5/100,2)</f>
        <v>0</v>
      </c>
      <c r="L238" s="102" t="n">
        <v>0</v>
      </c>
      <c r="M238" s="101" t="n">
        <f aca="false">ROUND(IF(R238="Purchase 5%",Q238/105*100,0),0)</f>
        <v>0</v>
      </c>
      <c r="N238" s="101" t="n">
        <f aca="false">ROUND(M238*5/100,2)</f>
        <v>0</v>
      </c>
      <c r="O238" s="100" t="n">
        <f aca="false">ROUND(IF(R238="Purchase 1%",Q238/101*100,0),0)</f>
        <v>0</v>
      </c>
      <c r="P238" s="101" t="n">
        <f aca="false">IF(Q238=SUM(I238:O238),0,Q238-SUM(I238:O238))</f>
        <v>0</v>
      </c>
      <c r="Q238" s="103"/>
      <c r="R238" s="104"/>
      <c r="S238" s="105" t="n">
        <f aca="false">A238</f>
        <v>0</v>
      </c>
      <c r="T238" s="105"/>
      <c r="U238" s="106" t="s">
        <v>27</v>
      </c>
      <c r="V238" s="107" t="s">
        <v>302</v>
      </c>
      <c r="W238" s="108"/>
      <c r="X238" s="108" t="e">
        <f aca="false">VLOOKUP(S238,,2,FALSE())</f>
        <v>#VALUE!</v>
      </c>
      <c r="Y238" s="108" t="e">
        <f aca="false">VLOOKUP(S238,,3,FALSE())</f>
        <v>#VALUE!</v>
      </c>
      <c r="Z238" s="108"/>
      <c r="AA238" s="108"/>
      <c r="AB238" s="108" t="n">
        <f aca="false">+Q238-Z238</f>
        <v>0</v>
      </c>
    </row>
    <row r="239" customFormat="false" ht="15" hidden="false" customHeight="false" outlineLevel="0" collapsed="false">
      <c r="A239" s="94"/>
      <c r="B239" s="95"/>
      <c r="C239" s="96"/>
      <c r="D239" s="96"/>
      <c r="E239" s="97"/>
      <c r="F239" s="98"/>
      <c r="G239" s="99" t="n">
        <v>0</v>
      </c>
      <c r="H239" s="99" t="n">
        <v>0</v>
      </c>
      <c r="I239" s="100" t="n">
        <f aca="false">IF(R239="Purchase Tax Free",Q239,0)</f>
        <v>0</v>
      </c>
      <c r="J239" s="101" t="n">
        <f aca="false">ROUND(IF(R239="Purchase 12.5%",Q239/112.5*100,0),0)</f>
        <v>0</v>
      </c>
      <c r="K239" s="101" t="n">
        <f aca="false">ROUND(J239*12.5/100,2)</f>
        <v>0</v>
      </c>
      <c r="L239" s="102" t="n">
        <v>0</v>
      </c>
      <c r="M239" s="101" t="n">
        <f aca="false">ROUND(IF(R239="Purchase 5%",Q239/105*100,0),0)</f>
        <v>0</v>
      </c>
      <c r="N239" s="101" t="n">
        <f aca="false">ROUND(M239*5/100,2)</f>
        <v>0</v>
      </c>
      <c r="O239" s="100" t="n">
        <f aca="false">ROUND(IF(R239="Purchase 1%",Q239/101*100,0),0)</f>
        <v>0</v>
      </c>
      <c r="P239" s="101" t="n">
        <f aca="false">IF(Q239=SUM(I239:O239),0,Q239-SUM(I239:O239))</f>
        <v>0</v>
      </c>
      <c r="Q239" s="103"/>
      <c r="R239" s="104"/>
      <c r="S239" s="105" t="n">
        <f aca="false">A239</f>
        <v>0</v>
      </c>
      <c r="T239" s="105"/>
      <c r="U239" s="106" t="s">
        <v>27</v>
      </c>
      <c r="V239" s="107" t="s">
        <v>302</v>
      </c>
      <c r="W239" s="108"/>
      <c r="X239" s="108" t="e">
        <f aca="false">VLOOKUP(S239,,2,FALSE())</f>
        <v>#VALUE!</v>
      </c>
      <c r="Y239" s="108" t="e">
        <f aca="false">VLOOKUP(S239,,3,FALSE())</f>
        <v>#VALUE!</v>
      </c>
      <c r="Z239" s="108"/>
      <c r="AA239" s="108"/>
      <c r="AB239" s="108" t="n">
        <f aca="false">+Q239-Z239</f>
        <v>0</v>
      </c>
    </row>
    <row r="240" customFormat="false" ht="15" hidden="false" customHeight="false" outlineLevel="0" collapsed="false">
      <c r="A240" s="94"/>
      <c r="B240" s="95"/>
      <c r="C240" s="96"/>
      <c r="D240" s="96"/>
      <c r="E240" s="97"/>
      <c r="F240" s="98"/>
      <c r="G240" s="99" t="n">
        <v>0</v>
      </c>
      <c r="H240" s="99" t="n">
        <v>0</v>
      </c>
      <c r="I240" s="100" t="n">
        <f aca="false">IF(R240="Purchase Tax Free",Q240,0)</f>
        <v>0</v>
      </c>
      <c r="J240" s="101" t="n">
        <f aca="false">ROUND(IF(R240="Purchase 12.5%",Q240/112.5*100,0),0)</f>
        <v>0</v>
      </c>
      <c r="K240" s="101" t="n">
        <f aca="false">ROUND(J240*12.5/100,2)</f>
        <v>0</v>
      </c>
      <c r="L240" s="102" t="n">
        <v>0</v>
      </c>
      <c r="M240" s="101" t="n">
        <f aca="false">ROUND(IF(R240="Purchase 5%",Q240/105*100,0),0)</f>
        <v>0</v>
      </c>
      <c r="N240" s="101" t="n">
        <f aca="false">ROUND(M240*5/100,2)</f>
        <v>0</v>
      </c>
      <c r="O240" s="100" t="n">
        <f aca="false">ROUND(IF(R240="Purchase 1%",Q240/101*100,0),0)</f>
        <v>0</v>
      </c>
      <c r="P240" s="101" t="n">
        <f aca="false">IF(Q240=SUM(I240:O240),0,Q240-SUM(I240:O240))</f>
        <v>0</v>
      </c>
      <c r="Q240" s="103"/>
      <c r="R240" s="104"/>
      <c r="S240" s="105" t="n">
        <f aca="false">A240</f>
        <v>0</v>
      </c>
      <c r="T240" s="105"/>
      <c r="U240" s="106" t="s">
        <v>27</v>
      </c>
      <c r="V240" s="107" t="s">
        <v>302</v>
      </c>
      <c r="W240" s="108"/>
      <c r="X240" s="108" t="e">
        <f aca="false">VLOOKUP(S240,,2,FALSE())</f>
        <v>#VALUE!</v>
      </c>
      <c r="Y240" s="108" t="e">
        <f aca="false">VLOOKUP(S240,,3,FALSE())</f>
        <v>#VALUE!</v>
      </c>
      <c r="Z240" s="108"/>
      <c r="AA240" s="108"/>
      <c r="AB240" s="108" t="n">
        <f aca="false">+Q240-Z240</f>
        <v>0</v>
      </c>
    </row>
    <row r="241" customFormat="false" ht="15" hidden="false" customHeight="false" outlineLevel="0" collapsed="false">
      <c r="A241" s="94"/>
      <c r="B241" s="95"/>
      <c r="C241" s="96"/>
      <c r="D241" s="96"/>
      <c r="E241" s="97"/>
      <c r="F241" s="98"/>
      <c r="G241" s="99" t="n">
        <v>0</v>
      </c>
      <c r="H241" s="99" t="n">
        <v>0</v>
      </c>
      <c r="I241" s="100" t="n">
        <f aca="false">IF(R241="Purchase Tax Free",Q241,0)</f>
        <v>0</v>
      </c>
      <c r="J241" s="101" t="n">
        <f aca="false">ROUND(IF(R241="Purchase 12.5%",Q241/112.5*100,0),0)</f>
        <v>0</v>
      </c>
      <c r="K241" s="101" t="n">
        <f aca="false">ROUND(J241*12.5/100,2)</f>
        <v>0</v>
      </c>
      <c r="L241" s="102" t="n">
        <v>0</v>
      </c>
      <c r="M241" s="101" t="n">
        <f aca="false">ROUND(IF(R241="Purchase 5%",Q241/105*100,0),0)</f>
        <v>0</v>
      </c>
      <c r="N241" s="101" t="n">
        <f aca="false">ROUND(M241*5/100,2)</f>
        <v>0</v>
      </c>
      <c r="O241" s="100" t="n">
        <f aca="false">ROUND(IF(R241="Purchase 1%",Q241/101*100,0),0)</f>
        <v>0</v>
      </c>
      <c r="P241" s="101" t="n">
        <f aca="false">IF(Q241=SUM(I241:O241),0,Q241-SUM(I241:O241))</f>
        <v>0</v>
      </c>
      <c r="Q241" s="103"/>
      <c r="R241" s="104"/>
      <c r="S241" s="105" t="n">
        <f aca="false">A241</f>
        <v>0</v>
      </c>
      <c r="T241" s="105"/>
      <c r="U241" s="106" t="s">
        <v>27</v>
      </c>
      <c r="V241" s="107" t="s">
        <v>302</v>
      </c>
      <c r="W241" s="108"/>
      <c r="X241" s="108" t="e">
        <f aca="false">VLOOKUP(S241,,2,FALSE())</f>
        <v>#VALUE!</v>
      </c>
      <c r="Y241" s="108" t="e">
        <f aca="false">VLOOKUP(S241,,3,FALSE())</f>
        <v>#VALUE!</v>
      </c>
      <c r="Z241" s="108"/>
      <c r="AA241" s="108"/>
      <c r="AB241" s="108" t="n">
        <f aca="false">+Q241-Z241</f>
        <v>0</v>
      </c>
    </row>
    <row r="242" customFormat="false" ht="15" hidden="false" customHeight="false" outlineLevel="0" collapsed="false">
      <c r="A242" s="94"/>
      <c r="B242" s="95"/>
      <c r="C242" s="96"/>
      <c r="D242" s="96"/>
      <c r="E242" s="97"/>
      <c r="F242" s="98"/>
      <c r="G242" s="99" t="n">
        <v>0</v>
      </c>
      <c r="H242" s="99" t="n">
        <v>0</v>
      </c>
      <c r="I242" s="100" t="n">
        <f aca="false">IF(R242="Purchase Tax Free",Q242,0)</f>
        <v>0</v>
      </c>
      <c r="J242" s="101" t="n">
        <f aca="false">ROUND(IF(R242="Purchase 12.5%",Q242/112.5*100,0),0)</f>
        <v>0</v>
      </c>
      <c r="K242" s="101" t="n">
        <f aca="false">ROUND(J242*12.5/100,2)</f>
        <v>0</v>
      </c>
      <c r="L242" s="102" t="n">
        <v>0</v>
      </c>
      <c r="M242" s="101" t="n">
        <f aca="false">ROUND(IF(R242="Purchase 5%",Q242/105*100,0),0)</f>
        <v>0</v>
      </c>
      <c r="N242" s="101" t="n">
        <f aca="false">ROUND(M242*5/100,2)</f>
        <v>0</v>
      </c>
      <c r="O242" s="100" t="n">
        <f aca="false">ROUND(IF(R242="Purchase 1%",Q242/101*100,0),0)</f>
        <v>0</v>
      </c>
      <c r="P242" s="101" t="n">
        <f aca="false">IF(Q242=SUM(I242:O242),0,Q242-SUM(I242:O242))</f>
        <v>0</v>
      </c>
      <c r="Q242" s="103"/>
      <c r="R242" s="104"/>
      <c r="S242" s="105" t="n">
        <f aca="false">A242</f>
        <v>0</v>
      </c>
      <c r="T242" s="105"/>
      <c r="U242" s="106" t="s">
        <v>27</v>
      </c>
      <c r="V242" s="107" t="s">
        <v>302</v>
      </c>
      <c r="W242" s="108"/>
      <c r="X242" s="108" t="e">
        <f aca="false">VLOOKUP(S242,,2,FALSE())</f>
        <v>#VALUE!</v>
      </c>
      <c r="Y242" s="108" t="e">
        <f aca="false">VLOOKUP(S242,,3,FALSE())</f>
        <v>#VALUE!</v>
      </c>
      <c r="Z242" s="108"/>
      <c r="AA242" s="108"/>
      <c r="AB242" s="108" t="n">
        <f aca="false">+Q242-Z242</f>
        <v>0</v>
      </c>
    </row>
    <row r="243" customFormat="false" ht="15" hidden="false" customHeight="false" outlineLevel="0" collapsed="false">
      <c r="A243" s="94"/>
      <c r="B243" s="95"/>
      <c r="C243" s="96"/>
      <c r="D243" s="96"/>
      <c r="E243" s="97"/>
      <c r="F243" s="98"/>
      <c r="G243" s="99" t="n">
        <v>0</v>
      </c>
      <c r="H243" s="99" t="n">
        <v>0</v>
      </c>
      <c r="I243" s="100" t="n">
        <f aca="false">IF(R243="Purchase Tax Free",Q243,0)</f>
        <v>0</v>
      </c>
      <c r="J243" s="101" t="n">
        <f aca="false">ROUND(IF(R243="Purchase 12.5%",Q243/112.5*100,0),0)</f>
        <v>0</v>
      </c>
      <c r="K243" s="101" t="n">
        <f aca="false">ROUND(J243*12.5/100,2)</f>
        <v>0</v>
      </c>
      <c r="L243" s="102" t="n">
        <v>0</v>
      </c>
      <c r="M243" s="101" t="n">
        <f aca="false">ROUND(IF(R243="Purchase 5%",Q243/105*100,0),0)</f>
        <v>0</v>
      </c>
      <c r="N243" s="101" t="n">
        <f aca="false">ROUND(M243*5/100,2)</f>
        <v>0</v>
      </c>
      <c r="O243" s="100" t="n">
        <f aca="false">ROUND(IF(R243="Purchase 1%",Q243/101*100,0),0)</f>
        <v>0</v>
      </c>
      <c r="P243" s="101" t="n">
        <f aca="false">IF(Q243=SUM(I243:O243),0,Q243-SUM(I243:O243))</f>
        <v>0</v>
      </c>
      <c r="Q243" s="103"/>
      <c r="R243" s="104"/>
      <c r="S243" s="105" t="n">
        <f aca="false">A243</f>
        <v>0</v>
      </c>
      <c r="T243" s="105"/>
      <c r="U243" s="106" t="s">
        <v>27</v>
      </c>
      <c r="V243" s="107" t="s">
        <v>302</v>
      </c>
      <c r="W243" s="108"/>
      <c r="X243" s="108" t="e">
        <f aca="false">VLOOKUP(S243,,2,FALSE())</f>
        <v>#VALUE!</v>
      </c>
      <c r="Y243" s="108" t="e">
        <f aca="false">VLOOKUP(S243,,3,FALSE())</f>
        <v>#VALUE!</v>
      </c>
      <c r="Z243" s="108"/>
      <c r="AA243" s="108"/>
      <c r="AB243" s="108" t="n">
        <f aca="false">+Q243-Z243</f>
        <v>0</v>
      </c>
    </row>
    <row r="244" customFormat="false" ht="15" hidden="false" customHeight="false" outlineLevel="0" collapsed="false">
      <c r="A244" s="94"/>
      <c r="B244" s="95"/>
      <c r="C244" s="96"/>
      <c r="D244" s="96"/>
      <c r="E244" s="97"/>
      <c r="F244" s="98"/>
      <c r="G244" s="99" t="n">
        <v>0</v>
      </c>
      <c r="H244" s="99" t="n">
        <v>0</v>
      </c>
      <c r="I244" s="100" t="n">
        <f aca="false">IF(R244="Purchase Tax Free",Q244,0)</f>
        <v>0</v>
      </c>
      <c r="J244" s="101" t="n">
        <f aca="false">ROUND(IF(R244="Purchase 12.5%",Q244/112.5*100,0),0)</f>
        <v>0</v>
      </c>
      <c r="K244" s="101" t="n">
        <f aca="false">ROUND(J244*12.5/100,2)</f>
        <v>0</v>
      </c>
      <c r="L244" s="102" t="n">
        <v>0</v>
      </c>
      <c r="M244" s="101" t="n">
        <f aca="false">ROUND(IF(R244="Purchase 5%",Q244/105*100,0),0)</f>
        <v>0</v>
      </c>
      <c r="N244" s="101" t="n">
        <f aca="false">ROUND(M244*5/100,2)</f>
        <v>0</v>
      </c>
      <c r="O244" s="100" t="n">
        <f aca="false">ROUND(IF(R244="Purchase 1%",Q244/101*100,0),0)</f>
        <v>0</v>
      </c>
      <c r="P244" s="101" t="n">
        <f aca="false">IF(Q244=SUM(I244:O244),0,Q244-SUM(I244:O244))</f>
        <v>0</v>
      </c>
      <c r="Q244" s="103"/>
      <c r="R244" s="104"/>
      <c r="S244" s="105" t="n">
        <f aca="false">A244</f>
        <v>0</v>
      </c>
      <c r="T244" s="105"/>
      <c r="U244" s="106" t="s">
        <v>27</v>
      </c>
      <c r="V244" s="107" t="s">
        <v>302</v>
      </c>
      <c r="W244" s="108"/>
      <c r="X244" s="108" t="e">
        <f aca="false">VLOOKUP(S244,,2,FALSE())</f>
        <v>#VALUE!</v>
      </c>
      <c r="Y244" s="108" t="e">
        <f aca="false">VLOOKUP(S244,,3,FALSE())</f>
        <v>#VALUE!</v>
      </c>
      <c r="Z244" s="108"/>
      <c r="AA244" s="108"/>
      <c r="AB244" s="108" t="n">
        <f aca="false">+Q244-Z244</f>
        <v>0</v>
      </c>
    </row>
    <row r="245" customFormat="false" ht="15" hidden="false" customHeight="false" outlineLevel="0" collapsed="false">
      <c r="A245" s="94"/>
      <c r="B245" s="95"/>
      <c r="C245" s="96"/>
      <c r="D245" s="96"/>
      <c r="E245" s="97"/>
      <c r="F245" s="98"/>
      <c r="G245" s="99" t="n">
        <v>0</v>
      </c>
      <c r="H245" s="99" t="n">
        <v>0</v>
      </c>
      <c r="I245" s="100" t="n">
        <f aca="false">IF(R245="Purchase Tax Free",Q245,0)</f>
        <v>0</v>
      </c>
      <c r="J245" s="101" t="n">
        <f aca="false">ROUND(IF(R245="Purchase 12.5%",Q245/112.5*100,0),0)</f>
        <v>0</v>
      </c>
      <c r="K245" s="101" t="n">
        <f aca="false">ROUND(J245*12.5/100,2)</f>
        <v>0</v>
      </c>
      <c r="L245" s="102" t="n">
        <v>0</v>
      </c>
      <c r="M245" s="101" t="n">
        <f aca="false">ROUND(IF(R245="Purchase 5%",Q245/105*100,0),0)</f>
        <v>0</v>
      </c>
      <c r="N245" s="101" t="n">
        <f aca="false">ROUND(M245*5/100,2)</f>
        <v>0</v>
      </c>
      <c r="O245" s="100" t="n">
        <f aca="false">ROUND(IF(R245="Purchase 1%",Q245/101*100,0),0)</f>
        <v>0</v>
      </c>
      <c r="P245" s="101" t="n">
        <f aca="false">IF(Q245=SUM(I245:O245),0,Q245-SUM(I245:O245))</f>
        <v>0</v>
      </c>
      <c r="Q245" s="103"/>
      <c r="R245" s="104"/>
      <c r="S245" s="105" t="n">
        <f aca="false">A245</f>
        <v>0</v>
      </c>
      <c r="T245" s="105"/>
      <c r="U245" s="106" t="s">
        <v>27</v>
      </c>
      <c r="V245" s="107" t="s">
        <v>302</v>
      </c>
      <c r="W245" s="108"/>
      <c r="X245" s="108" t="e">
        <f aca="false">VLOOKUP(S245,,2,FALSE())</f>
        <v>#VALUE!</v>
      </c>
      <c r="Y245" s="108" t="e">
        <f aca="false">VLOOKUP(S245,,3,FALSE())</f>
        <v>#VALUE!</v>
      </c>
      <c r="Z245" s="108"/>
      <c r="AA245" s="108"/>
      <c r="AB245" s="108" t="n">
        <f aca="false">+Q245-Z245</f>
        <v>0</v>
      </c>
    </row>
    <row r="246" customFormat="false" ht="15" hidden="false" customHeight="false" outlineLevel="0" collapsed="false">
      <c r="A246" s="94"/>
      <c r="B246" s="95"/>
      <c r="C246" s="96"/>
      <c r="D246" s="96"/>
      <c r="E246" s="97"/>
      <c r="F246" s="98"/>
      <c r="G246" s="99" t="n">
        <v>0</v>
      </c>
      <c r="H246" s="99" t="n">
        <v>0</v>
      </c>
      <c r="I246" s="100" t="n">
        <f aca="false">IF(R246="Purchase Tax Free",Q246,0)</f>
        <v>0</v>
      </c>
      <c r="J246" s="101" t="n">
        <f aca="false">ROUND(IF(R246="Purchase 12.5%",Q246/112.5*100,0),0)</f>
        <v>0</v>
      </c>
      <c r="K246" s="101" t="n">
        <f aca="false">ROUND(J246*12.5/100,2)</f>
        <v>0</v>
      </c>
      <c r="L246" s="102" t="n">
        <v>0</v>
      </c>
      <c r="M246" s="101" t="n">
        <f aca="false">ROUND(IF(R246="Purchase 5%",Q246/105*100,0),0)</f>
        <v>0</v>
      </c>
      <c r="N246" s="101" t="n">
        <f aca="false">ROUND(M246*5/100,2)</f>
        <v>0</v>
      </c>
      <c r="O246" s="100" t="n">
        <f aca="false">ROUND(IF(R246="Purchase 1%",Q246/101*100,0),0)</f>
        <v>0</v>
      </c>
      <c r="P246" s="101" t="n">
        <f aca="false">IF(Q246=SUM(I246:O246),0,Q246-SUM(I246:O246))</f>
        <v>0</v>
      </c>
      <c r="Q246" s="103"/>
      <c r="R246" s="104"/>
      <c r="S246" s="105" t="n">
        <f aca="false">A246</f>
        <v>0</v>
      </c>
      <c r="T246" s="105"/>
      <c r="U246" s="106" t="s">
        <v>27</v>
      </c>
      <c r="V246" s="107" t="s">
        <v>302</v>
      </c>
      <c r="W246" s="108"/>
      <c r="X246" s="108" t="e">
        <f aca="false">VLOOKUP(S246,,2,FALSE())</f>
        <v>#VALUE!</v>
      </c>
      <c r="Y246" s="108" t="e">
        <f aca="false">VLOOKUP(S246,,3,FALSE())</f>
        <v>#VALUE!</v>
      </c>
      <c r="Z246" s="108"/>
      <c r="AA246" s="108"/>
      <c r="AB246" s="108" t="n">
        <f aca="false">+Q246-Z246</f>
        <v>0</v>
      </c>
    </row>
    <row r="247" customFormat="false" ht="15" hidden="false" customHeight="false" outlineLevel="0" collapsed="false">
      <c r="A247" s="94"/>
      <c r="B247" s="95"/>
      <c r="C247" s="96"/>
      <c r="D247" s="96"/>
      <c r="E247" s="97"/>
      <c r="F247" s="98"/>
      <c r="G247" s="99" t="n">
        <v>0</v>
      </c>
      <c r="H247" s="99" t="n">
        <v>0</v>
      </c>
      <c r="I247" s="100" t="n">
        <f aca="false">IF(R247="Purchase Tax Free",Q247,0)</f>
        <v>0</v>
      </c>
      <c r="J247" s="101" t="n">
        <f aca="false">ROUND(IF(R247="Purchase 12.5%",Q247/112.5*100,0),0)</f>
        <v>0</v>
      </c>
      <c r="K247" s="101" t="n">
        <f aca="false">ROUND(J247*12.5/100,2)</f>
        <v>0</v>
      </c>
      <c r="L247" s="102" t="n">
        <v>0</v>
      </c>
      <c r="M247" s="101" t="n">
        <f aca="false">ROUND(IF(R247="Purchase 5%",Q247/105*100,0),0)</f>
        <v>0</v>
      </c>
      <c r="N247" s="101" t="n">
        <f aca="false">ROUND(M247*5/100,2)</f>
        <v>0</v>
      </c>
      <c r="O247" s="100" t="n">
        <f aca="false">ROUND(IF(R247="Purchase 1%",Q247/101*100,0),0)</f>
        <v>0</v>
      </c>
      <c r="P247" s="101" t="n">
        <f aca="false">IF(Q247=SUM(I247:O247),0,Q247-SUM(I247:O247))</f>
        <v>0</v>
      </c>
      <c r="Q247" s="103"/>
      <c r="R247" s="104"/>
      <c r="S247" s="105" t="n">
        <f aca="false">A247</f>
        <v>0</v>
      </c>
      <c r="T247" s="105"/>
      <c r="U247" s="106" t="s">
        <v>27</v>
      </c>
      <c r="V247" s="107" t="s">
        <v>302</v>
      </c>
      <c r="W247" s="108"/>
      <c r="X247" s="108" t="e">
        <f aca="false">VLOOKUP(S247,,2,FALSE())</f>
        <v>#VALUE!</v>
      </c>
      <c r="Y247" s="108" t="e">
        <f aca="false">VLOOKUP(S247,,3,FALSE())</f>
        <v>#VALUE!</v>
      </c>
      <c r="Z247" s="108"/>
      <c r="AA247" s="108"/>
      <c r="AB247" s="108" t="n">
        <f aca="false">+Q247-Z247</f>
        <v>0</v>
      </c>
    </row>
    <row r="248" customFormat="false" ht="15" hidden="false" customHeight="false" outlineLevel="0" collapsed="false">
      <c r="A248" s="94"/>
      <c r="B248" s="95"/>
      <c r="C248" s="96"/>
      <c r="D248" s="96"/>
      <c r="E248" s="97"/>
      <c r="F248" s="98"/>
      <c r="G248" s="99" t="n">
        <v>0</v>
      </c>
      <c r="H248" s="99" t="n">
        <v>0</v>
      </c>
      <c r="I248" s="100" t="n">
        <f aca="false">IF(R248="Purchase Tax Free",Q248,0)</f>
        <v>0</v>
      </c>
      <c r="J248" s="101" t="n">
        <f aca="false">ROUND(IF(R248="Purchase 12.5%",Q248/112.5*100,0),0)</f>
        <v>0</v>
      </c>
      <c r="K248" s="101" t="n">
        <f aca="false">ROUND(J248*12.5/100,2)</f>
        <v>0</v>
      </c>
      <c r="L248" s="102" t="n">
        <v>0</v>
      </c>
      <c r="M248" s="101" t="n">
        <f aca="false">ROUND(IF(R248="Purchase 5%",Q248/105*100,0),0)</f>
        <v>0</v>
      </c>
      <c r="N248" s="101" t="n">
        <f aca="false">ROUND(M248*5/100,2)</f>
        <v>0</v>
      </c>
      <c r="O248" s="100" t="n">
        <f aca="false">ROUND(IF(R248="Purchase 1%",Q248/101*100,0),0)</f>
        <v>0</v>
      </c>
      <c r="P248" s="101" t="n">
        <f aca="false">IF(Q248=SUM(I248:O248),0,Q248-SUM(I248:O248))</f>
        <v>0</v>
      </c>
      <c r="Q248" s="103"/>
      <c r="R248" s="104"/>
      <c r="S248" s="105" t="n">
        <f aca="false">A248</f>
        <v>0</v>
      </c>
      <c r="T248" s="105"/>
      <c r="U248" s="106" t="s">
        <v>27</v>
      </c>
      <c r="V248" s="107" t="s">
        <v>302</v>
      </c>
      <c r="W248" s="108"/>
      <c r="X248" s="108" t="e">
        <f aca="false">VLOOKUP(S248,,2,FALSE())</f>
        <v>#VALUE!</v>
      </c>
      <c r="Y248" s="108" t="e">
        <f aca="false">VLOOKUP(S248,,3,FALSE())</f>
        <v>#VALUE!</v>
      </c>
      <c r="Z248" s="108"/>
      <c r="AA248" s="108"/>
      <c r="AB248" s="108" t="n">
        <f aca="false">+Q248-Z248</f>
        <v>0</v>
      </c>
    </row>
    <row r="249" customFormat="false" ht="15" hidden="false" customHeight="false" outlineLevel="0" collapsed="false">
      <c r="A249" s="94"/>
      <c r="B249" s="95"/>
      <c r="C249" s="96"/>
      <c r="D249" s="96"/>
      <c r="E249" s="97"/>
      <c r="F249" s="98"/>
      <c r="G249" s="99" t="n">
        <v>0</v>
      </c>
      <c r="H249" s="99" t="n">
        <v>0</v>
      </c>
      <c r="I249" s="100" t="n">
        <f aca="false">IF(R249="Purchase Tax Free",Q249,0)</f>
        <v>0</v>
      </c>
      <c r="J249" s="101" t="n">
        <f aca="false">ROUND(IF(R249="Purchase 12.5%",Q249/112.5*100,0),0)</f>
        <v>0</v>
      </c>
      <c r="K249" s="101" t="n">
        <f aca="false">ROUND(J249*12.5/100,2)</f>
        <v>0</v>
      </c>
      <c r="L249" s="102" t="n">
        <v>0</v>
      </c>
      <c r="M249" s="101" t="n">
        <f aca="false">ROUND(IF(R249="Purchase 5%",Q249/105*100,0),0)</f>
        <v>0</v>
      </c>
      <c r="N249" s="101" t="n">
        <f aca="false">ROUND(M249*5/100,2)</f>
        <v>0</v>
      </c>
      <c r="O249" s="100" t="n">
        <f aca="false">ROUND(IF(R249="Purchase 1%",Q249/101*100,0),0)</f>
        <v>0</v>
      </c>
      <c r="P249" s="101" t="n">
        <f aca="false">IF(Q249=SUM(I249:O249),0,Q249-SUM(I249:O249))</f>
        <v>0</v>
      </c>
      <c r="Q249" s="103"/>
      <c r="R249" s="104"/>
      <c r="S249" s="105" t="n">
        <f aca="false">A249</f>
        <v>0</v>
      </c>
      <c r="T249" s="105"/>
      <c r="U249" s="106" t="s">
        <v>27</v>
      </c>
      <c r="V249" s="107" t="s">
        <v>302</v>
      </c>
      <c r="W249" s="108"/>
      <c r="X249" s="108" t="e">
        <f aca="false">VLOOKUP(S249,,2,FALSE())</f>
        <v>#VALUE!</v>
      </c>
      <c r="Y249" s="108" t="e">
        <f aca="false">VLOOKUP(S249,,3,FALSE())</f>
        <v>#VALUE!</v>
      </c>
      <c r="Z249" s="108"/>
      <c r="AA249" s="108"/>
      <c r="AB249" s="108" t="n">
        <f aca="false">+Q249-Z249</f>
        <v>0</v>
      </c>
    </row>
    <row r="250" customFormat="false" ht="15" hidden="false" customHeight="false" outlineLevel="0" collapsed="false">
      <c r="A250" s="94"/>
      <c r="B250" s="95"/>
      <c r="C250" s="96"/>
      <c r="D250" s="96"/>
      <c r="E250" s="97"/>
      <c r="F250" s="98"/>
      <c r="G250" s="99" t="n">
        <v>0</v>
      </c>
      <c r="H250" s="99" t="n">
        <v>0</v>
      </c>
      <c r="I250" s="100" t="n">
        <f aca="false">IF(R250="Purchase Tax Free",Q250,0)</f>
        <v>0</v>
      </c>
      <c r="J250" s="101" t="n">
        <f aca="false">ROUND(IF(R250="Purchase 12.5%",Q250/112.5*100,0),0)</f>
        <v>0</v>
      </c>
      <c r="K250" s="101" t="n">
        <f aca="false">ROUND(J250*12.5/100,2)</f>
        <v>0</v>
      </c>
      <c r="L250" s="102" t="n">
        <v>0</v>
      </c>
      <c r="M250" s="101" t="n">
        <f aca="false">ROUND(IF(R250="Purchase 5%",Q250/105*100,0),0)</f>
        <v>0</v>
      </c>
      <c r="N250" s="101" t="n">
        <f aca="false">ROUND(M250*5/100,2)</f>
        <v>0</v>
      </c>
      <c r="O250" s="100" t="n">
        <f aca="false">ROUND(IF(R250="Purchase 1%",Q250/101*100,0),0)</f>
        <v>0</v>
      </c>
      <c r="P250" s="101" t="n">
        <f aca="false">IF(Q250=SUM(I250:O250),0,Q250-SUM(I250:O250))</f>
        <v>0</v>
      </c>
      <c r="Q250" s="103"/>
      <c r="R250" s="104"/>
      <c r="S250" s="105" t="n">
        <f aca="false">A250</f>
        <v>0</v>
      </c>
      <c r="T250" s="105"/>
      <c r="U250" s="106" t="s">
        <v>27</v>
      </c>
      <c r="V250" s="107" t="s">
        <v>302</v>
      </c>
      <c r="W250" s="108"/>
      <c r="X250" s="108" t="e">
        <f aca="false">VLOOKUP(S250,,2,FALSE())</f>
        <v>#VALUE!</v>
      </c>
      <c r="Y250" s="108" t="e">
        <f aca="false">VLOOKUP(S250,,3,FALSE())</f>
        <v>#VALUE!</v>
      </c>
      <c r="Z250" s="108"/>
      <c r="AA250" s="108"/>
      <c r="AB250" s="108" t="n">
        <f aca="false">+Q250-Z250</f>
        <v>0</v>
      </c>
    </row>
    <row r="251" customFormat="false" ht="15" hidden="false" customHeight="false" outlineLevel="0" collapsed="false">
      <c r="A251" s="94"/>
      <c r="B251" s="95"/>
      <c r="C251" s="96"/>
      <c r="D251" s="96"/>
      <c r="E251" s="97"/>
      <c r="F251" s="98"/>
      <c r="G251" s="99" t="n">
        <v>0</v>
      </c>
      <c r="H251" s="99" t="n">
        <v>0</v>
      </c>
      <c r="I251" s="100" t="n">
        <f aca="false">IF(R251="Purchase Tax Free",Q251,0)</f>
        <v>0</v>
      </c>
      <c r="J251" s="101" t="n">
        <f aca="false">ROUND(IF(R251="Purchase 12.5%",Q251/112.5*100,0),0)</f>
        <v>0</v>
      </c>
      <c r="K251" s="101" t="n">
        <f aca="false">ROUND(J251*12.5/100,2)</f>
        <v>0</v>
      </c>
      <c r="L251" s="102" t="n">
        <v>0</v>
      </c>
      <c r="M251" s="101" t="n">
        <f aca="false">ROUND(IF(R251="Purchase 5%",Q251/105*100,0),0)</f>
        <v>0</v>
      </c>
      <c r="N251" s="101" t="n">
        <f aca="false">ROUND(M251*5/100,2)</f>
        <v>0</v>
      </c>
      <c r="O251" s="100" t="n">
        <f aca="false">ROUND(IF(R251="Purchase 1%",Q251/101*100,0),0)</f>
        <v>0</v>
      </c>
      <c r="P251" s="101" t="n">
        <f aca="false">IF(Q251=SUM(I251:O251),0,Q251-SUM(I251:O251))</f>
        <v>0</v>
      </c>
      <c r="Q251" s="103"/>
      <c r="R251" s="104"/>
      <c r="S251" s="105" t="n">
        <f aca="false">A251</f>
        <v>0</v>
      </c>
      <c r="T251" s="105"/>
      <c r="U251" s="106" t="s">
        <v>27</v>
      </c>
      <c r="V251" s="107" t="s">
        <v>302</v>
      </c>
      <c r="W251" s="108"/>
      <c r="X251" s="108" t="e">
        <f aca="false">VLOOKUP(S251,,2,FALSE())</f>
        <v>#VALUE!</v>
      </c>
      <c r="Y251" s="108" t="e">
        <f aca="false">VLOOKUP(S251,,3,FALSE())</f>
        <v>#VALUE!</v>
      </c>
      <c r="Z251" s="108"/>
      <c r="AA251" s="108"/>
      <c r="AB251" s="108" t="n">
        <f aca="false">+Q251-Z251</f>
        <v>0</v>
      </c>
    </row>
    <row r="252" customFormat="false" ht="15" hidden="false" customHeight="false" outlineLevel="0" collapsed="false">
      <c r="A252" s="94"/>
      <c r="B252" s="95"/>
      <c r="C252" s="96"/>
      <c r="D252" s="96"/>
      <c r="E252" s="97"/>
      <c r="F252" s="98"/>
      <c r="G252" s="99" t="n">
        <v>0</v>
      </c>
      <c r="H252" s="99" t="n">
        <v>0</v>
      </c>
      <c r="I252" s="100" t="n">
        <f aca="false">IF(R252="Purchase Tax Free",Q252,0)</f>
        <v>0</v>
      </c>
      <c r="J252" s="101" t="n">
        <f aca="false">ROUND(IF(R252="Purchase 12.5%",Q252/112.5*100,0),0)</f>
        <v>0</v>
      </c>
      <c r="K252" s="101" t="n">
        <f aca="false">ROUND(J252*12.5/100,2)</f>
        <v>0</v>
      </c>
      <c r="L252" s="102" t="n">
        <v>0</v>
      </c>
      <c r="M252" s="101" t="n">
        <f aca="false">ROUND(IF(R252="Purchase 5%",Q252/105*100,0),0)</f>
        <v>0</v>
      </c>
      <c r="N252" s="101" t="n">
        <f aca="false">ROUND(M252*5/100,2)</f>
        <v>0</v>
      </c>
      <c r="O252" s="100" t="n">
        <f aca="false">ROUND(IF(R252="Purchase 1%",Q252/101*100,0),0)</f>
        <v>0</v>
      </c>
      <c r="P252" s="101" t="n">
        <f aca="false">IF(Q252=SUM(I252:O252),0,Q252-SUM(I252:O252))</f>
        <v>0</v>
      </c>
      <c r="Q252" s="103"/>
      <c r="R252" s="104"/>
      <c r="S252" s="105" t="n">
        <f aca="false">A252</f>
        <v>0</v>
      </c>
      <c r="T252" s="105"/>
      <c r="U252" s="106" t="s">
        <v>27</v>
      </c>
      <c r="V252" s="107" t="s">
        <v>302</v>
      </c>
      <c r="W252" s="108"/>
      <c r="X252" s="108" t="e">
        <f aca="false">VLOOKUP(S252,,2,FALSE())</f>
        <v>#VALUE!</v>
      </c>
      <c r="Y252" s="108" t="e">
        <f aca="false">VLOOKUP(S252,,3,FALSE())</f>
        <v>#VALUE!</v>
      </c>
      <c r="Z252" s="108"/>
      <c r="AA252" s="108"/>
      <c r="AB252" s="108" t="n">
        <f aca="false">+Q252-Z252</f>
        <v>0</v>
      </c>
    </row>
    <row r="253" customFormat="false" ht="15" hidden="false" customHeight="false" outlineLevel="0" collapsed="false">
      <c r="A253" s="94"/>
      <c r="B253" s="95"/>
      <c r="C253" s="96"/>
      <c r="D253" s="96"/>
      <c r="E253" s="97"/>
      <c r="F253" s="98"/>
      <c r="G253" s="99" t="n">
        <v>0</v>
      </c>
      <c r="H253" s="99" t="n">
        <v>0</v>
      </c>
      <c r="I253" s="100" t="n">
        <f aca="false">IF(R253="Purchase Tax Free",Q253,0)</f>
        <v>0</v>
      </c>
      <c r="J253" s="101" t="n">
        <f aca="false">ROUND(IF(R253="Purchase 12.5%",Q253/112.5*100,0),0)</f>
        <v>0</v>
      </c>
      <c r="K253" s="101" t="n">
        <f aca="false">ROUND(J253*12.5/100,2)</f>
        <v>0</v>
      </c>
      <c r="L253" s="102" t="n">
        <v>0</v>
      </c>
      <c r="M253" s="101" t="n">
        <f aca="false">ROUND(IF(R253="Purchase 5%",Q253/105*100,0),0)</f>
        <v>0</v>
      </c>
      <c r="N253" s="101" t="n">
        <f aca="false">ROUND(M253*5/100,2)</f>
        <v>0</v>
      </c>
      <c r="O253" s="100" t="n">
        <f aca="false">ROUND(IF(R253="Purchase 1%",Q253/101*100,0),0)</f>
        <v>0</v>
      </c>
      <c r="P253" s="101" t="n">
        <f aca="false">IF(Q253=SUM(I253:O253),0,Q253-SUM(I253:O253))</f>
        <v>0</v>
      </c>
      <c r="Q253" s="103"/>
      <c r="R253" s="104"/>
      <c r="S253" s="105" t="n">
        <f aca="false">A253</f>
        <v>0</v>
      </c>
      <c r="T253" s="105"/>
      <c r="U253" s="106" t="s">
        <v>27</v>
      </c>
      <c r="V253" s="107" t="s">
        <v>302</v>
      </c>
      <c r="W253" s="108"/>
      <c r="X253" s="108" t="e">
        <f aca="false">VLOOKUP(S253,,2,FALSE())</f>
        <v>#VALUE!</v>
      </c>
      <c r="Y253" s="108" t="e">
        <f aca="false">VLOOKUP(S253,,3,FALSE())</f>
        <v>#VALUE!</v>
      </c>
      <c r="Z253" s="108"/>
      <c r="AA253" s="108"/>
      <c r="AB253" s="108" t="n">
        <f aca="false">+Q253-Z253</f>
        <v>0</v>
      </c>
    </row>
    <row r="254" customFormat="false" ht="15" hidden="false" customHeight="false" outlineLevel="0" collapsed="false">
      <c r="A254" s="94"/>
      <c r="B254" s="95"/>
      <c r="C254" s="96"/>
      <c r="D254" s="96"/>
      <c r="E254" s="97"/>
      <c r="F254" s="98"/>
      <c r="G254" s="99" t="n">
        <v>0</v>
      </c>
      <c r="H254" s="99" t="n">
        <v>0</v>
      </c>
      <c r="I254" s="100" t="n">
        <f aca="false">IF(R254="Purchase Tax Free",Q254,0)</f>
        <v>0</v>
      </c>
      <c r="J254" s="101" t="n">
        <f aca="false">ROUND(IF(R254="Purchase 12.5%",Q254/112.5*100,0),0)</f>
        <v>0</v>
      </c>
      <c r="K254" s="101" t="n">
        <f aca="false">ROUND(J254*12.5/100,2)</f>
        <v>0</v>
      </c>
      <c r="L254" s="102" t="n">
        <v>0</v>
      </c>
      <c r="M254" s="101" t="n">
        <f aca="false">ROUND(IF(R254="Purchase 5%",Q254/105*100,0),0)</f>
        <v>0</v>
      </c>
      <c r="N254" s="101" t="n">
        <f aca="false">ROUND(M254*5/100,2)</f>
        <v>0</v>
      </c>
      <c r="O254" s="100" t="n">
        <f aca="false">ROUND(IF(R254="Purchase 1%",Q254/101*100,0),0)</f>
        <v>0</v>
      </c>
      <c r="P254" s="101" t="n">
        <f aca="false">IF(Q254=SUM(I254:O254),0,Q254-SUM(I254:O254))</f>
        <v>0</v>
      </c>
      <c r="Q254" s="103"/>
      <c r="R254" s="104"/>
      <c r="S254" s="105" t="n">
        <f aca="false">A254</f>
        <v>0</v>
      </c>
      <c r="T254" s="105"/>
      <c r="U254" s="106" t="s">
        <v>27</v>
      </c>
      <c r="V254" s="107" t="s">
        <v>302</v>
      </c>
      <c r="W254" s="108"/>
      <c r="X254" s="108" t="e">
        <f aca="false">VLOOKUP(S254,,2,FALSE())</f>
        <v>#VALUE!</v>
      </c>
      <c r="Y254" s="108" t="e">
        <f aca="false">VLOOKUP(S254,,3,FALSE())</f>
        <v>#VALUE!</v>
      </c>
      <c r="Z254" s="108"/>
      <c r="AA254" s="108"/>
      <c r="AB254" s="108" t="n">
        <f aca="false">+Q254-Z254</f>
        <v>0</v>
      </c>
    </row>
    <row r="255" customFormat="false" ht="15" hidden="false" customHeight="false" outlineLevel="0" collapsed="false">
      <c r="A255" s="94"/>
      <c r="B255" s="95"/>
      <c r="C255" s="96"/>
      <c r="D255" s="96"/>
      <c r="E255" s="97"/>
      <c r="F255" s="98"/>
      <c r="G255" s="99" t="n">
        <v>0</v>
      </c>
      <c r="H255" s="99" t="n">
        <v>0</v>
      </c>
      <c r="I255" s="100" t="n">
        <f aca="false">IF(R255="Purchase Tax Free",Q255,0)</f>
        <v>0</v>
      </c>
      <c r="J255" s="101" t="n">
        <f aca="false">ROUND(IF(R255="Purchase 12.5%",Q255/112.5*100,0),0)</f>
        <v>0</v>
      </c>
      <c r="K255" s="101" t="n">
        <f aca="false">ROUND(J255*12.5/100,2)</f>
        <v>0</v>
      </c>
      <c r="L255" s="102" t="n">
        <v>0</v>
      </c>
      <c r="M255" s="101" t="n">
        <f aca="false">ROUND(IF(R255="Purchase 5%",Q255/105*100,0),0)</f>
        <v>0</v>
      </c>
      <c r="N255" s="101" t="n">
        <f aca="false">ROUND(M255*5/100,2)</f>
        <v>0</v>
      </c>
      <c r="O255" s="100" t="n">
        <f aca="false">ROUND(IF(R255="Purchase 1%",Q255/101*100,0),0)</f>
        <v>0</v>
      </c>
      <c r="P255" s="101" t="n">
        <f aca="false">IF(Q255=SUM(I255:O255),0,Q255-SUM(I255:O255))</f>
        <v>0</v>
      </c>
      <c r="Q255" s="103"/>
      <c r="R255" s="104"/>
      <c r="S255" s="105" t="n">
        <f aca="false">A255</f>
        <v>0</v>
      </c>
      <c r="T255" s="105"/>
      <c r="U255" s="106" t="s">
        <v>27</v>
      </c>
      <c r="V255" s="107" t="s">
        <v>302</v>
      </c>
      <c r="W255" s="108"/>
      <c r="X255" s="108" t="e">
        <f aca="false">VLOOKUP(S255,,2,FALSE())</f>
        <v>#VALUE!</v>
      </c>
      <c r="Y255" s="108" t="e">
        <f aca="false">VLOOKUP(S255,,3,FALSE())</f>
        <v>#VALUE!</v>
      </c>
      <c r="Z255" s="108"/>
      <c r="AA255" s="108"/>
      <c r="AB255" s="108" t="n">
        <f aca="false">+Q255-Z255</f>
        <v>0</v>
      </c>
    </row>
    <row r="256" customFormat="false" ht="15" hidden="false" customHeight="false" outlineLevel="0" collapsed="false">
      <c r="A256" s="94"/>
      <c r="B256" s="95"/>
      <c r="C256" s="96"/>
      <c r="D256" s="96"/>
      <c r="E256" s="97"/>
      <c r="F256" s="98"/>
      <c r="G256" s="99" t="n">
        <v>0</v>
      </c>
      <c r="H256" s="99" t="n">
        <v>0</v>
      </c>
      <c r="I256" s="100" t="n">
        <f aca="false">IF(R256="Purchase Tax Free",Q256,0)</f>
        <v>0</v>
      </c>
      <c r="J256" s="101" t="n">
        <f aca="false">ROUND(IF(R256="Purchase 12.5%",Q256/112.5*100,0),0)</f>
        <v>0</v>
      </c>
      <c r="K256" s="101" t="n">
        <f aca="false">ROUND(J256*12.5/100,2)</f>
        <v>0</v>
      </c>
      <c r="L256" s="102" t="n">
        <v>0</v>
      </c>
      <c r="M256" s="101" t="n">
        <f aca="false">ROUND(IF(R256="Purchase 5%",Q256/105*100,0),0)</f>
        <v>0</v>
      </c>
      <c r="N256" s="101" t="n">
        <f aca="false">ROUND(M256*5/100,2)</f>
        <v>0</v>
      </c>
      <c r="O256" s="100" t="n">
        <f aca="false">ROUND(IF(R256="Purchase 1%",Q256/101*100,0),0)</f>
        <v>0</v>
      </c>
      <c r="P256" s="101" t="n">
        <f aca="false">IF(Q256=SUM(I256:O256),0,Q256-SUM(I256:O256))</f>
        <v>0</v>
      </c>
      <c r="Q256" s="103"/>
      <c r="R256" s="104"/>
      <c r="S256" s="105" t="n">
        <f aca="false">A256</f>
        <v>0</v>
      </c>
      <c r="T256" s="105"/>
      <c r="U256" s="106" t="s">
        <v>27</v>
      </c>
      <c r="V256" s="107" t="s">
        <v>302</v>
      </c>
      <c r="W256" s="108"/>
      <c r="X256" s="108" t="e">
        <f aca="false">VLOOKUP(S256,,2,FALSE())</f>
        <v>#VALUE!</v>
      </c>
      <c r="Y256" s="108" t="e">
        <f aca="false">VLOOKUP(S256,,3,FALSE())</f>
        <v>#VALUE!</v>
      </c>
      <c r="Z256" s="108"/>
      <c r="AA256" s="108"/>
      <c r="AB256" s="108" t="n">
        <f aca="false">+Q256-Z256</f>
        <v>0</v>
      </c>
    </row>
    <row r="257" customFormat="false" ht="15" hidden="false" customHeight="false" outlineLevel="0" collapsed="false">
      <c r="A257" s="94"/>
      <c r="B257" s="95"/>
      <c r="C257" s="96"/>
      <c r="D257" s="96"/>
      <c r="E257" s="97"/>
      <c r="F257" s="98"/>
      <c r="G257" s="99" t="n">
        <v>0</v>
      </c>
      <c r="H257" s="99" t="n">
        <v>0</v>
      </c>
      <c r="I257" s="100" t="n">
        <f aca="false">IF(R257="Purchase Tax Free",Q257,0)</f>
        <v>0</v>
      </c>
      <c r="J257" s="101" t="n">
        <f aca="false">ROUND(IF(R257="Purchase 12.5%",Q257/112.5*100,0),0)</f>
        <v>0</v>
      </c>
      <c r="K257" s="101" t="n">
        <f aca="false">ROUND(J257*12.5/100,2)</f>
        <v>0</v>
      </c>
      <c r="L257" s="102" t="n">
        <v>0</v>
      </c>
      <c r="M257" s="101" t="n">
        <f aca="false">ROUND(IF(R257="Purchase 5%",Q257/105*100,0),0)</f>
        <v>0</v>
      </c>
      <c r="N257" s="101" t="n">
        <f aca="false">ROUND(M257*5/100,2)</f>
        <v>0</v>
      </c>
      <c r="O257" s="100" t="n">
        <f aca="false">ROUND(IF(R257="Purchase 1%",Q257/101*100,0),0)</f>
        <v>0</v>
      </c>
      <c r="P257" s="101" t="n">
        <f aca="false">IF(Q257=SUM(I257:O257),0,Q257-SUM(I257:O257))</f>
        <v>0</v>
      </c>
      <c r="Q257" s="103"/>
      <c r="R257" s="104"/>
      <c r="S257" s="105" t="n">
        <f aca="false">A257</f>
        <v>0</v>
      </c>
      <c r="T257" s="105"/>
      <c r="U257" s="106" t="s">
        <v>27</v>
      </c>
      <c r="V257" s="107" t="s">
        <v>302</v>
      </c>
      <c r="W257" s="108"/>
      <c r="X257" s="108" t="e">
        <f aca="false">VLOOKUP(S257,,2,FALSE())</f>
        <v>#VALUE!</v>
      </c>
      <c r="Y257" s="108" t="e">
        <f aca="false">VLOOKUP(S257,,3,FALSE())</f>
        <v>#VALUE!</v>
      </c>
      <c r="Z257" s="108"/>
      <c r="AA257" s="108"/>
      <c r="AB257" s="108" t="n">
        <f aca="false">+Q257-Z257</f>
        <v>0</v>
      </c>
    </row>
    <row r="258" customFormat="false" ht="15" hidden="false" customHeight="false" outlineLevel="0" collapsed="false">
      <c r="A258" s="94"/>
      <c r="B258" s="95"/>
      <c r="C258" s="96"/>
      <c r="D258" s="96"/>
      <c r="E258" s="97"/>
      <c r="F258" s="98"/>
      <c r="G258" s="99" t="n">
        <v>0</v>
      </c>
      <c r="H258" s="99" t="n">
        <v>0</v>
      </c>
      <c r="I258" s="100" t="n">
        <f aca="false">IF(R258="Purchase Tax Free",Q258,0)</f>
        <v>0</v>
      </c>
      <c r="J258" s="101" t="n">
        <f aca="false">ROUND(IF(R258="Purchase 12.5%",Q258/112.5*100,0),0)</f>
        <v>0</v>
      </c>
      <c r="K258" s="101" t="n">
        <f aca="false">ROUND(J258*12.5/100,2)</f>
        <v>0</v>
      </c>
      <c r="L258" s="102" t="n">
        <v>0</v>
      </c>
      <c r="M258" s="101" t="n">
        <f aca="false">ROUND(IF(R258="Purchase 5%",Q258/105*100,0),0)</f>
        <v>0</v>
      </c>
      <c r="N258" s="101" t="n">
        <f aca="false">ROUND(M258*5/100,2)</f>
        <v>0</v>
      </c>
      <c r="O258" s="100" t="n">
        <f aca="false">ROUND(IF(R258="Purchase 1%",Q258/101*100,0),0)</f>
        <v>0</v>
      </c>
      <c r="P258" s="101" t="n">
        <f aca="false">IF(Q258=SUM(I258:O258),0,Q258-SUM(I258:O258))</f>
        <v>0</v>
      </c>
      <c r="Q258" s="103"/>
      <c r="R258" s="104"/>
      <c r="S258" s="105" t="n">
        <f aca="false">A258</f>
        <v>0</v>
      </c>
      <c r="T258" s="105"/>
      <c r="U258" s="106" t="s">
        <v>27</v>
      </c>
      <c r="V258" s="107" t="s">
        <v>302</v>
      </c>
      <c r="W258" s="108"/>
      <c r="X258" s="108" t="e">
        <f aca="false">VLOOKUP(S258,,2,FALSE())</f>
        <v>#VALUE!</v>
      </c>
      <c r="Y258" s="108" t="e">
        <f aca="false">VLOOKUP(S258,,3,FALSE())</f>
        <v>#VALUE!</v>
      </c>
      <c r="Z258" s="108"/>
      <c r="AA258" s="108"/>
      <c r="AB258" s="108" t="n">
        <f aca="false">+Q258-Z258</f>
        <v>0</v>
      </c>
    </row>
    <row r="259" customFormat="false" ht="15" hidden="false" customHeight="false" outlineLevel="0" collapsed="false">
      <c r="A259" s="94"/>
      <c r="B259" s="95"/>
      <c r="C259" s="96"/>
      <c r="D259" s="96"/>
      <c r="E259" s="97"/>
      <c r="F259" s="98"/>
      <c r="G259" s="99" t="n">
        <v>0</v>
      </c>
      <c r="H259" s="99" t="n">
        <v>0</v>
      </c>
      <c r="I259" s="100" t="n">
        <f aca="false">IF(R259="Purchase Tax Free",Q259,0)</f>
        <v>0</v>
      </c>
      <c r="J259" s="101" t="n">
        <f aca="false">ROUND(IF(R259="Purchase 12.5%",Q259/112.5*100,0),0)</f>
        <v>0</v>
      </c>
      <c r="K259" s="101" t="n">
        <f aca="false">ROUND(J259*12.5/100,2)</f>
        <v>0</v>
      </c>
      <c r="L259" s="102" t="n">
        <v>0</v>
      </c>
      <c r="M259" s="101" t="n">
        <f aca="false">ROUND(IF(R259="Purchase 5%",Q259/105*100,0),0)</f>
        <v>0</v>
      </c>
      <c r="N259" s="101" t="n">
        <f aca="false">ROUND(M259*5/100,2)</f>
        <v>0</v>
      </c>
      <c r="O259" s="100" t="n">
        <f aca="false">ROUND(IF(R259="Purchase 1%",Q259/101*100,0),0)</f>
        <v>0</v>
      </c>
      <c r="P259" s="101" t="n">
        <f aca="false">IF(Q259=SUM(I259:O259),0,Q259-SUM(I259:O259))</f>
        <v>0</v>
      </c>
      <c r="Q259" s="103"/>
      <c r="R259" s="104"/>
      <c r="S259" s="105" t="n">
        <f aca="false">A259</f>
        <v>0</v>
      </c>
      <c r="T259" s="105"/>
      <c r="U259" s="106" t="s">
        <v>27</v>
      </c>
      <c r="V259" s="107" t="s">
        <v>302</v>
      </c>
      <c r="W259" s="108"/>
      <c r="X259" s="108" t="e">
        <f aca="false">VLOOKUP(S259,,2,FALSE())</f>
        <v>#VALUE!</v>
      </c>
      <c r="Y259" s="108" t="e">
        <f aca="false">VLOOKUP(S259,,3,FALSE())</f>
        <v>#VALUE!</v>
      </c>
      <c r="Z259" s="108"/>
      <c r="AA259" s="108"/>
      <c r="AB259" s="108" t="n">
        <f aca="false">+Q259-Z259</f>
        <v>0</v>
      </c>
    </row>
    <row r="260" customFormat="false" ht="15" hidden="false" customHeight="false" outlineLevel="0" collapsed="false">
      <c r="A260" s="94"/>
      <c r="B260" s="95"/>
      <c r="C260" s="96"/>
      <c r="D260" s="96"/>
      <c r="E260" s="97"/>
      <c r="F260" s="98"/>
      <c r="G260" s="99" t="n">
        <v>0</v>
      </c>
      <c r="H260" s="99" t="n">
        <v>0</v>
      </c>
      <c r="I260" s="100" t="n">
        <f aca="false">IF(R260="Purchase Tax Free",Q260,0)</f>
        <v>0</v>
      </c>
      <c r="J260" s="101" t="n">
        <f aca="false">ROUND(IF(R260="Purchase 12.5%",Q260/112.5*100,0),0)</f>
        <v>0</v>
      </c>
      <c r="K260" s="101" t="n">
        <f aca="false">ROUND(J260*12.5/100,2)</f>
        <v>0</v>
      </c>
      <c r="L260" s="102" t="n">
        <v>0</v>
      </c>
      <c r="M260" s="101" t="n">
        <f aca="false">ROUND(IF(R260="Purchase 5%",Q260/105*100,0),0)</f>
        <v>0</v>
      </c>
      <c r="N260" s="101" t="n">
        <f aca="false">ROUND(M260*5/100,2)</f>
        <v>0</v>
      </c>
      <c r="O260" s="100" t="n">
        <f aca="false">ROUND(IF(R260="Purchase 1%",Q260/101*100,0),0)</f>
        <v>0</v>
      </c>
      <c r="P260" s="101" t="n">
        <f aca="false">IF(Q260=SUM(I260:O260),0,Q260-SUM(I260:O260))</f>
        <v>0</v>
      </c>
      <c r="Q260" s="103"/>
      <c r="R260" s="104"/>
      <c r="S260" s="105" t="n">
        <f aca="false">A260</f>
        <v>0</v>
      </c>
      <c r="T260" s="105"/>
      <c r="U260" s="106" t="s">
        <v>27</v>
      </c>
      <c r="V260" s="107" t="s">
        <v>302</v>
      </c>
      <c r="W260" s="108"/>
      <c r="X260" s="108" t="e">
        <f aca="false">VLOOKUP(S260,,2,FALSE())</f>
        <v>#VALUE!</v>
      </c>
      <c r="Y260" s="108" t="e">
        <f aca="false">VLOOKUP(S260,,3,FALSE())</f>
        <v>#VALUE!</v>
      </c>
      <c r="Z260" s="108"/>
      <c r="AA260" s="108"/>
      <c r="AB260" s="108" t="n">
        <f aca="false">+Q260-Z260</f>
        <v>0</v>
      </c>
    </row>
    <row r="261" customFormat="false" ht="15" hidden="false" customHeight="false" outlineLevel="0" collapsed="false">
      <c r="A261" s="94"/>
      <c r="B261" s="95"/>
      <c r="C261" s="96"/>
      <c r="D261" s="96"/>
      <c r="E261" s="97"/>
      <c r="F261" s="98"/>
      <c r="G261" s="99" t="n">
        <v>0</v>
      </c>
      <c r="H261" s="99" t="n">
        <v>0</v>
      </c>
      <c r="I261" s="100" t="n">
        <f aca="false">IF(R261="Purchase Tax Free",Q261,0)</f>
        <v>0</v>
      </c>
      <c r="J261" s="101" t="n">
        <f aca="false">ROUND(IF(R261="Purchase 12.5%",Q261/112.5*100,0),0)</f>
        <v>0</v>
      </c>
      <c r="K261" s="101" t="n">
        <f aca="false">ROUND(J261*12.5/100,2)</f>
        <v>0</v>
      </c>
      <c r="L261" s="102" t="n">
        <v>0</v>
      </c>
      <c r="M261" s="101" t="n">
        <f aca="false">ROUND(IF(R261="Purchase 5%",Q261/105*100,0),0)</f>
        <v>0</v>
      </c>
      <c r="N261" s="101" t="n">
        <f aca="false">ROUND(M261*5/100,2)</f>
        <v>0</v>
      </c>
      <c r="O261" s="100" t="n">
        <f aca="false">ROUND(IF(R261="Purchase 1%",Q261/101*100,0),0)</f>
        <v>0</v>
      </c>
      <c r="P261" s="101" t="n">
        <f aca="false">IF(Q261=SUM(I261:O261),0,Q261-SUM(I261:O261))</f>
        <v>0</v>
      </c>
      <c r="Q261" s="103"/>
      <c r="R261" s="104"/>
      <c r="S261" s="105" t="n">
        <f aca="false">A261</f>
        <v>0</v>
      </c>
      <c r="T261" s="105"/>
      <c r="U261" s="106" t="s">
        <v>27</v>
      </c>
      <c r="V261" s="107" t="s">
        <v>302</v>
      </c>
      <c r="W261" s="108"/>
      <c r="X261" s="108" t="e">
        <f aca="false">VLOOKUP(S261,,2,FALSE())</f>
        <v>#VALUE!</v>
      </c>
      <c r="Y261" s="108" t="e">
        <f aca="false">VLOOKUP(S261,,3,FALSE())</f>
        <v>#VALUE!</v>
      </c>
      <c r="Z261" s="108"/>
      <c r="AA261" s="108"/>
      <c r="AB261" s="108" t="n">
        <f aca="false">+Q261-Z261</f>
        <v>0</v>
      </c>
    </row>
    <row r="262" customFormat="false" ht="15" hidden="false" customHeight="false" outlineLevel="0" collapsed="false">
      <c r="A262" s="94"/>
      <c r="B262" s="95"/>
      <c r="C262" s="96"/>
      <c r="D262" s="96"/>
      <c r="E262" s="97"/>
      <c r="F262" s="98"/>
      <c r="G262" s="99" t="n">
        <v>0</v>
      </c>
      <c r="H262" s="99" t="n">
        <v>0</v>
      </c>
      <c r="I262" s="100" t="n">
        <f aca="false">IF(R262="Purchase Tax Free",Q262,0)</f>
        <v>0</v>
      </c>
      <c r="J262" s="101" t="n">
        <f aca="false">ROUND(IF(R262="Purchase 12.5%",Q262/112.5*100,0),0)</f>
        <v>0</v>
      </c>
      <c r="K262" s="101" t="n">
        <f aca="false">ROUND(J262*12.5/100,2)</f>
        <v>0</v>
      </c>
      <c r="L262" s="102" t="n">
        <v>0</v>
      </c>
      <c r="M262" s="101" t="n">
        <f aca="false">ROUND(IF(R262="Purchase 5%",Q262/105*100,0),0)</f>
        <v>0</v>
      </c>
      <c r="N262" s="101" t="n">
        <f aca="false">ROUND(M262*5/100,2)</f>
        <v>0</v>
      </c>
      <c r="O262" s="100" t="n">
        <f aca="false">ROUND(IF(R262="Purchase 1%",Q262/101*100,0),0)</f>
        <v>0</v>
      </c>
      <c r="P262" s="101" t="n">
        <f aca="false">IF(Q262=SUM(I262:O262),0,Q262-SUM(I262:O262))</f>
        <v>0</v>
      </c>
      <c r="Q262" s="103"/>
      <c r="R262" s="104"/>
      <c r="S262" s="105" t="n">
        <f aca="false">A262</f>
        <v>0</v>
      </c>
      <c r="T262" s="105"/>
      <c r="U262" s="106" t="s">
        <v>27</v>
      </c>
      <c r="V262" s="107" t="s">
        <v>302</v>
      </c>
      <c r="W262" s="108"/>
      <c r="X262" s="108" t="e">
        <f aca="false">VLOOKUP(S262,,2,FALSE())</f>
        <v>#VALUE!</v>
      </c>
      <c r="Y262" s="108" t="e">
        <f aca="false">VLOOKUP(S262,,3,FALSE())</f>
        <v>#VALUE!</v>
      </c>
      <c r="Z262" s="108"/>
      <c r="AA262" s="108"/>
      <c r="AB262" s="108" t="n">
        <f aca="false">+Q262-Z262</f>
        <v>0</v>
      </c>
    </row>
    <row r="263" customFormat="false" ht="15" hidden="false" customHeight="false" outlineLevel="0" collapsed="false">
      <c r="A263" s="94"/>
      <c r="B263" s="95"/>
      <c r="C263" s="96"/>
      <c r="D263" s="96"/>
      <c r="E263" s="97"/>
      <c r="F263" s="98"/>
      <c r="G263" s="99" t="n">
        <v>0</v>
      </c>
      <c r="H263" s="99" t="n">
        <v>0</v>
      </c>
      <c r="I263" s="100" t="n">
        <f aca="false">IF(R263="Purchase Tax Free",Q263,0)</f>
        <v>0</v>
      </c>
      <c r="J263" s="101" t="n">
        <f aca="false">ROUND(IF(R263="Purchase 12.5%",Q263/112.5*100,0),0)</f>
        <v>0</v>
      </c>
      <c r="K263" s="101" t="n">
        <f aca="false">ROUND(J263*12.5/100,2)</f>
        <v>0</v>
      </c>
      <c r="L263" s="102" t="n">
        <v>0</v>
      </c>
      <c r="M263" s="101" t="n">
        <f aca="false">ROUND(IF(R263="Purchase 5%",Q263/105*100,0),0)</f>
        <v>0</v>
      </c>
      <c r="N263" s="101" t="n">
        <f aca="false">ROUND(M263*5/100,2)</f>
        <v>0</v>
      </c>
      <c r="O263" s="100" t="n">
        <f aca="false">ROUND(IF(R263="Purchase 1%",Q263/101*100,0),0)</f>
        <v>0</v>
      </c>
      <c r="P263" s="101" t="n">
        <f aca="false">IF(Q263=SUM(I263:O263),0,Q263-SUM(I263:O263))</f>
        <v>0</v>
      </c>
      <c r="Q263" s="103"/>
      <c r="R263" s="104"/>
      <c r="S263" s="105" t="n">
        <f aca="false">A263</f>
        <v>0</v>
      </c>
      <c r="T263" s="105"/>
      <c r="U263" s="106" t="s">
        <v>27</v>
      </c>
      <c r="V263" s="107" t="s">
        <v>302</v>
      </c>
      <c r="W263" s="108"/>
      <c r="X263" s="108" t="e">
        <f aca="false">VLOOKUP(S263,,2,FALSE())</f>
        <v>#VALUE!</v>
      </c>
      <c r="Y263" s="108" t="e">
        <f aca="false">VLOOKUP(S263,,3,FALSE())</f>
        <v>#VALUE!</v>
      </c>
      <c r="Z263" s="108"/>
      <c r="AA263" s="108"/>
      <c r="AB263" s="108" t="n">
        <f aca="false">+Q263-Z263</f>
        <v>0</v>
      </c>
    </row>
    <row r="264" customFormat="false" ht="15" hidden="false" customHeight="false" outlineLevel="0" collapsed="false">
      <c r="A264" s="94"/>
      <c r="B264" s="95"/>
      <c r="C264" s="96"/>
      <c r="D264" s="96"/>
      <c r="E264" s="97"/>
      <c r="F264" s="98"/>
      <c r="G264" s="99" t="n">
        <v>0</v>
      </c>
      <c r="H264" s="99" t="n">
        <v>0</v>
      </c>
      <c r="I264" s="100" t="n">
        <f aca="false">IF(R264="Purchase Tax Free",Q264,0)</f>
        <v>0</v>
      </c>
      <c r="J264" s="101" t="n">
        <f aca="false">ROUND(IF(R264="Purchase 12.5%",Q264/112.5*100,0),0)</f>
        <v>0</v>
      </c>
      <c r="K264" s="101" t="n">
        <f aca="false">ROUND(J264*12.5/100,2)</f>
        <v>0</v>
      </c>
      <c r="L264" s="102" t="n">
        <v>0</v>
      </c>
      <c r="M264" s="101" t="n">
        <f aca="false">ROUND(IF(R264="Purchase 5%",Q264/105*100,0),0)</f>
        <v>0</v>
      </c>
      <c r="N264" s="101" t="n">
        <f aca="false">ROUND(M264*5/100,2)</f>
        <v>0</v>
      </c>
      <c r="O264" s="100" t="n">
        <f aca="false">ROUND(IF(R264="Purchase 1%",Q264/101*100,0),0)</f>
        <v>0</v>
      </c>
      <c r="P264" s="101" t="n">
        <f aca="false">IF(Q264=SUM(I264:O264),0,Q264-SUM(I264:O264))</f>
        <v>0</v>
      </c>
      <c r="Q264" s="103"/>
      <c r="R264" s="104"/>
      <c r="S264" s="105" t="n">
        <f aca="false">A264</f>
        <v>0</v>
      </c>
      <c r="T264" s="105"/>
      <c r="U264" s="106" t="s">
        <v>27</v>
      </c>
      <c r="V264" s="107" t="s">
        <v>302</v>
      </c>
      <c r="W264" s="108"/>
      <c r="X264" s="108" t="e">
        <f aca="false">VLOOKUP(S264,,2,FALSE())</f>
        <v>#VALUE!</v>
      </c>
      <c r="Y264" s="108" t="e">
        <f aca="false">VLOOKUP(S264,,3,FALSE())</f>
        <v>#VALUE!</v>
      </c>
      <c r="Z264" s="108"/>
      <c r="AA264" s="108"/>
      <c r="AB264" s="108" t="n">
        <f aca="false">+Q264-Z264</f>
        <v>0</v>
      </c>
    </row>
    <row r="265" customFormat="false" ht="15" hidden="false" customHeight="false" outlineLevel="0" collapsed="false">
      <c r="A265" s="94"/>
      <c r="B265" s="95"/>
      <c r="C265" s="96"/>
      <c r="D265" s="96"/>
      <c r="E265" s="97"/>
      <c r="F265" s="98"/>
      <c r="G265" s="99" t="n">
        <v>0</v>
      </c>
      <c r="H265" s="99" t="n">
        <v>0</v>
      </c>
      <c r="I265" s="100" t="n">
        <f aca="false">IF(R265="Purchase Tax Free",Q265,0)</f>
        <v>0</v>
      </c>
      <c r="J265" s="101" t="n">
        <f aca="false">ROUND(IF(R265="Purchase 12.5%",Q265/112.5*100,0),0)</f>
        <v>0</v>
      </c>
      <c r="K265" s="101" t="n">
        <f aca="false">ROUND(J265*12.5/100,2)</f>
        <v>0</v>
      </c>
      <c r="L265" s="102" t="n">
        <v>0</v>
      </c>
      <c r="M265" s="101" t="n">
        <f aca="false">ROUND(IF(R265="Purchase 5%",Q265/105*100,0),0)</f>
        <v>0</v>
      </c>
      <c r="N265" s="101" t="n">
        <f aca="false">ROUND(M265*5/100,2)</f>
        <v>0</v>
      </c>
      <c r="O265" s="100" t="n">
        <f aca="false">ROUND(IF(R265="Purchase 1%",Q265/101*100,0),0)</f>
        <v>0</v>
      </c>
      <c r="P265" s="101" t="n">
        <f aca="false">IF(Q265=SUM(I265:O265),0,Q265-SUM(I265:O265))</f>
        <v>0</v>
      </c>
      <c r="Q265" s="103"/>
      <c r="R265" s="104"/>
      <c r="S265" s="105" t="n">
        <f aca="false">A265</f>
        <v>0</v>
      </c>
      <c r="T265" s="105"/>
      <c r="U265" s="106" t="s">
        <v>27</v>
      </c>
      <c r="V265" s="107" t="s">
        <v>302</v>
      </c>
      <c r="W265" s="108"/>
      <c r="X265" s="108" t="e">
        <f aca="false">VLOOKUP(S265,,2,FALSE())</f>
        <v>#VALUE!</v>
      </c>
      <c r="Y265" s="108" t="e">
        <f aca="false">VLOOKUP(S265,,3,FALSE())</f>
        <v>#VALUE!</v>
      </c>
      <c r="Z265" s="108"/>
      <c r="AA265" s="108"/>
      <c r="AB265" s="108" t="n">
        <f aca="false">+Q265-Z265</f>
        <v>0</v>
      </c>
    </row>
    <row r="266" customFormat="false" ht="15" hidden="false" customHeight="false" outlineLevel="0" collapsed="false">
      <c r="A266" s="94"/>
      <c r="B266" s="95"/>
      <c r="C266" s="96"/>
      <c r="D266" s="96"/>
      <c r="E266" s="97"/>
      <c r="F266" s="98"/>
      <c r="G266" s="99" t="n">
        <v>0</v>
      </c>
      <c r="H266" s="99" t="n">
        <v>0</v>
      </c>
      <c r="I266" s="100" t="n">
        <f aca="false">IF(R266="Purchase Tax Free",Q266,0)</f>
        <v>0</v>
      </c>
      <c r="J266" s="101" t="n">
        <f aca="false">ROUND(IF(R266="Purchase 12.5%",Q266/112.5*100,0),0)</f>
        <v>0</v>
      </c>
      <c r="K266" s="101" t="n">
        <f aca="false">ROUND(J266*12.5/100,2)</f>
        <v>0</v>
      </c>
      <c r="L266" s="102" t="n">
        <v>0</v>
      </c>
      <c r="M266" s="101" t="n">
        <f aca="false">ROUND(IF(R266="Purchase 5%",Q266/105*100,0),0)</f>
        <v>0</v>
      </c>
      <c r="N266" s="101" t="n">
        <f aca="false">ROUND(M266*5/100,2)</f>
        <v>0</v>
      </c>
      <c r="O266" s="100" t="n">
        <f aca="false">ROUND(IF(R266="Purchase 1%",Q266/101*100,0),0)</f>
        <v>0</v>
      </c>
      <c r="P266" s="101" t="n">
        <f aca="false">IF(Q266=SUM(I266:O266),0,Q266-SUM(I266:O266))</f>
        <v>0</v>
      </c>
      <c r="Q266" s="103"/>
      <c r="R266" s="104"/>
      <c r="S266" s="105" t="n">
        <f aca="false">A266</f>
        <v>0</v>
      </c>
      <c r="T266" s="105"/>
      <c r="U266" s="106" t="s">
        <v>27</v>
      </c>
      <c r="V266" s="107" t="s">
        <v>302</v>
      </c>
      <c r="W266" s="108"/>
      <c r="X266" s="108" t="e">
        <f aca="false">VLOOKUP(S266,,2,FALSE())</f>
        <v>#VALUE!</v>
      </c>
      <c r="Y266" s="108" t="e">
        <f aca="false">VLOOKUP(S266,,3,FALSE())</f>
        <v>#VALUE!</v>
      </c>
      <c r="Z266" s="108"/>
      <c r="AA266" s="108"/>
      <c r="AB266" s="108" t="n">
        <f aca="false">+Q266-Z266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72959183673469"/>
  </cols>
  <sheetData>
    <row r="1" customFormat="false" ht="12.75" hidden="false" customHeight="false" outlineLevel="0" collapsed="false">
      <c r="A1" s="109" t="s">
        <v>303</v>
      </c>
      <c r="B1" s="109" t="s">
        <v>304</v>
      </c>
      <c r="C1" s="109" t="s">
        <v>305</v>
      </c>
      <c r="D1" s="109" t="s">
        <v>306</v>
      </c>
      <c r="E1" s="109" t="s">
        <v>307</v>
      </c>
      <c r="F1" s="109" t="s">
        <v>308</v>
      </c>
      <c r="G1" s="109" t="s">
        <v>309</v>
      </c>
    </row>
    <row r="2" customFormat="false" ht="12.75" hidden="false" customHeight="false" outlineLevel="0" collapsed="false">
      <c r="A2" s="0" t="s">
        <v>310</v>
      </c>
      <c r="B2" s="0" t="s">
        <v>311</v>
      </c>
      <c r="G2" s="0" t="n">
        <v>0</v>
      </c>
    </row>
    <row r="3" customFormat="false" ht="12.75" hidden="false" customHeight="false" outlineLevel="0" collapsed="false">
      <c r="A3" s="0" t="s">
        <v>312</v>
      </c>
      <c r="B3" s="0" t="s">
        <v>313</v>
      </c>
      <c r="C3" s="0" t="s">
        <v>314</v>
      </c>
      <c r="G3" s="0" t="n">
        <v>1</v>
      </c>
    </row>
    <row r="4" customFormat="false" ht="12.75" hidden="false" customHeight="false" outlineLevel="0" collapsed="false">
      <c r="A4" s="0" t="s">
        <v>52</v>
      </c>
      <c r="B4" s="0" t="s">
        <v>315</v>
      </c>
      <c r="C4" s="0" t="s">
        <v>316</v>
      </c>
      <c r="E4" s="0" t="s">
        <v>317</v>
      </c>
      <c r="G4" s="0" t="n">
        <v>12.5</v>
      </c>
    </row>
    <row r="5" customFormat="false" ht="12.75" hidden="false" customHeight="false" outlineLevel="0" collapsed="false">
      <c r="A5" s="0" t="s">
        <v>26</v>
      </c>
      <c r="B5" s="0" t="s">
        <v>318</v>
      </c>
      <c r="C5" s="0" t="s">
        <v>319</v>
      </c>
      <c r="G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2015-04-21T09:13:32Z</dcterms:created>
  <dc:creator>Samta</dc:creator>
  <dc:language>en-US</dc:language>
  <cp:lastModifiedBy>Mitesh</cp:lastModifiedBy>
  <dcterms:modified xsi:type="dcterms:W3CDTF">2015-06-17T10:08:16Z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