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Felipe\Polimi\Doctorado\Projects\Tiresias\Tiresias V 1.23.6.26 - PDL\"/>
    </mc:Choice>
  </mc:AlternateContent>
  <xr:revisionPtr revIDLastSave="0" documentId="13_ncr:1_{1FC53BD6-6AE0-46F9-A99F-B2C322189ECB}" xr6:coauthVersionLast="47" xr6:coauthVersionMax="47" xr10:uidLastSave="{00000000-0000-0000-0000-000000000000}"/>
  <bookViews>
    <workbookView xWindow="28680" yWindow="-120" windowWidth="29040" windowHeight="15720" xr2:uid="{166771F3-9126-440E-92BC-851600412717}"/>
  </bookViews>
  <sheets>
    <sheet name="Results" sheetId="16" r:id="rId1"/>
    <sheet name="Regression" sheetId="53" r:id="rId2"/>
    <sheet name="ANN" sheetId="56" r:id="rId3"/>
    <sheet name="Kriging" sheetId="55" r:id="rId4"/>
    <sheet name="Normal plot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55" l="1"/>
  <c r="CX8" i="56"/>
  <c r="DB8" i="56" s="1"/>
  <c r="CN8" i="53"/>
  <c r="L7" i="55"/>
  <c r="CX7" i="56"/>
  <c r="CN7" i="53"/>
  <c r="D7" i="16" s="1"/>
  <c r="L6" i="55"/>
  <c r="L6" i="16" s="1"/>
  <c r="CX6" i="56"/>
  <c r="H6" i="16" s="1"/>
  <c r="CN6" i="53"/>
  <c r="D6" i="16" s="1"/>
  <c r="M7" i="16"/>
  <c r="M8" i="16"/>
  <c r="M6" i="16"/>
  <c r="I7" i="16"/>
  <c r="I8" i="16"/>
  <c r="I6" i="16"/>
  <c r="E7" i="16"/>
  <c r="E8" i="16"/>
  <c r="E6" i="16"/>
  <c r="CZ8" i="56" l="1"/>
  <c r="DA8" i="56" s="1"/>
  <c r="H8" i="16"/>
  <c r="CP6" i="53"/>
  <c r="CQ6" i="53" s="1"/>
  <c r="B6" i="16"/>
  <c r="N7" i="55"/>
  <c r="O7" i="55" s="1"/>
  <c r="H7" i="16"/>
  <c r="N6" i="55"/>
  <c r="O6" i="55" s="1"/>
  <c r="L8" i="16"/>
  <c r="CR8" i="53"/>
  <c r="CP8" i="53"/>
  <c r="F8" i="16" s="1"/>
  <c r="L7" i="16"/>
  <c r="CR7" i="53"/>
  <c r="CP7" i="53"/>
  <c r="CQ7" i="53" s="1"/>
  <c r="CR6" i="53"/>
  <c r="DB7" i="56"/>
  <c r="CZ7" i="56"/>
  <c r="DA7" i="56" s="1"/>
  <c r="DB6" i="56"/>
  <c r="P8" i="55"/>
  <c r="N8" i="55"/>
  <c r="O8" i="55" s="1"/>
  <c r="CZ6" i="56"/>
  <c r="DA6" i="56" s="1"/>
  <c r="P7" i="55"/>
  <c r="P6" i="55"/>
  <c r="D8" i="16"/>
  <c r="R3" i="16"/>
  <c r="CT3" i="53"/>
  <c r="R3" i="55"/>
  <c r="DD3" i="56"/>
  <c r="B7" i="16" l="1"/>
  <c r="CQ8" i="53"/>
  <c r="G8" i="16" s="1"/>
  <c r="B8" i="16"/>
  <c r="N6" i="16"/>
  <c r="O8" i="16"/>
  <c r="N8" i="16"/>
  <c r="K8" i="16"/>
  <c r="J8" i="16"/>
  <c r="O7" i="16"/>
  <c r="N7" i="16"/>
  <c r="K7" i="16"/>
  <c r="J7" i="16"/>
  <c r="G7" i="16"/>
  <c r="F7" i="16"/>
  <c r="K6" i="16"/>
  <c r="J6" i="16"/>
  <c r="G6" i="16"/>
  <c r="F6" i="16"/>
  <c r="O6" i="16"/>
  <c r="P7" i="16" l="1"/>
  <c r="P8" i="16"/>
  <c r="P6" i="16"/>
</calcChain>
</file>

<file path=xl/sharedStrings.xml><?xml version="1.0" encoding="utf-8"?>
<sst xmlns="http://schemas.openxmlformats.org/spreadsheetml/2006/main" count="728" uniqueCount="75">
  <si>
    <t>RMSE</t>
  </si>
  <si>
    <t>MAE</t>
  </si>
  <si>
    <t>VARIABLE</t>
  </si>
  <si>
    <t>STD</t>
  </si>
  <si>
    <t>CROSS VALIDATION FOLDS</t>
  </si>
  <si>
    <t>RESULTS</t>
  </si>
  <si>
    <t>MIN</t>
  </si>
  <si>
    <t>MODEL</t>
  </si>
  <si>
    <t>MODEL BEST</t>
  </si>
  <si>
    <t>ANN 0</t>
  </si>
  <si>
    <t>ANN 1</t>
  </si>
  <si>
    <t>ANN 2</t>
  </si>
  <si>
    <t>ANN0</t>
  </si>
  <si>
    <t>ANN1</t>
  </si>
  <si>
    <t>ANN2</t>
  </si>
  <si>
    <t>ANN3</t>
  </si>
  <si>
    <t>ANN4</t>
  </si>
  <si>
    <t>ANN5</t>
  </si>
  <si>
    <t>ANN 3</t>
  </si>
  <si>
    <t>ANN 4</t>
  </si>
  <si>
    <t>ANN 5</t>
  </si>
  <si>
    <t>ANN 6</t>
  </si>
  <si>
    <t>ANN 7</t>
  </si>
  <si>
    <t>ANN 8</t>
  </si>
  <si>
    <t>ANN 9</t>
  </si>
  <si>
    <t>ANN6</t>
  </si>
  <si>
    <t>ANN7</t>
  </si>
  <si>
    <t>ANN8</t>
  </si>
  <si>
    <t>ANN9</t>
  </si>
  <si>
    <t>TRAINING</t>
  </si>
  <si>
    <t>TEST</t>
  </si>
  <si>
    <t>Time (s)</t>
  </si>
  <si>
    <t>Discrepancy</t>
  </si>
  <si>
    <t>Samples</t>
  </si>
  <si>
    <t>LHS</t>
  </si>
  <si>
    <t>TRAIN</t>
  </si>
  <si>
    <t>120 POINTS</t>
  </si>
  <si>
    <t>240 POINTS</t>
  </si>
  <si>
    <t>360 POINTS</t>
  </si>
  <si>
    <t>480 POINTS</t>
  </si>
  <si>
    <t>600 POINTS</t>
  </si>
  <si>
    <t>1200 POINTS</t>
  </si>
  <si>
    <t>Maximum</t>
  </si>
  <si>
    <t>30 POINTS</t>
  </si>
  <si>
    <t>60 POINTS</t>
  </si>
  <si>
    <t>Random</t>
  </si>
  <si>
    <t>RANDOM FOREST</t>
  </si>
  <si>
    <t>LINEAR REGRESSION</t>
  </si>
  <si>
    <t>SVR</t>
  </si>
  <si>
    <t>GRADIENT BOOST</t>
  </si>
  <si>
    <t>ADA BOOST</t>
  </si>
  <si>
    <t>DECISION TREE</t>
  </si>
  <si>
    <t>SECOND ORDER POLYNOMIAL</t>
  </si>
  <si>
    <t>THIRD ORDER POLYNOMIAL</t>
  </si>
  <si>
    <t>FOURTH ORDER POLYNOMIAL</t>
  </si>
  <si>
    <t>KRIGING</t>
  </si>
  <si>
    <t>Kriging</t>
  </si>
  <si>
    <t>Regression</t>
  </si>
  <si>
    <t>ANN</t>
  </si>
  <si>
    <t>Random Forest</t>
  </si>
  <si>
    <t>Linear Regression</t>
  </si>
  <si>
    <t>Support Vector Regression (SVR)</t>
  </si>
  <si>
    <t>Gradient Boost Regression</t>
  </si>
  <si>
    <t>Ada Boost Regression</t>
  </si>
  <si>
    <t>Decision Tree Regression</t>
  </si>
  <si>
    <t>Second Order Polynomial Regression</t>
  </si>
  <si>
    <t>Third Order Polynomial Regression</t>
  </si>
  <si>
    <t>Fourth Order Polynomial Regression</t>
  </si>
  <si>
    <t>Kriging 0</t>
  </si>
  <si>
    <t>REGRESSION</t>
  </si>
  <si>
    <t>ERROR</t>
  </si>
  <si>
    <r>
      <t>R</t>
    </r>
    <r>
      <rPr>
        <b/>
        <vertAlign val="superscript"/>
        <sz val="10"/>
        <color theme="1"/>
        <rFont val="Segoe UI"/>
        <family val="2"/>
      </rPr>
      <t>2</t>
    </r>
  </si>
  <si>
    <t>C3Duty.Q</t>
  </si>
  <si>
    <t>CondDuty.Q</t>
  </si>
  <si>
    <t>RebDuty.Q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</si>
</sst>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Segoe UI"/>
      <family val="2"/>
    </font>
    <font>
      <sz val="8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b/>
      <vertAlign val="superscript"/>
      <sz val="10"/>
      <color theme="1"/>
      <name val="Segoe UI"/>
      <family val="2"/>
    </font>
    <font>
      <sz val="10"/>
      <color theme="2" tint="-0.249977111117893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/>
    <xf numFmtId="4" fontId="0" fillId="0" borderId="0" xfId="0" applyNumberFormat="1" applyFont="1"/>
    <xf numFmtId="2" fontId="0" fillId="0" borderId="0" xfId="0" applyNumberFormat="1" applyFont="1"/>
    <xf numFmtId="11" fontId="0" fillId="0" borderId="0" xfId="0" applyNumberFormat="1" applyFont="1"/>
    <xf numFmtId="10" fontId="0" fillId="0" borderId="0" xfId="1" applyNumberFormat="1" applyFont="1"/>
    <xf numFmtId="10" fontId="0" fillId="0" borderId="0" xfId="0" applyNumberFormat="1"/>
    <xf numFmtId="10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81996-CE96-4D26-B7BB-921D4E8F0844}">
  <sheetPr codeName="Foglio1"/>
  <dimension ref="A1:CS38"/>
  <sheetViews>
    <sheetView tabSelected="1" zoomScale="70" zoomScaleNormal="70" workbookViewId="0">
      <pane xSplit="1" topLeftCell="B1" activePane="topRight" state="frozen"/>
      <selection pane="topRight" activeCell="A3" sqref="A3:A5"/>
    </sheetView>
  </sheetViews>
  <sheetFormatPr defaultColWidth="9.28515625" defaultRowHeight="14.25" x14ac:dyDescent="0.25"/>
  <cols>
    <col min="1" max="1" width="32.42578125" style="6" customWidth="1"/>
    <col min="2" max="2" width="9.28515625" style="6"/>
    <col min="3" max="3" width="16.7109375" style="6" customWidth="1"/>
    <col min="4" max="4" width="12" style="6" customWidth="1"/>
    <col min="5" max="5" width="10.85546875" style="6" customWidth="1"/>
    <col min="6" max="6" width="9.28515625" style="6" customWidth="1"/>
    <col min="7" max="7" width="18.7109375" style="6" customWidth="1"/>
    <col min="8" max="8" width="9.28515625" style="6"/>
    <col min="9" max="9" width="9.42578125" style="6" customWidth="1"/>
    <col min="10" max="10" width="9.28515625" style="6"/>
    <col min="11" max="11" width="16.42578125" style="6" customWidth="1"/>
    <col min="12" max="12" width="9.28515625" style="6"/>
    <col min="13" max="13" width="10.7109375" style="6" customWidth="1"/>
    <col min="14" max="14" width="9.28515625" style="6"/>
    <col min="15" max="15" width="16.42578125" style="6" customWidth="1"/>
    <col min="16" max="30" width="9.28515625" style="6"/>
    <col min="31" max="31" width="16.42578125" style="6" customWidth="1"/>
    <col min="32" max="99" width="9.28515625" style="6"/>
    <col min="100" max="100" width="10.7109375" style="6" customWidth="1"/>
    <col min="101" max="101" width="16.42578125" style="6" customWidth="1"/>
    <col min="102" max="103" width="9.28515625" style="6"/>
    <col min="104" max="104" width="10.85546875" style="6" customWidth="1"/>
    <col min="105" max="105" width="13.5703125" style="6" customWidth="1"/>
    <col min="106" max="16384" width="9.28515625" style="6"/>
  </cols>
  <sheetData>
    <row r="1" spans="1:97" x14ac:dyDescent="0.25">
      <c r="A1" s="1" t="s">
        <v>4</v>
      </c>
      <c r="B1"/>
    </row>
    <row r="2" spans="1:97" x14ac:dyDescent="0.25">
      <c r="B2" s="7" t="s">
        <v>57</v>
      </c>
      <c r="C2" s="7" t="s">
        <v>57</v>
      </c>
      <c r="D2" s="7" t="s">
        <v>57</v>
      </c>
      <c r="E2" s="7" t="s">
        <v>57</v>
      </c>
      <c r="F2" s="7" t="s">
        <v>57</v>
      </c>
      <c r="G2" s="7" t="s">
        <v>57</v>
      </c>
      <c r="H2" s="7" t="s">
        <v>57</v>
      </c>
      <c r="I2" s="7" t="s">
        <v>57</v>
      </c>
      <c r="J2" s="7" t="s">
        <v>57</v>
      </c>
      <c r="K2" s="7" t="s">
        <v>57</v>
      </c>
      <c r="L2" s="7" t="s">
        <v>58</v>
      </c>
      <c r="M2" s="7" t="s">
        <v>58</v>
      </c>
      <c r="N2" s="7" t="s">
        <v>58</v>
      </c>
      <c r="O2" s="7" t="s">
        <v>58</v>
      </c>
      <c r="P2" s="7" t="s">
        <v>58</v>
      </c>
      <c r="Q2" s="7" t="s">
        <v>58</v>
      </c>
      <c r="R2" s="7" t="s">
        <v>56</v>
      </c>
      <c r="S2" s="7" t="s">
        <v>56</v>
      </c>
      <c r="T2" s="7" t="s">
        <v>56</v>
      </c>
      <c r="U2" s="7" t="s">
        <v>56</v>
      </c>
      <c r="V2" s="7" t="s">
        <v>56</v>
      </c>
      <c r="W2" s="7" t="s">
        <v>56</v>
      </c>
      <c r="X2" s="7" t="s">
        <v>56</v>
      </c>
      <c r="Y2" s="7" t="s">
        <v>56</v>
      </c>
      <c r="Z2" s="7" t="s">
        <v>56</v>
      </c>
      <c r="AA2" s="7" t="s">
        <v>56</v>
      </c>
      <c r="AB2" s="7" t="s">
        <v>18</v>
      </c>
      <c r="AC2" s="7" t="s">
        <v>18</v>
      </c>
      <c r="AD2" s="7" t="s">
        <v>18</v>
      </c>
      <c r="AE2" s="7" t="s">
        <v>18</v>
      </c>
      <c r="AF2" s="7" t="s">
        <v>18</v>
      </c>
      <c r="AG2" s="7" t="s">
        <v>18</v>
      </c>
      <c r="AH2" s="7" t="s">
        <v>18</v>
      </c>
      <c r="AI2" s="7" t="s">
        <v>18</v>
      </c>
      <c r="AJ2" s="7" t="s">
        <v>18</v>
      </c>
      <c r="AK2" s="7" t="s">
        <v>18</v>
      </c>
      <c r="AL2" s="7" t="s">
        <v>19</v>
      </c>
      <c r="AM2" s="7" t="s">
        <v>19</v>
      </c>
      <c r="AN2" s="7" t="s">
        <v>19</v>
      </c>
      <c r="AO2" s="7" t="s">
        <v>19</v>
      </c>
      <c r="AP2" s="7" t="s">
        <v>19</v>
      </c>
      <c r="AQ2" s="7" t="s">
        <v>19</v>
      </c>
      <c r="AR2" s="7" t="s">
        <v>19</v>
      </c>
      <c r="AS2" s="7" t="s">
        <v>19</v>
      </c>
      <c r="AT2" s="7" t="s">
        <v>19</v>
      </c>
      <c r="AU2" s="7" t="s">
        <v>19</v>
      </c>
      <c r="AV2" s="7" t="s">
        <v>20</v>
      </c>
      <c r="AW2" s="7" t="s">
        <v>20</v>
      </c>
      <c r="AX2" s="7" t="s">
        <v>20</v>
      </c>
      <c r="AY2" s="7" t="s">
        <v>20</v>
      </c>
      <c r="AZ2" s="7" t="s">
        <v>20</v>
      </c>
      <c r="BA2" s="7" t="s">
        <v>20</v>
      </c>
      <c r="BB2" s="7" t="s">
        <v>20</v>
      </c>
      <c r="BC2" s="7" t="s">
        <v>20</v>
      </c>
      <c r="BD2" s="7" t="s">
        <v>20</v>
      </c>
      <c r="BE2" s="7" t="s">
        <v>20</v>
      </c>
      <c r="BF2" s="7" t="s">
        <v>21</v>
      </c>
      <c r="BG2" s="7" t="s">
        <v>21</v>
      </c>
      <c r="BH2" s="7" t="s">
        <v>21</v>
      </c>
      <c r="BI2" s="7" t="s">
        <v>21</v>
      </c>
      <c r="BJ2" s="7" t="s">
        <v>21</v>
      </c>
      <c r="BK2" s="7" t="s">
        <v>21</v>
      </c>
      <c r="BL2" s="7" t="s">
        <v>21</v>
      </c>
      <c r="BM2" s="7" t="s">
        <v>21</v>
      </c>
      <c r="BN2" s="7" t="s">
        <v>21</v>
      </c>
      <c r="BO2" s="7" t="s">
        <v>21</v>
      </c>
      <c r="BP2" s="7" t="s">
        <v>22</v>
      </c>
      <c r="BQ2" s="7" t="s">
        <v>22</v>
      </c>
      <c r="BR2" s="7" t="s">
        <v>22</v>
      </c>
      <c r="BS2" s="7" t="s">
        <v>22</v>
      </c>
      <c r="BT2" s="7" t="s">
        <v>22</v>
      </c>
      <c r="BU2" s="7" t="s">
        <v>22</v>
      </c>
      <c r="BV2" s="7" t="s">
        <v>22</v>
      </c>
      <c r="BW2" s="7" t="s">
        <v>22</v>
      </c>
      <c r="BX2" s="7" t="s">
        <v>22</v>
      </c>
      <c r="BY2" s="7" t="s">
        <v>22</v>
      </c>
      <c r="BZ2" s="7" t="s">
        <v>23</v>
      </c>
      <c r="CA2" s="7" t="s">
        <v>23</v>
      </c>
      <c r="CB2" s="7" t="s">
        <v>23</v>
      </c>
      <c r="CC2" s="7" t="s">
        <v>23</v>
      </c>
      <c r="CD2" s="7" t="s">
        <v>23</v>
      </c>
      <c r="CE2" s="7" t="s">
        <v>23</v>
      </c>
      <c r="CF2" s="7" t="s">
        <v>23</v>
      </c>
      <c r="CG2" s="7" t="s">
        <v>23</v>
      </c>
      <c r="CH2" s="7" t="s">
        <v>23</v>
      </c>
      <c r="CI2" s="7" t="s">
        <v>23</v>
      </c>
      <c r="CJ2" s="7" t="s">
        <v>24</v>
      </c>
      <c r="CK2" s="7" t="s">
        <v>24</v>
      </c>
      <c r="CL2" s="7" t="s">
        <v>24</v>
      </c>
      <c r="CM2" s="7" t="s">
        <v>24</v>
      </c>
      <c r="CN2" s="7" t="s">
        <v>24</v>
      </c>
      <c r="CO2" s="7" t="s">
        <v>24</v>
      </c>
      <c r="CP2" s="7" t="s">
        <v>24</v>
      </c>
      <c r="CQ2" s="7" t="s">
        <v>24</v>
      </c>
      <c r="CR2" s="7" t="s">
        <v>24</v>
      </c>
      <c r="CS2" s="7" t="s">
        <v>24</v>
      </c>
    </row>
    <row r="3" spans="1:97" ht="15" customHeight="1" x14ac:dyDescent="0.25">
      <c r="A3" s="17" t="s">
        <v>2</v>
      </c>
      <c r="B3" s="16" t="s">
        <v>8</v>
      </c>
      <c r="C3" s="16"/>
      <c r="D3" s="18" t="s">
        <v>69</v>
      </c>
      <c r="E3" s="18"/>
      <c r="F3" s="18"/>
      <c r="G3" s="18"/>
      <c r="H3" s="18" t="s">
        <v>58</v>
      </c>
      <c r="I3" s="18"/>
      <c r="J3" s="18"/>
      <c r="K3" s="18"/>
      <c r="L3" s="18" t="s">
        <v>55</v>
      </c>
      <c r="M3" s="18"/>
      <c r="N3" s="18"/>
      <c r="O3" s="18"/>
      <c r="R3" s="6" t="str">
        <f>ADDRESS(6,18)</f>
        <v>$R$6</v>
      </c>
    </row>
    <row r="4" spans="1:97" x14ac:dyDescent="0.25">
      <c r="A4" s="18"/>
      <c r="B4" s="16"/>
      <c r="C4" s="16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97" x14ac:dyDescent="0.25">
      <c r="A5" s="18"/>
      <c r="B5" s="2" t="s">
        <v>70</v>
      </c>
      <c r="C5" s="2" t="s">
        <v>7</v>
      </c>
      <c r="D5" s="3" t="s">
        <v>6</v>
      </c>
      <c r="E5" s="3" t="s">
        <v>3</v>
      </c>
      <c r="F5" s="3" t="s">
        <v>7</v>
      </c>
      <c r="G5" s="3" t="s">
        <v>8</v>
      </c>
      <c r="H5" s="3" t="s">
        <v>6</v>
      </c>
      <c r="I5" s="3" t="s">
        <v>3</v>
      </c>
      <c r="J5" s="3" t="s">
        <v>7</v>
      </c>
      <c r="K5" s="3" t="s">
        <v>8</v>
      </c>
      <c r="L5" s="3" t="s">
        <v>6</v>
      </c>
      <c r="M5" s="3" t="s">
        <v>3</v>
      </c>
      <c r="N5" s="3" t="s">
        <v>7</v>
      </c>
      <c r="O5" s="3" t="s">
        <v>8</v>
      </c>
      <c r="R5" s="4" t="s">
        <v>42</v>
      </c>
    </row>
    <row r="6" spans="1:97" x14ac:dyDescent="0.25">
      <c r="A6" t="s">
        <v>72</v>
      </c>
      <c r="B6" s="14">
        <f>MIN(D6,H6,L6)</f>
        <v>4.1275778378724627E-2</v>
      </c>
      <c r="C6" t="s">
        <v>68</v>
      </c>
      <c r="D6" s="14">
        <f>Regression!CN6</f>
        <v>4.1275778378724627E-2</v>
      </c>
      <c r="E6" s="14">
        <f>Regression!CO6</f>
        <v>6.0327129156017957E-3</v>
      </c>
      <c r="F6" s="14" t="str">
        <f>Regression!CP6</f>
        <v>Second Order Polynomial Regression</v>
      </c>
      <c r="G6" s="14" t="str">
        <f>Regression!CQ6</f>
        <v>Second Order Polynomial Regression</v>
      </c>
      <c r="H6">
        <f>ANN!CX6</f>
        <v>1000</v>
      </c>
      <c r="I6">
        <f>ANN!CY6</f>
        <v>3.9022508717895749E-3</v>
      </c>
      <c r="J6" t="str">
        <f>ANN!CZ6</f>
        <v>ANN 0</v>
      </c>
      <c r="K6" t="str">
        <f>ANN!DA6</f>
        <v>ANN 0</v>
      </c>
      <c r="L6">
        <f>Kriging!L6</f>
        <v>1000</v>
      </c>
      <c r="M6">
        <f>Kriging!M6</f>
        <v>1000</v>
      </c>
      <c r="N6" t="str">
        <f>Kriging!N6</f>
        <v>Kriging 0</v>
      </c>
      <c r="O6" t="str">
        <f>Kriging!O6</f>
        <v>Kriging 0</v>
      </c>
      <c r="P6" t="str">
        <f>ADDRESS(6,MATCH(B6,D6:O6,0)+6)</f>
        <v>$G$6</v>
      </c>
      <c r="Q6"/>
      <c r="R6">
        <v>89328.7421875</v>
      </c>
    </row>
    <row r="7" spans="1:97" x14ac:dyDescent="0.25">
      <c r="A7" t="s">
        <v>73</v>
      </c>
      <c r="B7" s="14">
        <f>MIN(D7,H7,L7)</f>
        <v>2.2512665534016981E-2</v>
      </c>
      <c r="C7" t="s">
        <v>66</v>
      </c>
      <c r="D7" s="14">
        <f>Regression!CN7</f>
        <v>2.2512665534016981E-2</v>
      </c>
      <c r="E7" s="14">
        <f>Regression!CO7</f>
        <v>1.6176702779546895E-3</v>
      </c>
      <c r="F7" s="14" t="str">
        <f>Regression!CP7</f>
        <v>Second Order Polynomial Regression</v>
      </c>
      <c r="G7" s="14" t="str">
        <f>Regression!CQ7</f>
        <v>Second Order Polynomial Regression</v>
      </c>
      <c r="H7">
        <f>ANN!CX7</f>
        <v>1000</v>
      </c>
      <c r="I7">
        <f>ANN!CY7</f>
        <v>8.3206227602966761E-3</v>
      </c>
      <c r="J7" t="str">
        <f>ANN!CZ7</f>
        <v>ANN 0</v>
      </c>
      <c r="K7" t="str">
        <f>ANN!DA7</f>
        <v>ANN 0</v>
      </c>
      <c r="L7">
        <f>Kriging!L7</f>
        <v>1000</v>
      </c>
      <c r="M7">
        <f>Kriging!M7</f>
        <v>1000</v>
      </c>
      <c r="N7" t="str">
        <f>Kriging!N7</f>
        <v>Kriging 0</v>
      </c>
      <c r="O7" t="str">
        <f>Kriging!O7</f>
        <v>Kriging 0</v>
      </c>
      <c r="P7" t="str">
        <f>ADDRESS(7,MATCH(B7,D7:O7,0)+6)</f>
        <v>$G$7</v>
      </c>
      <c r="Q7"/>
      <c r="R7"/>
    </row>
    <row r="8" spans="1:97" x14ac:dyDescent="0.25">
      <c r="A8" t="s">
        <v>74</v>
      </c>
      <c r="B8" s="14">
        <f>MIN(D8,H8,L8)</f>
        <v>2.7444477234147471E-2</v>
      </c>
      <c r="C8" t="s">
        <v>68</v>
      </c>
      <c r="D8" s="14">
        <f>Regression!CN8</f>
        <v>2.7444477234147471E-2</v>
      </c>
      <c r="E8" s="14">
        <f>Regression!CO8</f>
        <v>2.3250343346898523E-3</v>
      </c>
      <c r="F8" s="14" t="str">
        <f>Regression!CP8</f>
        <v>Second Order Polynomial Regression</v>
      </c>
      <c r="G8" s="14" t="str">
        <f>Regression!CQ8</f>
        <v>Second Order Polynomial Regression</v>
      </c>
      <c r="H8">
        <f>ANN!CX8</f>
        <v>1000</v>
      </c>
      <c r="I8">
        <f>ANN!CY8</f>
        <v>8.8613823821768745E-3</v>
      </c>
      <c r="J8" t="str">
        <f>ANN!CZ8</f>
        <v>ANN 0</v>
      </c>
      <c r="K8" t="str">
        <f>ANN!DA8</f>
        <v>ANN 0</v>
      </c>
      <c r="L8">
        <f>Kriging!L8</f>
        <v>1000</v>
      </c>
      <c r="M8">
        <f>Kriging!M8</f>
        <v>1000</v>
      </c>
      <c r="N8" t="str">
        <f>Kriging!N8</f>
        <v>Kriging 0</v>
      </c>
      <c r="O8" t="str">
        <f>Kriging!O8</f>
        <v>Kriging 0</v>
      </c>
      <c r="P8" t="str">
        <f>ADDRESS(8,MATCH(B8,D8:O8,0)+6)</f>
        <v>$G$8</v>
      </c>
      <c r="Q8"/>
      <c r="R8"/>
    </row>
    <row r="9" spans="1:97" x14ac:dyDescent="0.25">
      <c r="B9" s="15"/>
      <c r="D9" s="14"/>
      <c r="E9" s="14"/>
      <c r="F9" s="14"/>
      <c r="G9" s="14"/>
      <c r="H9"/>
      <c r="I9"/>
      <c r="J9"/>
      <c r="K9"/>
      <c r="L9"/>
      <c r="M9"/>
      <c r="N9"/>
      <c r="O9"/>
    </row>
    <row r="10" spans="1:97" x14ac:dyDescent="0.25">
      <c r="B10" s="15"/>
      <c r="D10" s="14"/>
      <c r="E10" s="14"/>
      <c r="F10" s="14"/>
      <c r="G10" s="14"/>
      <c r="H10"/>
      <c r="I10"/>
      <c r="J10"/>
      <c r="K10"/>
      <c r="L10"/>
      <c r="M10"/>
      <c r="N10"/>
      <c r="O10"/>
    </row>
    <row r="11" spans="1:97" x14ac:dyDescent="0.25">
      <c r="B11" s="15"/>
      <c r="D11" s="14"/>
      <c r="E11" s="14"/>
      <c r="F11" s="14"/>
      <c r="G11" s="14"/>
      <c r="H11"/>
      <c r="I11"/>
      <c r="J11"/>
      <c r="K11"/>
      <c r="L11"/>
      <c r="M11"/>
      <c r="N11"/>
      <c r="O11"/>
    </row>
    <row r="12" spans="1:97" x14ac:dyDescent="0.25">
      <c r="B12" s="15"/>
      <c r="D12" s="14"/>
      <c r="E12" s="14"/>
      <c r="F12" s="14"/>
      <c r="G12" s="14"/>
      <c r="H12"/>
      <c r="I12"/>
      <c r="J12"/>
      <c r="K12"/>
      <c r="L12"/>
      <c r="M12"/>
      <c r="N12"/>
      <c r="O12"/>
    </row>
    <row r="13" spans="1:97" x14ac:dyDescent="0.25">
      <c r="B13" s="15"/>
      <c r="D13" s="14"/>
      <c r="E13" s="14"/>
      <c r="F13" s="14"/>
      <c r="G13" s="14"/>
      <c r="H13"/>
      <c r="I13"/>
      <c r="J13"/>
      <c r="K13"/>
      <c r="L13"/>
      <c r="M13"/>
      <c r="N13"/>
      <c r="O13"/>
    </row>
    <row r="14" spans="1:97" x14ac:dyDescent="0.25">
      <c r="B14" s="15"/>
      <c r="D14" s="14"/>
      <c r="E14" s="14"/>
      <c r="F14" s="14"/>
      <c r="G14" s="14"/>
      <c r="H14"/>
      <c r="I14"/>
      <c r="J14"/>
      <c r="K14"/>
      <c r="L14"/>
      <c r="M14"/>
      <c r="N14"/>
      <c r="O14"/>
    </row>
    <row r="15" spans="1:97" x14ac:dyDescent="0.25">
      <c r="B15" s="15"/>
      <c r="D15" s="14"/>
      <c r="E15" s="14"/>
      <c r="F15" s="14"/>
      <c r="G15" s="14"/>
      <c r="H15"/>
      <c r="I15"/>
      <c r="J15"/>
      <c r="K15"/>
      <c r="L15"/>
      <c r="M15"/>
      <c r="N15"/>
      <c r="O15"/>
    </row>
    <row r="16" spans="1:97" x14ac:dyDescent="0.25">
      <c r="B16" s="15"/>
      <c r="D16" s="14"/>
      <c r="E16" s="14"/>
      <c r="F16" s="14"/>
      <c r="G16" s="14"/>
      <c r="H16"/>
      <c r="I16"/>
      <c r="J16"/>
      <c r="K16"/>
      <c r="L16"/>
      <c r="M16"/>
      <c r="N16"/>
      <c r="O16"/>
    </row>
    <row r="17" spans="2:15" x14ac:dyDescent="0.25">
      <c r="B17" s="15"/>
      <c r="D17" s="14"/>
      <c r="E17" s="14"/>
      <c r="F17" s="14"/>
      <c r="G17" s="14"/>
      <c r="H17"/>
      <c r="I17"/>
      <c r="J17"/>
      <c r="K17"/>
      <c r="L17"/>
      <c r="M17"/>
      <c r="N17"/>
      <c r="O17"/>
    </row>
    <row r="18" spans="2:15" x14ac:dyDescent="0.25">
      <c r="B18" s="15"/>
      <c r="D18" s="14"/>
      <c r="E18" s="14"/>
      <c r="F18" s="14"/>
      <c r="G18" s="14"/>
      <c r="H18"/>
      <c r="I18"/>
      <c r="J18"/>
      <c r="K18"/>
      <c r="L18"/>
      <c r="M18"/>
      <c r="N18"/>
      <c r="O18"/>
    </row>
    <row r="19" spans="2:15" x14ac:dyDescent="0.25">
      <c r="B19" s="15"/>
      <c r="D19" s="14"/>
      <c r="E19" s="14"/>
      <c r="F19" s="14"/>
      <c r="G19" s="14"/>
      <c r="H19"/>
      <c r="I19"/>
      <c r="J19"/>
      <c r="K19"/>
      <c r="L19"/>
      <c r="M19"/>
      <c r="N19"/>
      <c r="O19"/>
    </row>
    <row r="20" spans="2:15" x14ac:dyDescent="0.25">
      <c r="B20" s="15"/>
      <c r="D20" s="14"/>
      <c r="E20" s="14"/>
      <c r="F20" s="14"/>
      <c r="G20" s="14"/>
      <c r="H20"/>
      <c r="I20"/>
      <c r="J20"/>
      <c r="K20"/>
      <c r="L20"/>
      <c r="M20"/>
      <c r="N20"/>
      <c r="O20"/>
    </row>
    <row r="21" spans="2:15" x14ac:dyDescent="0.25">
      <c r="B21" s="15"/>
      <c r="D21" s="14"/>
      <c r="E21" s="14"/>
      <c r="F21" s="14"/>
      <c r="G21" s="14"/>
      <c r="H21"/>
      <c r="I21"/>
      <c r="J21"/>
      <c r="K21"/>
      <c r="L21"/>
      <c r="M21"/>
      <c r="N21"/>
      <c r="O21"/>
    </row>
    <row r="22" spans="2:15" x14ac:dyDescent="0.25">
      <c r="B22" s="15"/>
      <c r="D22" s="14"/>
      <c r="E22" s="14"/>
      <c r="F22" s="14"/>
      <c r="G22" s="14"/>
      <c r="H22"/>
      <c r="I22"/>
      <c r="J22"/>
      <c r="K22"/>
      <c r="L22"/>
      <c r="M22"/>
      <c r="N22"/>
      <c r="O22"/>
    </row>
    <row r="23" spans="2:15" x14ac:dyDescent="0.25">
      <c r="B23" s="15"/>
      <c r="D23" s="14"/>
      <c r="E23" s="14"/>
      <c r="F23" s="14"/>
      <c r="G23" s="14"/>
      <c r="H23"/>
      <c r="I23"/>
      <c r="J23"/>
      <c r="K23"/>
      <c r="L23"/>
      <c r="M23"/>
      <c r="N23"/>
      <c r="O23"/>
    </row>
    <row r="24" spans="2:15" x14ac:dyDescent="0.25">
      <c r="B24" s="15"/>
      <c r="D24" s="14"/>
      <c r="E24" s="14"/>
      <c r="F24" s="14"/>
      <c r="G24" s="14"/>
      <c r="H24"/>
      <c r="I24"/>
      <c r="J24"/>
      <c r="K24"/>
      <c r="L24"/>
      <c r="M24"/>
      <c r="N24"/>
      <c r="O24"/>
    </row>
    <row r="25" spans="2:15" x14ac:dyDescent="0.25">
      <c r="B25" s="15"/>
      <c r="D25" s="14"/>
      <c r="E25" s="14"/>
      <c r="F25" s="14"/>
      <c r="G25" s="14"/>
      <c r="H25"/>
      <c r="I25"/>
      <c r="J25"/>
      <c r="K25"/>
      <c r="L25"/>
      <c r="M25"/>
      <c r="N25"/>
      <c r="O25"/>
    </row>
    <row r="26" spans="2:15" x14ac:dyDescent="0.25">
      <c r="B26" s="15"/>
      <c r="D26" s="14"/>
      <c r="E26" s="14"/>
      <c r="F26" s="14"/>
      <c r="G26" s="14"/>
      <c r="H26"/>
      <c r="I26"/>
      <c r="J26"/>
      <c r="K26"/>
      <c r="L26"/>
      <c r="M26"/>
      <c r="N26"/>
      <c r="O26"/>
    </row>
    <row r="27" spans="2:15" x14ac:dyDescent="0.25">
      <c r="B27" s="15"/>
      <c r="D27" s="14"/>
      <c r="E27" s="14"/>
      <c r="F27" s="14"/>
      <c r="G27" s="14"/>
      <c r="H27"/>
      <c r="I27"/>
      <c r="J27"/>
      <c r="K27"/>
      <c r="L27"/>
      <c r="M27"/>
      <c r="N27"/>
      <c r="O27"/>
    </row>
    <row r="28" spans="2:15" x14ac:dyDescent="0.25">
      <c r="B28" s="15"/>
      <c r="D28" s="14"/>
      <c r="E28" s="14"/>
      <c r="F28" s="14"/>
      <c r="G28" s="14"/>
      <c r="H28"/>
      <c r="I28"/>
      <c r="J28"/>
      <c r="K28"/>
      <c r="L28"/>
      <c r="M28"/>
      <c r="N28"/>
      <c r="O28"/>
    </row>
    <row r="29" spans="2:15" x14ac:dyDescent="0.25">
      <c r="B29" s="15"/>
      <c r="D29" s="14"/>
      <c r="E29" s="14"/>
      <c r="F29" s="14"/>
      <c r="G29" s="14"/>
      <c r="H29"/>
      <c r="I29"/>
      <c r="J29"/>
      <c r="K29"/>
      <c r="L29"/>
      <c r="M29"/>
      <c r="N29"/>
      <c r="O29"/>
    </row>
    <row r="30" spans="2:15" x14ac:dyDescent="0.25">
      <c r="B30" s="15"/>
      <c r="D30" s="14"/>
      <c r="E30" s="14"/>
      <c r="F30" s="14"/>
      <c r="G30" s="14"/>
      <c r="H30"/>
      <c r="I30"/>
      <c r="J30"/>
      <c r="K30"/>
      <c r="L30"/>
      <c r="M30"/>
      <c r="N30"/>
      <c r="O30"/>
    </row>
    <row r="31" spans="2:15" x14ac:dyDescent="0.25">
      <c r="B31" s="15"/>
      <c r="D31" s="14"/>
      <c r="E31" s="14"/>
      <c r="F31" s="14"/>
      <c r="G31" s="14"/>
      <c r="H31"/>
      <c r="I31"/>
      <c r="J31"/>
      <c r="K31"/>
      <c r="L31"/>
      <c r="M31"/>
      <c r="N31"/>
      <c r="O31"/>
    </row>
    <row r="32" spans="2:15" x14ac:dyDescent="0.25">
      <c r="B32" s="15"/>
      <c r="D32" s="14"/>
      <c r="E32" s="14"/>
      <c r="F32" s="14"/>
      <c r="G32" s="14"/>
      <c r="H32"/>
      <c r="I32"/>
      <c r="J32"/>
      <c r="K32"/>
      <c r="L32"/>
      <c r="M32"/>
      <c r="N32"/>
      <c r="O32"/>
    </row>
    <row r="33" spans="2:15" x14ac:dyDescent="0.25">
      <c r="B33" s="15"/>
      <c r="D33" s="14"/>
      <c r="E33" s="14"/>
      <c r="F33" s="14"/>
      <c r="G33" s="14"/>
      <c r="H33"/>
      <c r="I33"/>
      <c r="J33"/>
      <c r="K33"/>
      <c r="L33"/>
      <c r="M33"/>
      <c r="N33"/>
      <c r="O33"/>
    </row>
    <row r="34" spans="2:15" x14ac:dyDescent="0.25">
      <c r="B34" s="15"/>
      <c r="D34" s="14"/>
      <c r="E34" s="14"/>
      <c r="F34" s="14"/>
      <c r="G34" s="14"/>
      <c r="H34"/>
      <c r="I34"/>
      <c r="J34"/>
      <c r="K34"/>
      <c r="L34"/>
      <c r="M34"/>
      <c r="N34"/>
      <c r="O34"/>
    </row>
    <row r="35" spans="2:15" x14ac:dyDescent="0.25">
      <c r="B35" s="15"/>
      <c r="D35" s="14"/>
      <c r="E35" s="14"/>
      <c r="F35" s="14"/>
      <c r="G35" s="14"/>
      <c r="H35"/>
      <c r="I35"/>
      <c r="J35"/>
      <c r="K35"/>
      <c r="L35"/>
      <c r="M35"/>
      <c r="N35"/>
      <c r="O35"/>
    </row>
    <row r="36" spans="2:15" x14ac:dyDescent="0.25">
      <c r="B36" s="15"/>
      <c r="D36" s="14"/>
      <c r="E36" s="14"/>
      <c r="F36" s="14"/>
      <c r="G36" s="14"/>
      <c r="H36"/>
      <c r="I36"/>
      <c r="J36"/>
      <c r="K36"/>
      <c r="L36"/>
      <c r="M36"/>
      <c r="N36"/>
      <c r="O36"/>
    </row>
    <row r="37" spans="2:15" x14ac:dyDescent="0.25">
      <c r="B37" s="15"/>
      <c r="D37" s="14"/>
      <c r="E37" s="14"/>
      <c r="F37" s="14"/>
      <c r="G37" s="14"/>
      <c r="H37"/>
      <c r="I37"/>
      <c r="J37"/>
      <c r="K37"/>
      <c r="L37"/>
      <c r="M37"/>
      <c r="N37"/>
      <c r="O37"/>
    </row>
    <row r="38" spans="2:15" x14ac:dyDescent="0.25">
      <c r="B38" s="15"/>
      <c r="D38" s="14"/>
      <c r="E38" s="14"/>
      <c r="F38" s="14"/>
      <c r="G38" s="14"/>
      <c r="H38"/>
      <c r="I38"/>
      <c r="J38"/>
      <c r="K38"/>
      <c r="L38"/>
      <c r="M38"/>
      <c r="N38"/>
      <c r="O38"/>
    </row>
  </sheetData>
  <mergeCells count="5">
    <mergeCell ref="B3:C4"/>
    <mergeCell ref="A3:A5"/>
    <mergeCell ref="D3:G4"/>
    <mergeCell ref="H3:K4"/>
    <mergeCell ref="L3:O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A75E-827F-4453-8974-45FAF8E80AAF}">
  <sheetPr codeName="Foglio3"/>
  <dimension ref="A1:CT41"/>
  <sheetViews>
    <sheetView zoomScale="115" zoomScaleNormal="115" workbookViewId="0">
      <pane xSplit="1" topLeftCell="BX1" activePane="topRight" state="frozen"/>
      <selection activeCell="A7" sqref="A7"/>
      <selection pane="topRight" activeCell="CN8" sqref="CN8"/>
    </sheetView>
  </sheetViews>
  <sheetFormatPr defaultRowHeight="14.25" x14ac:dyDescent="0.25"/>
  <cols>
    <col min="1" max="1" width="25.85546875" style="6" customWidth="1"/>
    <col min="2" max="94" width="9.140625" style="6"/>
    <col min="95" max="95" width="16.42578125" style="6" customWidth="1"/>
    <col min="96" max="16384" width="9.140625" style="6"/>
  </cols>
  <sheetData>
    <row r="1" spans="1:98" x14ac:dyDescent="0.25">
      <c r="A1" s="1" t="s">
        <v>4</v>
      </c>
      <c r="B1">
        <v>5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</row>
    <row r="2" spans="1:98" x14ac:dyDescent="0.25">
      <c r="B2" s="5" t="s">
        <v>59</v>
      </c>
      <c r="C2" s="5" t="s">
        <v>59</v>
      </c>
      <c r="D2" s="5" t="s">
        <v>59</v>
      </c>
      <c r="E2" s="5" t="s">
        <v>59</v>
      </c>
      <c r="F2" s="5" t="s">
        <v>59</v>
      </c>
      <c r="G2" s="5" t="s">
        <v>59</v>
      </c>
      <c r="H2" s="5" t="s">
        <v>59</v>
      </c>
      <c r="I2" s="5" t="s">
        <v>59</v>
      </c>
      <c r="J2" s="5" t="s">
        <v>59</v>
      </c>
      <c r="K2" s="5" t="s">
        <v>59</v>
      </c>
      <c r="L2" s="5" t="s">
        <v>60</v>
      </c>
      <c r="M2" s="5" t="s">
        <v>60</v>
      </c>
      <c r="N2" s="5" t="s">
        <v>60</v>
      </c>
      <c r="O2" s="5" t="s">
        <v>60</v>
      </c>
      <c r="P2" s="5" t="s">
        <v>60</v>
      </c>
      <c r="Q2" s="5" t="s">
        <v>60</v>
      </c>
      <c r="R2" s="5" t="s">
        <v>60</v>
      </c>
      <c r="S2" s="5" t="s">
        <v>60</v>
      </c>
      <c r="T2" s="5" t="s">
        <v>60</v>
      </c>
      <c r="U2" s="5" t="s">
        <v>60</v>
      </c>
      <c r="V2" s="5" t="s">
        <v>61</v>
      </c>
      <c r="W2" s="5" t="s">
        <v>61</v>
      </c>
      <c r="X2" s="5" t="s">
        <v>61</v>
      </c>
      <c r="Y2" s="5" t="s">
        <v>61</v>
      </c>
      <c r="Z2" s="5" t="s">
        <v>61</v>
      </c>
      <c r="AA2" s="5" t="s">
        <v>61</v>
      </c>
      <c r="AB2" s="5" t="s">
        <v>61</v>
      </c>
      <c r="AC2" s="5" t="s">
        <v>61</v>
      </c>
      <c r="AD2" s="5" t="s">
        <v>61</v>
      </c>
      <c r="AE2" s="5" t="s">
        <v>61</v>
      </c>
      <c r="AF2" s="5" t="s">
        <v>62</v>
      </c>
      <c r="AG2" s="5" t="s">
        <v>62</v>
      </c>
      <c r="AH2" s="5" t="s">
        <v>62</v>
      </c>
      <c r="AI2" s="5" t="s">
        <v>62</v>
      </c>
      <c r="AJ2" s="5" t="s">
        <v>62</v>
      </c>
      <c r="AK2" s="5" t="s">
        <v>62</v>
      </c>
      <c r="AL2" s="5" t="s">
        <v>62</v>
      </c>
      <c r="AM2" s="5" t="s">
        <v>62</v>
      </c>
      <c r="AN2" s="5" t="s">
        <v>62</v>
      </c>
      <c r="AO2" s="5" t="s">
        <v>62</v>
      </c>
      <c r="AP2" s="5" t="s">
        <v>63</v>
      </c>
      <c r="AQ2" s="5" t="s">
        <v>63</v>
      </c>
      <c r="AR2" s="5" t="s">
        <v>63</v>
      </c>
      <c r="AS2" s="5" t="s">
        <v>63</v>
      </c>
      <c r="AT2" s="5" t="s">
        <v>63</v>
      </c>
      <c r="AU2" s="5" t="s">
        <v>63</v>
      </c>
      <c r="AV2" s="5" t="s">
        <v>63</v>
      </c>
      <c r="AW2" s="5" t="s">
        <v>63</v>
      </c>
      <c r="AX2" s="5" t="s">
        <v>63</v>
      </c>
      <c r="AY2" s="5" t="s">
        <v>63</v>
      </c>
      <c r="AZ2" s="5" t="s">
        <v>64</v>
      </c>
      <c r="BA2" s="5" t="s">
        <v>64</v>
      </c>
      <c r="BB2" s="5" t="s">
        <v>64</v>
      </c>
      <c r="BC2" s="5" t="s">
        <v>64</v>
      </c>
      <c r="BD2" s="5" t="s">
        <v>64</v>
      </c>
      <c r="BE2" s="5" t="s">
        <v>64</v>
      </c>
      <c r="BF2" s="5" t="s">
        <v>64</v>
      </c>
      <c r="BG2" s="5" t="s">
        <v>64</v>
      </c>
      <c r="BH2" s="5" t="s">
        <v>64</v>
      </c>
      <c r="BI2" s="5" t="s">
        <v>64</v>
      </c>
      <c r="BJ2" s="5" t="s">
        <v>65</v>
      </c>
      <c r="BK2" s="5" t="s">
        <v>65</v>
      </c>
      <c r="BL2" s="5" t="s">
        <v>65</v>
      </c>
      <c r="BM2" s="5" t="s">
        <v>65</v>
      </c>
      <c r="BN2" s="5" t="s">
        <v>65</v>
      </c>
      <c r="BO2" s="5" t="s">
        <v>65</v>
      </c>
      <c r="BP2" s="5" t="s">
        <v>65</v>
      </c>
      <c r="BQ2" s="5" t="s">
        <v>65</v>
      </c>
      <c r="BR2" s="5" t="s">
        <v>65</v>
      </c>
      <c r="BS2" s="5" t="s">
        <v>65</v>
      </c>
      <c r="BT2" s="5" t="s">
        <v>66</v>
      </c>
      <c r="BU2" s="5" t="s">
        <v>66</v>
      </c>
      <c r="BV2" s="5" t="s">
        <v>66</v>
      </c>
      <c r="BW2" s="5" t="s">
        <v>66</v>
      </c>
      <c r="BX2" s="5" t="s">
        <v>66</v>
      </c>
      <c r="BY2" s="5" t="s">
        <v>66</v>
      </c>
      <c r="BZ2" s="5" t="s">
        <v>66</v>
      </c>
      <c r="CA2" s="5" t="s">
        <v>66</v>
      </c>
      <c r="CB2" s="5" t="s">
        <v>66</v>
      </c>
      <c r="CC2" s="5" t="s">
        <v>66</v>
      </c>
      <c r="CD2" s="5" t="s">
        <v>67</v>
      </c>
      <c r="CE2" s="5" t="s">
        <v>67</v>
      </c>
      <c r="CF2" s="5" t="s">
        <v>67</v>
      </c>
      <c r="CG2" s="5" t="s">
        <v>67</v>
      </c>
      <c r="CH2" s="5" t="s">
        <v>67</v>
      </c>
      <c r="CI2" s="5" t="s">
        <v>67</v>
      </c>
      <c r="CJ2" s="5" t="s">
        <v>67</v>
      </c>
      <c r="CK2" s="5" t="s">
        <v>67</v>
      </c>
      <c r="CL2" s="5" t="s">
        <v>67</v>
      </c>
      <c r="CM2" s="5" t="s">
        <v>67</v>
      </c>
      <c r="CN2" s="7"/>
    </row>
    <row r="3" spans="1:98" x14ac:dyDescent="0.25">
      <c r="A3" s="17" t="s">
        <v>2</v>
      </c>
      <c r="B3" s="20" t="s">
        <v>46</v>
      </c>
      <c r="C3" s="21"/>
      <c r="D3" s="21"/>
      <c r="E3" s="21"/>
      <c r="F3" s="21"/>
      <c r="G3" s="21"/>
      <c r="H3" s="21"/>
      <c r="I3" s="21"/>
      <c r="J3" s="21"/>
      <c r="K3" s="22"/>
      <c r="L3" s="20" t="s">
        <v>47</v>
      </c>
      <c r="M3" s="21"/>
      <c r="N3" s="21"/>
      <c r="O3" s="21"/>
      <c r="P3" s="21"/>
      <c r="Q3" s="21"/>
      <c r="R3" s="21"/>
      <c r="S3" s="21"/>
      <c r="T3" s="21"/>
      <c r="U3" s="22"/>
      <c r="V3" s="20" t="s">
        <v>48</v>
      </c>
      <c r="W3" s="21"/>
      <c r="X3" s="21"/>
      <c r="Y3" s="21"/>
      <c r="Z3" s="21"/>
      <c r="AA3" s="21"/>
      <c r="AB3" s="21"/>
      <c r="AC3" s="21"/>
      <c r="AD3" s="21"/>
      <c r="AE3" s="22"/>
      <c r="AF3" s="20" t="s">
        <v>49</v>
      </c>
      <c r="AG3" s="21"/>
      <c r="AH3" s="21"/>
      <c r="AI3" s="21"/>
      <c r="AJ3" s="21"/>
      <c r="AK3" s="21"/>
      <c r="AL3" s="21"/>
      <c r="AM3" s="21"/>
      <c r="AN3" s="21"/>
      <c r="AO3" s="22"/>
      <c r="AP3" s="20" t="s">
        <v>50</v>
      </c>
      <c r="AQ3" s="21"/>
      <c r="AR3" s="21"/>
      <c r="AS3" s="21"/>
      <c r="AT3" s="21"/>
      <c r="AU3" s="21"/>
      <c r="AV3" s="21"/>
      <c r="AW3" s="21"/>
      <c r="AX3" s="21"/>
      <c r="AY3" s="22"/>
      <c r="AZ3" s="20" t="s">
        <v>51</v>
      </c>
      <c r="BA3" s="21"/>
      <c r="BB3" s="21"/>
      <c r="BC3" s="21"/>
      <c r="BD3" s="21"/>
      <c r="BE3" s="21"/>
      <c r="BF3" s="21"/>
      <c r="BG3" s="21"/>
      <c r="BH3" s="21"/>
      <c r="BI3" s="22"/>
      <c r="BJ3" s="20" t="s">
        <v>52</v>
      </c>
      <c r="BK3" s="21"/>
      <c r="BL3" s="21"/>
      <c r="BM3" s="21"/>
      <c r="BN3" s="21"/>
      <c r="BO3" s="21"/>
      <c r="BP3" s="21"/>
      <c r="BQ3" s="21"/>
      <c r="BR3" s="21"/>
      <c r="BS3" s="22"/>
      <c r="BT3" s="20" t="s">
        <v>53</v>
      </c>
      <c r="BU3" s="21"/>
      <c r="BV3" s="21"/>
      <c r="BW3" s="21"/>
      <c r="BX3" s="21"/>
      <c r="BY3" s="21"/>
      <c r="BZ3" s="21"/>
      <c r="CA3" s="21"/>
      <c r="CB3" s="21"/>
      <c r="CC3" s="22"/>
      <c r="CD3" s="20" t="s">
        <v>54</v>
      </c>
      <c r="CE3" s="21"/>
      <c r="CF3" s="21"/>
      <c r="CG3" s="21"/>
      <c r="CH3" s="21"/>
      <c r="CI3" s="21"/>
      <c r="CJ3" s="21"/>
      <c r="CK3" s="21"/>
      <c r="CL3" s="21"/>
      <c r="CM3" s="22"/>
      <c r="CN3" s="18" t="s">
        <v>5</v>
      </c>
      <c r="CO3" s="18"/>
      <c r="CP3" s="18"/>
      <c r="CQ3" s="18"/>
      <c r="CT3" s="7" t="str">
        <f>ADDRESS(6,97)</f>
        <v>$CS$6</v>
      </c>
    </row>
    <row r="4" spans="1:98" x14ac:dyDescent="0.25">
      <c r="A4" s="18"/>
      <c r="B4" s="19" t="s">
        <v>29</v>
      </c>
      <c r="C4" s="19"/>
      <c r="D4" s="19"/>
      <c r="E4" s="19"/>
      <c r="F4" s="19"/>
      <c r="G4" s="19" t="s">
        <v>30</v>
      </c>
      <c r="H4" s="19"/>
      <c r="I4" s="19"/>
      <c r="J4" s="19"/>
      <c r="K4" s="19"/>
      <c r="L4" s="19" t="s">
        <v>29</v>
      </c>
      <c r="M4" s="19"/>
      <c r="N4" s="19"/>
      <c r="O4" s="19"/>
      <c r="P4" s="19"/>
      <c r="Q4" s="19" t="s">
        <v>30</v>
      </c>
      <c r="R4" s="19"/>
      <c r="S4" s="19"/>
      <c r="T4" s="19"/>
      <c r="U4" s="19"/>
      <c r="V4" s="19" t="s">
        <v>29</v>
      </c>
      <c r="W4" s="19"/>
      <c r="X4" s="19"/>
      <c r="Y4" s="19"/>
      <c r="Z4" s="19"/>
      <c r="AA4" s="19" t="s">
        <v>30</v>
      </c>
      <c r="AB4" s="19"/>
      <c r="AC4" s="19"/>
      <c r="AD4" s="19"/>
      <c r="AE4" s="19"/>
      <c r="AF4" s="19" t="s">
        <v>29</v>
      </c>
      <c r="AG4" s="19"/>
      <c r="AH4" s="19"/>
      <c r="AI4" s="19"/>
      <c r="AJ4" s="19"/>
      <c r="AK4" s="19" t="s">
        <v>30</v>
      </c>
      <c r="AL4" s="19"/>
      <c r="AM4" s="19"/>
      <c r="AN4" s="19"/>
      <c r="AO4" s="19"/>
      <c r="AP4" s="19" t="s">
        <v>29</v>
      </c>
      <c r="AQ4" s="19"/>
      <c r="AR4" s="19"/>
      <c r="AS4" s="19"/>
      <c r="AT4" s="19"/>
      <c r="AU4" s="19" t="s">
        <v>30</v>
      </c>
      <c r="AV4" s="19"/>
      <c r="AW4" s="19"/>
      <c r="AX4" s="19"/>
      <c r="AY4" s="19"/>
      <c r="AZ4" s="19" t="s">
        <v>29</v>
      </c>
      <c r="BA4" s="19"/>
      <c r="BB4" s="19"/>
      <c r="BC4" s="19"/>
      <c r="BD4" s="19"/>
      <c r="BE4" s="19" t="s">
        <v>30</v>
      </c>
      <c r="BF4" s="19"/>
      <c r="BG4" s="19"/>
      <c r="BH4" s="19"/>
      <c r="BI4" s="19"/>
      <c r="BJ4" s="19" t="s">
        <v>29</v>
      </c>
      <c r="BK4" s="19"/>
      <c r="BL4" s="19"/>
      <c r="BM4" s="19"/>
      <c r="BN4" s="19"/>
      <c r="BO4" s="19" t="s">
        <v>30</v>
      </c>
      <c r="BP4" s="19"/>
      <c r="BQ4" s="19"/>
      <c r="BR4" s="19"/>
      <c r="BS4" s="19"/>
      <c r="BT4" s="19" t="s">
        <v>29</v>
      </c>
      <c r="BU4" s="19"/>
      <c r="BV4" s="19"/>
      <c r="BW4" s="19"/>
      <c r="BX4" s="19"/>
      <c r="BY4" s="19" t="s">
        <v>30</v>
      </c>
      <c r="BZ4" s="19"/>
      <c r="CA4" s="19"/>
      <c r="CB4" s="19"/>
      <c r="CC4" s="19"/>
      <c r="CD4" s="19" t="s">
        <v>29</v>
      </c>
      <c r="CE4" s="19"/>
      <c r="CF4" s="19"/>
      <c r="CG4" s="19"/>
      <c r="CH4" s="19"/>
      <c r="CI4" s="19" t="s">
        <v>30</v>
      </c>
      <c r="CJ4" s="19"/>
      <c r="CK4" s="19"/>
      <c r="CL4" s="19"/>
      <c r="CM4" s="19"/>
      <c r="CN4" s="18"/>
      <c r="CO4" s="18"/>
      <c r="CP4" s="18"/>
      <c r="CQ4" s="18"/>
    </row>
    <row r="5" spans="1:98" ht="15.75" x14ac:dyDescent="0.25">
      <c r="A5" s="18"/>
      <c r="B5" s="3" t="s">
        <v>0</v>
      </c>
      <c r="C5" s="3" t="s">
        <v>3</v>
      </c>
      <c r="D5" s="3" t="s">
        <v>1</v>
      </c>
      <c r="E5" s="3" t="s">
        <v>3</v>
      </c>
      <c r="F5" s="3" t="s">
        <v>71</v>
      </c>
      <c r="G5" s="3" t="s">
        <v>0</v>
      </c>
      <c r="H5" s="3" t="s">
        <v>3</v>
      </c>
      <c r="I5" s="3" t="s">
        <v>1</v>
      </c>
      <c r="J5" s="3" t="s">
        <v>3</v>
      </c>
      <c r="K5" s="3" t="s">
        <v>71</v>
      </c>
      <c r="L5" s="3" t="s">
        <v>0</v>
      </c>
      <c r="M5" s="3" t="s">
        <v>3</v>
      </c>
      <c r="N5" s="3" t="s">
        <v>1</v>
      </c>
      <c r="O5" s="3" t="s">
        <v>3</v>
      </c>
      <c r="P5" s="3" t="s">
        <v>71</v>
      </c>
      <c r="Q5" s="3" t="s">
        <v>0</v>
      </c>
      <c r="R5" s="3" t="s">
        <v>3</v>
      </c>
      <c r="S5" s="3" t="s">
        <v>1</v>
      </c>
      <c r="T5" s="3" t="s">
        <v>3</v>
      </c>
      <c r="U5" s="3" t="s">
        <v>71</v>
      </c>
      <c r="V5" s="3" t="s">
        <v>0</v>
      </c>
      <c r="W5" s="3" t="s">
        <v>3</v>
      </c>
      <c r="X5" s="3" t="s">
        <v>1</v>
      </c>
      <c r="Y5" s="3" t="s">
        <v>3</v>
      </c>
      <c r="Z5" s="3" t="s">
        <v>71</v>
      </c>
      <c r="AA5" s="3" t="s">
        <v>0</v>
      </c>
      <c r="AB5" s="3" t="s">
        <v>3</v>
      </c>
      <c r="AC5" s="3" t="s">
        <v>1</v>
      </c>
      <c r="AD5" s="3" t="s">
        <v>3</v>
      </c>
      <c r="AE5" s="3" t="s">
        <v>71</v>
      </c>
      <c r="AF5" s="3" t="s">
        <v>0</v>
      </c>
      <c r="AG5" s="3" t="s">
        <v>3</v>
      </c>
      <c r="AH5" s="3" t="s">
        <v>1</v>
      </c>
      <c r="AI5" s="3" t="s">
        <v>3</v>
      </c>
      <c r="AJ5" s="3" t="s">
        <v>71</v>
      </c>
      <c r="AK5" s="3" t="s">
        <v>0</v>
      </c>
      <c r="AL5" s="3" t="s">
        <v>3</v>
      </c>
      <c r="AM5" s="3" t="s">
        <v>1</v>
      </c>
      <c r="AN5" s="3" t="s">
        <v>3</v>
      </c>
      <c r="AO5" s="3" t="s">
        <v>71</v>
      </c>
      <c r="AP5" s="3" t="s">
        <v>0</v>
      </c>
      <c r="AQ5" s="3" t="s">
        <v>3</v>
      </c>
      <c r="AR5" s="3" t="s">
        <v>1</v>
      </c>
      <c r="AS5" s="3" t="s">
        <v>3</v>
      </c>
      <c r="AT5" s="3" t="s">
        <v>71</v>
      </c>
      <c r="AU5" s="3" t="s">
        <v>0</v>
      </c>
      <c r="AV5" s="3" t="s">
        <v>3</v>
      </c>
      <c r="AW5" s="3" t="s">
        <v>1</v>
      </c>
      <c r="AX5" s="3" t="s">
        <v>3</v>
      </c>
      <c r="AY5" s="3" t="s">
        <v>71</v>
      </c>
      <c r="AZ5" s="3" t="s">
        <v>0</v>
      </c>
      <c r="BA5" s="3" t="s">
        <v>3</v>
      </c>
      <c r="BB5" s="3" t="s">
        <v>1</v>
      </c>
      <c r="BC5" s="3" t="s">
        <v>3</v>
      </c>
      <c r="BD5" s="3" t="s">
        <v>71</v>
      </c>
      <c r="BE5" s="3" t="s">
        <v>0</v>
      </c>
      <c r="BF5" s="3" t="s">
        <v>3</v>
      </c>
      <c r="BG5" s="3" t="s">
        <v>1</v>
      </c>
      <c r="BH5" s="3" t="s">
        <v>3</v>
      </c>
      <c r="BI5" s="3" t="s">
        <v>71</v>
      </c>
      <c r="BJ5" s="3" t="s">
        <v>0</v>
      </c>
      <c r="BK5" s="3" t="s">
        <v>3</v>
      </c>
      <c r="BL5" s="3" t="s">
        <v>1</v>
      </c>
      <c r="BM5" s="3" t="s">
        <v>3</v>
      </c>
      <c r="BN5" s="3" t="s">
        <v>71</v>
      </c>
      <c r="BO5" s="3" t="s">
        <v>0</v>
      </c>
      <c r="BP5" s="3" t="s">
        <v>3</v>
      </c>
      <c r="BQ5" s="3" t="s">
        <v>1</v>
      </c>
      <c r="BR5" s="3" t="s">
        <v>3</v>
      </c>
      <c r="BS5" s="3" t="s">
        <v>71</v>
      </c>
      <c r="BT5" s="3" t="s">
        <v>0</v>
      </c>
      <c r="BU5" s="3" t="s">
        <v>3</v>
      </c>
      <c r="BV5" s="3" t="s">
        <v>1</v>
      </c>
      <c r="BW5" s="3" t="s">
        <v>3</v>
      </c>
      <c r="BX5" s="3" t="s">
        <v>71</v>
      </c>
      <c r="BY5" s="3" t="s">
        <v>0</v>
      </c>
      <c r="BZ5" s="3" t="s">
        <v>3</v>
      </c>
      <c r="CA5" s="3" t="s">
        <v>1</v>
      </c>
      <c r="CB5" s="3" t="s">
        <v>3</v>
      </c>
      <c r="CC5" s="3" t="s">
        <v>71</v>
      </c>
      <c r="CD5" s="3" t="s">
        <v>0</v>
      </c>
      <c r="CE5" s="3" t="s">
        <v>3</v>
      </c>
      <c r="CF5" s="3" t="s">
        <v>1</v>
      </c>
      <c r="CG5" s="3" t="s">
        <v>3</v>
      </c>
      <c r="CH5" s="3" t="s">
        <v>71</v>
      </c>
      <c r="CI5" s="3" t="s">
        <v>0</v>
      </c>
      <c r="CJ5" s="3" t="s">
        <v>3</v>
      </c>
      <c r="CK5" s="3" t="s">
        <v>1</v>
      </c>
      <c r="CL5" s="3" t="s">
        <v>3</v>
      </c>
      <c r="CM5" s="3" t="s">
        <v>71</v>
      </c>
      <c r="CN5" s="3" t="s">
        <v>6</v>
      </c>
      <c r="CO5" s="3" t="s">
        <v>3</v>
      </c>
      <c r="CP5" s="3" t="s">
        <v>7</v>
      </c>
      <c r="CQ5" s="3" t="s">
        <v>8</v>
      </c>
      <c r="CT5" s="4" t="s">
        <v>42</v>
      </c>
    </row>
    <row r="6" spans="1:98" x14ac:dyDescent="0.25">
      <c r="A6" t="s">
        <v>72</v>
      </c>
      <c r="B6">
        <v>2.7547113591213535E-2</v>
      </c>
      <c r="C6">
        <v>7.7947028340354446E-3</v>
      </c>
      <c r="D6">
        <v>2.0051944882669259E-2</v>
      </c>
      <c r="E6">
        <v>5.1576387707188639E-4</v>
      </c>
      <c r="F6">
        <v>0.98216097166768479</v>
      </c>
      <c r="G6">
        <v>7.2304671163265569E-2</v>
      </c>
      <c r="H6">
        <v>3.4302655329019084E-2</v>
      </c>
      <c r="I6">
        <v>5.3129215263169036E-2</v>
      </c>
      <c r="J6">
        <v>3.828031371836738E-3</v>
      </c>
      <c r="K6">
        <v>0.87325579490147354</v>
      </c>
      <c r="L6">
        <v>4.245773310015323E-2</v>
      </c>
      <c r="M6">
        <v>1.5841656083813792E-2</v>
      </c>
      <c r="N6">
        <v>1.9930245457678557E-2</v>
      </c>
      <c r="O6">
        <v>1.0966921385888967E-3</v>
      </c>
      <c r="P6">
        <v>0.9576561347185123</v>
      </c>
      <c r="Q6">
        <v>4.3399084758507768E-2</v>
      </c>
      <c r="R6">
        <v>3.1905721294007469E-2</v>
      </c>
      <c r="S6">
        <v>2.0414987370614306E-2</v>
      </c>
      <c r="T6">
        <v>3.4581166141525589E-3</v>
      </c>
      <c r="U6">
        <v>0.95456302178718544</v>
      </c>
      <c r="V6">
        <v>6.4412044813077537E-2</v>
      </c>
      <c r="W6">
        <v>1.6298999327449219E-2</v>
      </c>
      <c r="X6">
        <v>5.4776427433241168E-2</v>
      </c>
      <c r="Y6">
        <v>2.4345241387213898E-3</v>
      </c>
      <c r="Z6">
        <v>0.9026770236550592</v>
      </c>
      <c r="AA6">
        <v>7.9482644238752578E-2</v>
      </c>
      <c r="AB6">
        <v>2.0724503614814871E-2</v>
      </c>
      <c r="AC6">
        <v>6.2115112301281791E-2</v>
      </c>
      <c r="AD6">
        <v>3.7909987724962972E-3</v>
      </c>
      <c r="AE6">
        <v>0.84531914736636815</v>
      </c>
      <c r="AF6">
        <v>1.8836632431631296E-2</v>
      </c>
      <c r="AG6">
        <v>8.1142983609612945E-3</v>
      </c>
      <c r="AH6">
        <v>1.2734991036891624E-2</v>
      </c>
      <c r="AI6">
        <v>9.6812450367041473E-4</v>
      </c>
      <c r="AJ6">
        <v>0.99166376927217237</v>
      </c>
      <c r="AK6">
        <v>5.7369046468834332E-2</v>
      </c>
      <c r="AL6">
        <v>3.3198493745209792E-2</v>
      </c>
      <c r="AM6">
        <v>3.8370540517400423E-2</v>
      </c>
      <c r="AN6">
        <v>3.7585553498691942E-3</v>
      </c>
      <c r="AO6">
        <v>0.92215288192830047</v>
      </c>
      <c r="AP6">
        <v>2.3961215737355319E-3</v>
      </c>
      <c r="AQ6">
        <v>1.5643851899160371E-3</v>
      </c>
      <c r="AR6">
        <v>2.6611421229066109E-4</v>
      </c>
      <c r="AS6">
        <v>9.3193710942924879E-5</v>
      </c>
      <c r="AT6">
        <v>0.9998638946874705</v>
      </c>
      <c r="AU6">
        <v>7.3656077138154724E-2</v>
      </c>
      <c r="AV6">
        <v>3.4870056207081015E-2</v>
      </c>
      <c r="AW6">
        <v>5.4292022124492155E-2</v>
      </c>
      <c r="AX6">
        <v>5.2372335693850955E-3</v>
      </c>
      <c r="AY6">
        <v>0.86814402611954178</v>
      </c>
      <c r="AZ6">
        <v>0</v>
      </c>
      <c r="BA6">
        <v>0</v>
      </c>
      <c r="BB6">
        <v>0</v>
      </c>
      <c r="BC6">
        <v>0</v>
      </c>
      <c r="BD6">
        <v>1</v>
      </c>
      <c r="BE6">
        <v>0.11138806456954774</v>
      </c>
      <c r="BF6">
        <v>4.664462999081178E-2</v>
      </c>
      <c r="BG6">
        <v>8.2723996889582138E-2</v>
      </c>
      <c r="BH6">
        <v>7.6918807784962994E-3</v>
      </c>
      <c r="BI6">
        <v>0.68940422534001145</v>
      </c>
      <c r="BJ6">
        <v>3.7039973182273866E-2</v>
      </c>
      <c r="BK6">
        <v>1.5637135314469901E-2</v>
      </c>
      <c r="BL6">
        <v>1.7725698704153942E-2</v>
      </c>
      <c r="BM6">
        <v>2.0816620715224075E-3</v>
      </c>
      <c r="BN6">
        <v>0.96781683066122448</v>
      </c>
      <c r="BO6">
        <v>4.1275778378724627E-2</v>
      </c>
      <c r="BP6">
        <v>3.0942029996922124E-2</v>
      </c>
      <c r="BQ6">
        <v>1.9406789130798841E-2</v>
      </c>
      <c r="BR6">
        <v>3.4425123611414908E-3</v>
      </c>
      <c r="BS6">
        <v>0.95882506601243944</v>
      </c>
      <c r="BT6">
        <v>4.3324438064365124E-2</v>
      </c>
      <c r="BU6">
        <v>2.0896115158329398E-2</v>
      </c>
      <c r="BV6">
        <v>3.0898335938205762E-2</v>
      </c>
      <c r="BW6">
        <v>4.661122273005692E-3</v>
      </c>
      <c r="BX6">
        <v>0.95597591772830659</v>
      </c>
      <c r="BY6">
        <v>6.7795699007760099E-2</v>
      </c>
      <c r="BZ6">
        <v>1.7926879783645669E-2</v>
      </c>
      <c r="CA6">
        <v>4.7772041075471658E-2</v>
      </c>
      <c r="CB6">
        <v>4.0213813243876869E-3</v>
      </c>
      <c r="CC6">
        <v>0.88667373200614219</v>
      </c>
      <c r="CD6">
        <v>2.8902451211966542E-11</v>
      </c>
      <c r="CE6">
        <v>2.0916303585705966E-11</v>
      </c>
      <c r="CF6">
        <v>2.0330056529683831E-11</v>
      </c>
      <c r="CG6">
        <v>5.6929813302421382E-12</v>
      </c>
      <c r="CH6">
        <v>1</v>
      </c>
      <c r="CI6">
        <v>0.19128272280871692</v>
      </c>
      <c r="CJ6">
        <v>0.11624619224360087</v>
      </c>
      <c r="CK6">
        <v>0.1286820546892892</v>
      </c>
      <c r="CL6">
        <v>2.2065124750558156E-2</v>
      </c>
      <c r="CM6">
        <v>0.3023090431188093</v>
      </c>
      <c r="CN6" s="13">
        <f>MIN(G6,Q6,BO6,AA6,AK6,AU6,BE6,BY6,CI6)</f>
        <v>4.1275778378724627E-2</v>
      </c>
      <c r="CO6">
        <v>6.0327129156017957E-3</v>
      </c>
      <c r="CP6" t="str">
        <f>_xlfn.XLOOKUP(CN6,B6:CM6,B2:CM2)</f>
        <v>Second Order Polynomial Regression</v>
      </c>
      <c r="CQ6" t="str">
        <f>IF(CN6=0,"Linear Regression",CP6)</f>
        <v>Second Order Polynomial Regression</v>
      </c>
      <c r="CR6" t="str">
        <f>ADDRESS(6,MATCH(CN6,B6:CM6,0)+6)</f>
        <v>$BT$6</v>
      </c>
      <c r="CS6"/>
      <c r="CT6">
        <v>89328.7421875</v>
      </c>
    </row>
    <row r="7" spans="1:98" x14ac:dyDescent="0.25">
      <c r="A7" t="s">
        <v>73</v>
      </c>
      <c r="B7">
        <v>1.5745279921727133E-2</v>
      </c>
      <c r="C7">
        <v>3.1371551542327134E-3</v>
      </c>
      <c r="D7">
        <v>1.1752361827305666E-2</v>
      </c>
      <c r="E7">
        <v>2.766854908062228E-4</v>
      </c>
      <c r="F7">
        <v>0.99323199244215932</v>
      </c>
      <c r="G7">
        <v>4.227861394893552E-2</v>
      </c>
      <c r="H7">
        <v>2.073449160366251E-2</v>
      </c>
      <c r="I7">
        <v>3.1469314042200068E-2</v>
      </c>
      <c r="J7">
        <v>2.3993590324549209E-3</v>
      </c>
      <c r="K7">
        <v>0.95099196620447235</v>
      </c>
      <c r="L7">
        <v>2.4225501838218179E-2</v>
      </c>
      <c r="M7">
        <v>9.027313458359448E-3</v>
      </c>
      <c r="N7">
        <v>1.167146503492335E-2</v>
      </c>
      <c r="O7">
        <v>6.5252150801772021E-4</v>
      </c>
      <c r="P7">
        <v>0.9839646857315214</v>
      </c>
      <c r="Q7">
        <v>2.4694528076905597E-2</v>
      </c>
      <c r="R7">
        <v>1.8011084531243671E-2</v>
      </c>
      <c r="S7">
        <v>1.1891787225938109E-2</v>
      </c>
      <c r="T7">
        <v>2.0363293127164733E-3</v>
      </c>
      <c r="U7">
        <v>0.9830917085608768</v>
      </c>
      <c r="V7">
        <v>5.792300060742215E-2</v>
      </c>
      <c r="W7">
        <v>1.4663382737936961E-2</v>
      </c>
      <c r="X7">
        <v>4.9168635830567235E-2</v>
      </c>
      <c r="Y7">
        <v>2.1297158795202456E-3</v>
      </c>
      <c r="Z7">
        <v>0.90839208436309882</v>
      </c>
      <c r="AA7">
        <v>6.8147378719210089E-2</v>
      </c>
      <c r="AB7">
        <v>2.842469383597002E-2</v>
      </c>
      <c r="AC7">
        <v>5.3136263777292747E-2</v>
      </c>
      <c r="AD7">
        <v>3.8892906590115416E-3</v>
      </c>
      <c r="AE7">
        <v>0.87285378474197495</v>
      </c>
      <c r="AF7">
        <v>1.1700746461149455E-2</v>
      </c>
      <c r="AG7">
        <v>3.8055659215450698E-3</v>
      </c>
      <c r="AH7">
        <v>8.473752828874628E-3</v>
      </c>
      <c r="AI7">
        <v>3.0566653105684928E-4</v>
      </c>
      <c r="AJ7">
        <v>0.99625888550280839</v>
      </c>
      <c r="AK7">
        <v>3.5898286336515615E-2</v>
      </c>
      <c r="AL7">
        <v>2.1629911416059175E-2</v>
      </c>
      <c r="AM7">
        <v>2.4983409357375631E-2</v>
      </c>
      <c r="AN7">
        <v>3.1497016641816632E-3</v>
      </c>
      <c r="AO7">
        <v>0.96462900814466934</v>
      </c>
      <c r="AP7">
        <v>2.0430429510817261E-3</v>
      </c>
      <c r="AQ7">
        <v>1.3095556558153955E-3</v>
      </c>
      <c r="AR7">
        <v>3.158109608908096E-4</v>
      </c>
      <c r="AS7">
        <v>8.1688936096848942E-5</v>
      </c>
      <c r="AT7">
        <v>0.99988658644237083</v>
      </c>
      <c r="AU7">
        <v>4.517621838419706E-2</v>
      </c>
      <c r="AV7">
        <v>1.9395211585057057E-2</v>
      </c>
      <c r="AW7">
        <v>3.293863997656906E-2</v>
      </c>
      <c r="AX7">
        <v>2.0113043258947584E-3</v>
      </c>
      <c r="AY7">
        <v>0.94412867877965601</v>
      </c>
      <c r="AZ7">
        <v>0</v>
      </c>
      <c r="BA7">
        <v>0</v>
      </c>
      <c r="BB7">
        <v>0</v>
      </c>
      <c r="BC7">
        <v>0</v>
      </c>
      <c r="BD7">
        <v>1</v>
      </c>
      <c r="BE7">
        <v>6.7111637918699715E-2</v>
      </c>
      <c r="BF7">
        <v>2.9774051019143048E-2</v>
      </c>
      <c r="BG7">
        <v>5.2160414611755759E-2</v>
      </c>
      <c r="BH7">
        <v>3.8054277495919151E-3</v>
      </c>
      <c r="BI7">
        <v>0.87595497359654417</v>
      </c>
      <c r="BJ7">
        <v>2.0143011960227733E-2</v>
      </c>
      <c r="BK7">
        <v>8.5907098082792302E-3</v>
      </c>
      <c r="BL7">
        <v>9.7730998770265923E-3</v>
      </c>
      <c r="BM7">
        <v>1.3244049514248262E-3</v>
      </c>
      <c r="BN7">
        <v>0.98890890422441569</v>
      </c>
      <c r="BO7">
        <v>2.2512665534016981E-2</v>
      </c>
      <c r="BP7">
        <v>1.6863108990547306E-2</v>
      </c>
      <c r="BQ7">
        <v>1.0906428526078564E-2</v>
      </c>
      <c r="BR7">
        <v>1.5146101069453979E-3</v>
      </c>
      <c r="BS7">
        <v>0.98599357104712149</v>
      </c>
      <c r="BT7">
        <v>2.3490941684725659E-2</v>
      </c>
      <c r="BU7">
        <v>1.1326884316977082E-2</v>
      </c>
      <c r="BV7">
        <v>1.6743170069007881E-2</v>
      </c>
      <c r="BW7">
        <v>2.5071122894712093E-3</v>
      </c>
      <c r="BX7">
        <v>0.98493026643801562</v>
      </c>
      <c r="BY7">
        <v>3.6754004659769857E-2</v>
      </c>
      <c r="BZ7">
        <v>1.2997874110927008E-2</v>
      </c>
      <c r="CA7">
        <v>2.599212489228404E-2</v>
      </c>
      <c r="CB7">
        <v>2.5282210987345385E-3</v>
      </c>
      <c r="CC7">
        <v>0.9628663059182111</v>
      </c>
      <c r="CD7">
        <v>1.8384224022215633E-11</v>
      </c>
      <c r="CE7">
        <v>1.3765422498081465E-11</v>
      </c>
      <c r="CF7">
        <v>1.2938425161819937E-11</v>
      </c>
      <c r="CG7">
        <v>4.4194962483436138E-12</v>
      </c>
      <c r="CH7">
        <v>1</v>
      </c>
      <c r="CI7">
        <v>0.10406174460993563</v>
      </c>
      <c r="CJ7">
        <v>6.0961816199656349E-2</v>
      </c>
      <c r="CK7">
        <v>6.9925120624164089E-2</v>
      </c>
      <c r="CL7">
        <v>1.1790890899837701E-2</v>
      </c>
      <c r="CM7">
        <v>0.70273971902464205</v>
      </c>
      <c r="CN7" s="13">
        <f>MIN(G7,Q7,BO7,AA7,AK7,AU7,BE7,BY7,CI7)</f>
        <v>2.2512665534016981E-2</v>
      </c>
      <c r="CO7">
        <v>1.6176702779546895E-3</v>
      </c>
      <c r="CP7" t="str">
        <f>_xlfn.XLOOKUP(CN7,B7:CM7,B2:CM2)</f>
        <v>Second Order Polynomial Regression</v>
      </c>
      <c r="CQ7" t="str">
        <f>IF(CN7=0,"Linear Regression",CP7)</f>
        <v>Second Order Polynomial Regression</v>
      </c>
      <c r="CR7" t="str">
        <f>ADDRESS(7,MATCH(CN7,B7:CM7,0)+6)</f>
        <v>$BT$7</v>
      </c>
      <c r="CS7"/>
      <c r="CT7"/>
    </row>
    <row r="8" spans="1:98" x14ac:dyDescent="0.25">
      <c r="A8" t="s">
        <v>74</v>
      </c>
      <c r="B8">
        <v>1.7702843553945347E-2</v>
      </c>
      <c r="C8">
        <v>4.4140328912877381E-3</v>
      </c>
      <c r="D8">
        <v>1.2851199211650826E-2</v>
      </c>
      <c r="E8">
        <v>1.5058382272675205E-4</v>
      </c>
      <c r="F8">
        <v>0.99129647681153155</v>
      </c>
      <c r="G8">
        <v>4.7924700296093699E-2</v>
      </c>
      <c r="H8">
        <v>2.5700914093967044E-2</v>
      </c>
      <c r="I8">
        <v>3.5466506826302625E-2</v>
      </c>
      <c r="J8">
        <v>3.1412121974407872E-3</v>
      </c>
      <c r="K8">
        <v>0.93522674965096486</v>
      </c>
      <c r="L8">
        <v>2.7333027131979146E-2</v>
      </c>
      <c r="M8">
        <v>1.0711472279376813E-2</v>
      </c>
      <c r="N8">
        <v>1.1789367301194635E-2</v>
      </c>
      <c r="O8">
        <v>8.4878503946380452E-4</v>
      </c>
      <c r="P8">
        <v>0.97920834245691313</v>
      </c>
      <c r="Q8">
        <v>2.7852881157621294E-2</v>
      </c>
      <c r="R8">
        <v>2.1428877938971861E-2</v>
      </c>
      <c r="S8">
        <v>1.1982459196611636E-2</v>
      </c>
      <c r="T8">
        <v>2.2926831106354515E-3</v>
      </c>
      <c r="U8">
        <v>0.97773208287228053</v>
      </c>
      <c r="V8">
        <v>5.9848133652077966E-2</v>
      </c>
      <c r="W8">
        <v>1.3593309972870931E-2</v>
      </c>
      <c r="X8">
        <v>5.1177051108837648E-2</v>
      </c>
      <c r="Y8">
        <v>1.6888503120233689E-3</v>
      </c>
      <c r="Z8">
        <v>0.90046727119022729</v>
      </c>
      <c r="AA8">
        <v>7.0491117980823942E-2</v>
      </c>
      <c r="AB8">
        <v>2.7995269000130118E-2</v>
      </c>
      <c r="AC8">
        <v>5.5232276134353678E-2</v>
      </c>
      <c r="AD8">
        <v>4.2322267706778683E-3</v>
      </c>
      <c r="AE8">
        <v>0.86209135938402903</v>
      </c>
      <c r="AF8">
        <v>1.3032010751603774E-2</v>
      </c>
      <c r="AG8">
        <v>4.5309516815003744E-3</v>
      </c>
      <c r="AH8">
        <v>9.4318870540947026E-3</v>
      </c>
      <c r="AI8">
        <v>5.1358306989169244E-4</v>
      </c>
      <c r="AJ8">
        <v>0.99528100241597328</v>
      </c>
      <c r="AK8">
        <v>3.896838277575234E-2</v>
      </c>
      <c r="AL8">
        <v>2.458526923812283E-2</v>
      </c>
      <c r="AM8">
        <v>2.643844680358607E-2</v>
      </c>
      <c r="AN8">
        <v>2.5951446722272207E-3</v>
      </c>
      <c r="AO8">
        <v>0.95692091742923413</v>
      </c>
      <c r="AP8">
        <v>1.6504206335764989E-3</v>
      </c>
      <c r="AQ8">
        <v>9.4719833921775676E-4</v>
      </c>
      <c r="AR8">
        <v>2.3358333186271465E-4</v>
      </c>
      <c r="AS8">
        <v>7.2554275423456716E-5</v>
      </c>
      <c r="AT8">
        <v>0.99992390674019327</v>
      </c>
      <c r="AU8">
        <v>4.822705545261563E-2</v>
      </c>
      <c r="AV8">
        <v>2.3080447434581215E-2</v>
      </c>
      <c r="AW8">
        <v>3.5522964346013146E-2</v>
      </c>
      <c r="AX8">
        <v>3.2643946208579543E-3</v>
      </c>
      <c r="AY8">
        <v>0.93473689428476026</v>
      </c>
      <c r="AZ8">
        <v>0</v>
      </c>
      <c r="BA8">
        <v>0</v>
      </c>
      <c r="BB8">
        <v>0</v>
      </c>
      <c r="BC8">
        <v>0</v>
      </c>
      <c r="BD8">
        <v>1</v>
      </c>
      <c r="BE8">
        <v>7.3893534826914617E-2</v>
      </c>
      <c r="BF8">
        <v>2.3715000134675861E-2</v>
      </c>
      <c r="BG8">
        <v>5.7557500397805827E-2</v>
      </c>
      <c r="BH8">
        <v>2.2528990432189558E-3</v>
      </c>
      <c r="BI8">
        <v>0.84635756681961605</v>
      </c>
      <c r="BJ8">
        <v>2.4476833056519893E-2</v>
      </c>
      <c r="BK8">
        <v>9.9482435975310445E-3</v>
      </c>
      <c r="BL8">
        <v>1.1397965836229183E-2</v>
      </c>
      <c r="BM8">
        <v>1.4421020563619279E-3</v>
      </c>
      <c r="BN8">
        <v>0.98332178370770662</v>
      </c>
      <c r="BO8">
        <v>2.7444477234147471E-2</v>
      </c>
      <c r="BP8">
        <v>2.0964870349056513E-2</v>
      </c>
      <c r="BQ8">
        <v>1.22179481509796E-2</v>
      </c>
      <c r="BR8">
        <v>2.550288688141437E-3</v>
      </c>
      <c r="BS8">
        <v>0.97845782277049798</v>
      </c>
      <c r="BT8">
        <v>2.8714215023407933E-2</v>
      </c>
      <c r="BU8">
        <v>1.4086665036243722E-2</v>
      </c>
      <c r="BV8">
        <v>2.0668889292504784E-2</v>
      </c>
      <c r="BW8">
        <v>3.4067625949233552E-3</v>
      </c>
      <c r="BX8">
        <v>0.97707533447875861</v>
      </c>
      <c r="BY8">
        <v>4.4746000465796069E-2</v>
      </c>
      <c r="BZ8">
        <v>1.5040175037510359E-2</v>
      </c>
      <c r="CA8">
        <v>3.1477252811631135E-2</v>
      </c>
      <c r="CB8">
        <v>2.9354527975491008E-3</v>
      </c>
      <c r="CC8">
        <v>0.9439694792093446</v>
      </c>
      <c r="CD8">
        <v>1.932302106150084E-11</v>
      </c>
      <c r="CE8">
        <v>1.5569087780113274E-11</v>
      </c>
      <c r="CF8">
        <v>1.3486305215636285E-11</v>
      </c>
      <c r="CG8">
        <v>4.9052146681256906E-12</v>
      </c>
      <c r="CH8">
        <v>1</v>
      </c>
      <c r="CI8">
        <v>0.12596978965668554</v>
      </c>
      <c r="CJ8">
        <v>7.4612781777582987E-2</v>
      </c>
      <c r="CK8">
        <v>8.4663472689744973E-2</v>
      </c>
      <c r="CL8">
        <v>1.4354387410841359E-2</v>
      </c>
      <c r="CM8">
        <v>0.56026441089078194</v>
      </c>
      <c r="CN8" s="13">
        <f>MIN(G8,Q8,BO8,AA8,AK8,AU8,BE8,BY8,CI8)</f>
        <v>2.7444477234147471E-2</v>
      </c>
      <c r="CO8">
        <v>2.3250343346898523E-3</v>
      </c>
      <c r="CP8" t="str">
        <f>_xlfn.XLOOKUP(CN8,B8:CM8,B2:CM2)</f>
        <v>Second Order Polynomial Regression</v>
      </c>
      <c r="CQ8" t="str">
        <f>IF(CN8=0,"Linear Regression",CP8)</f>
        <v>Second Order Polynomial Regression</v>
      </c>
      <c r="CR8" t="str">
        <f>ADDRESS(8,MATCH(CN8,B8:CM8,0)+6)</f>
        <v>$BT$8</v>
      </c>
      <c r="CS8"/>
      <c r="CT8"/>
    </row>
    <row r="9" spans="1:9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 s="13"/>
    </row>
    <row r="10" spans="1:9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 s="13"/>
    </row>
    <row r="11" spans="1:9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 s="13"/>
    </row>
    <row r="12" spans="1:9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 s="13"/>
    </row>
    <row r="13" spans="1:9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 s="13"/>
    </row>
    <row r="14" spans="1:9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 s="13"/>
    </row>
    <row r="15" spans="1:9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 s="13"/>
    </row>
    <row r="16" spans="1:9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 s="13"/>
    </row>
    <row r="17" spans="1:92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 s="13"/>
    </row>
    <row r="18" spans="1:92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 s="13"/>
    </row>
    <row r="19" spans="1:92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 s="13"/>
    </row>
    <row r="20" spans="1:92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 s="13"/>
    </row>
    <row r="21" spans="1:92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 s="13"/>
    </row>
    <row r="22" spans="1:92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 s="13"/>
    </row>
    <row r="23" spans="1:92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 s="13"/>
    </row>
    <row r="24" spans="1:92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 s="13"/>
    </row>
    <row r="25" spans="1:92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 s="13"/>
    </row>
    <row r="26" spans="1:92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 s="13"/>
    </row>
    <row r="27" spans="1:92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 s="13"/>
    </row>
    <row r="28" spans="1:92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 s="13"/>
    </row>
    <row r="29" spans="1:92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 s="13"/>
    </row>
    <row r="30" spans="1:92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 s="13"/>
    </row>
    <row r="31" spans="1:92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 s="13"/>
    </row>
    <row r="32" spans="1:92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 s="13"/>
    </row>
    <row r="33" spans="1:9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</sheetData>
  <mergeCells count="29">
    <mergeCell ref="A3:A5"/>
    <mergeCell ref="B3:K3"/>
    <mergeCell ref="B4:F4"/>
    <mergeCell ref="G4:K4"/>
    <mergeCell ref="L4:P4"/>
    <mergeCell ref="L3:U3"/>
    <mergeCell ref="Q4:U4"/>
    <mergeCell ref="V3:AE3"/>
    <mergeCell ref="AF3:AO3"/>
    <mergeCell ref="AP3:AY3"/>
    <mergeCell ref="BT3:CC3"/>
    <mergeCell ref="AU4:AY4"/>
    <mergeCell ref="AZ3:BI3"/>
    <mergeCell ref="AZ4:BD4"/>
    <mergeCell ref="BE4:BI4"/>
    <mergeCell ref="BJ3:BS3"/>
    <mergeCell ref="BJ4:BN4"/>
    <mergeCell ref="BO4:BS4"/>
    <mergeCell ref="AP4:AT4"/>
    <mergeCell ref="V4:Z4"/>
    <mergeCell ref="AA4:AE4"/>
    <mergeCell ref="AF4:AJ4"/>
    <mergeCell ref="AK4:AO4"/>
    <mergeCell ref="CN3:CQ4"/>
    <mergeCell ref="BT4:BX4"/>
    <mergeCell ref="BY4:CC4"/>
    <mergeCell ref="CD3:CM3"/>
    <mergeCell ref="CD4:CH4"/>
    <mergeCell ref="CI4:CM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6D58-624B-4448-8C78-AA97349B9620}">
  <sheetPr codeName="Foglio4"/>
  <dimension ref="A1:DD78"/>
  <sheetViews>
    <sheetView zoomScale="70" zoomScaleNormal="70" workbookViewId="0">
      <pane xSplit="1" topLeftCell="BU1" activePane="topRight" state="frozen"/>
      <selection pane="topRight" activeCell="CW9" sqref="CW9"/>
    </sheetView>
  </sheetViews>
  <sheetFormatPr defaultColWidth="9.28515625" defaultRowHeight="14.25" x14ac:dyDescent="0.25"/>
  <cols>
    <col min="1" max="1" width="32.42578125" style="6" customWidth="1"/>
    <col min="2" max="15" width="9.28515625" style="6"/>
    <col min="16" max="16" width="9.28515625" style="8"/>
    <col min="17" max="103" width="9.28515625" style="6"/>
    <col min="104" max="104" width="10.7109375" style="6" customWidth="1"/>
    <col min="105" max="105" width="16.42578125" style="6" customWidth="1"/>
    <col min="106" max="107" width="9.28515625" style="6"/>
    <col min="108" max="108" width="10.85546875" style="6" customWidth="1"/>
    <col min="109" max="109" width="13.5703125" style="6" customWidth="1"/>
    <col min="110" max="16384" width="9.28515625" style="6"/>
  </cols>
  <sheetData>
    <row r="1" spans="1:108" x14ac:dyDescent="0.25">
      <c r="A1" s="1" t="s">
        <v>4</v>
      </c>
      <c r="B1">
        <v>5</v>
      </c>
      <c r="P1" s="6"/>
    </row>
    <row r="2" spans="1:108" x14ac:dyDescent="0.25">
      <c r="B2" s="7" t="s">
        <v>9</v>
      </c>
      <c r="C2" s="7" t="s">
        <v>9</v>
      </c>
      <c r="D2" s="7" t="s">
        <v>9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10</v>
      </c>
      <c r="M2" s="7" t="s">
        <v>10</v>
      </c>
      <c r="N2" s="7" t="s">
        <v>10</v>
      </c>
      <c r="O2" s="7" t="s">
        <v>10</v>
      </c>
      <c r="P2" s="7" t="s">
        <v>10</v>
      </c>
      <c r="Q2" s="7" t="s">
        <v>10</v>
      </c>
      <c r="R2" s="7" t="s">
        <v>10</v>
      </c>
      <c r="S2" s="7" t="s">
        <v>10</v>
      </c>
      <c r="T2" s="7" t="s">
        <v>10</v>
      </c>
      <c r="U2" s="7" t="s">
        <v>10</v>
      </c>
      <c r="V2" s="7" t="s">
        <v>11</v>
      </c>
      <c r="W2" s="7" t="s">
        <v>11</v>
      </c>
      <c r="X2" s="7" t="s">
        <v>11</v>
      </c>
      <c r="Y2" s="7" t="s">
        <v>11</v>
      </c>
      <c r="Z2" s="7" t="s">
        <v>11</v>
      </c>
      <c r="AA2" s="7" t="s">
        <v>11</v>
      </c>
      <c r="AB2" s="7" t="s">
        <v>11</v>
      </c>
      <c r="AC2" s="7" t="s">
        <v>11</v>
      </c>
      <c r="AD2" s="7" t="s">
        <v>11</v>
      </c>
      <c r="AE2" s="7" t="s">
        <v>11</v>
      </c>
      <c r="AF2" s="7" t="s">
        <v>18</v>
      </c>
      <c r="AG2" s="7" t="s">
        <v>18</v>
      </c>
      <c r="AH2" s="7" t="s">
        <v>18</v>
      </c>
      <c r="AI2" s="7" t="s">
        <v>18</v>
      </c>
      <c r="AJ2" s="7" t="s">
        <v>18</v>
      </c>
      <c r="AK2" s="7" t="s">
        <v>18</v>
      </c>
      <c r="AL2" s="7" t="s">
        <v>18</v>
      </c>
      <c r="AM2" s="7" t="s">
        <v>18</v>
      </c>
      <c r="AN2" s="7" t="s">
        <v>18</v>
      </c>
      <c r="AO2" s="7" t="s">
        <v>18</v>
      </c>
      <c r="AP2" s="7" t="s">
        <v>19</v>
      </c>
      <c r="AQ2" s="7" t="s">
        <v>19</v>
      </c>
      <c r="AR2" s="7" t="s">
        <v>19</v>
      </c>
      <c r="AS2" s="7" t="s">
        <v>19</v>
      </c>
      <c r="AT2" s="7" t="s">
        <v>19</v>
      </c>
      <c r="AU2" s="7" t="s">
        <v>19</v>
      </c>
      <c r="AV2" s="7" t="s">
        <v>19</v>
      </c>
      <c r="AW2" s="7" t="s">
        <v>19</v>
      </c>
      <c r="AX2" s="7" t="s">
        <v>19</v>
      </c>
      <c r="AY2" s="7" t="s">
        <v>19</v>
      </c>
      <c r="AZ2" s="7" t="s">
        <v>20</v>
      </c>
      <c r="BA2" s="7" t="s">
        <v>20</v>
      </c>
      <c r="BB2" s="7" t="s">
        <v>20</v>
      </c>
      <c r="BC2" s="7" t="s">
        <v>20</v>
      </c>
      <c r="BD2" s="7" t="s">
        <v>20</v>
      </c>
      <c r="BE2" s="7" t="s">
        <v>20</v>
      </c>
      <c r="BF2" s="7" t="s">
        <v>20</v>
      </c>
      <c r="BG2" s="7" t="s">
        <v>20</v>
      </c>
      <c r="BH2" s="7" t="s">
        <v>20</v>
      </c>
      <c r="BI2" s="7" t="s">
        <v>20</v>
      </c>
      <c r="BJ2" s="7" t="s">
        <v>21</v>
      </c>
      <c r="BK2" s="7" t="s">
        <v>21</v>
      </c>
      <c r="BL2" s="7" t="s">
        <v>21</v>
      </c>
      <c r="BM2" s="7" t="s">
        <v>21</v>
      </c>
      <c r="BN2" s="7" t="s">
        <v>21</v>
      </c>
      <c r="BO2" s="7" t="s">
        <v>21</v>
      </c>
      <c r="BP2" s="7" t="s">
        <v>21</v>
      </c>
      <c r="BQ2" s="7" t="s">
        <v>21</v>
      </c>
      <c r="BR2" s="7" t="s">
        <v>21</v>
      </c>
      <c r="BS2" s="7" t="s">
        <v>21</v>
      </c>
      <c r="BT2" s="7" t="s">
        <v>22</v>
      </c>
      <c r="BU2" s="7" t="s">
        <v>22</v>
      </c>
      <c r="BV2" s="7" t="s">
        <v>22</v>
      </c>
      <c r="BW2" s="7" t="s">
        <v>22</v>
      </c>
      <c r="BX2" s="7" t="s">
        <v>22</v>
      </c>
      <c r="BY2" s="7" t="s">
        <v>22</v>
      </c>
      <c r="BZ2" s="7" t="s">
        <v>22</v>
      </c>
      <c r="CA2" s="7" t="s">
        <v>22</v>
      </c>
      <c r="CB2" s="7" t="s">
        <v>22</v>
      </c>
      <c r="CC2" s="7" t="s">
        <v>22</v>
      </c>
      <c r="CD2" s="7" t="s">
        <v>23</v>
      </c>
      <c r="CE2" s="7" t="s">
        <v>23</v>
      </c>
      <c r="CF2" s="7" t="s">
        <v>23</v>
      </c>
      <c r="CG2" s="7" t="s">
        <v>23</v>
      </c>
      <c r="CH2" s="7" t="s">
        <v>23</v>
      </c>
      <c r="CI2" s="7" t="s">
        <v>23</v>
      </c>
      <c r="CJ2" s="7" t="s">
        <v>23</v>
      </c>
      <c r="CK2" s="7" t="s">
        <v>23</v>
      </c>
      <c r="CL2" s="7" t="s">
        <v>23</v>
      </c>
      <c r="CM2" s="7" t="s">
        <v>23</v>
      </c>
      <c r="CN2" s="7" t="s">
        <v>24</v>
      </c>
      <c r="CO2" s="7" t="s">
        <v>24</v>
      </c>
      <c r="CP2" s="7" t="s">
        <v>24</v>
      </c>
      <c r="CQ2" s="7" t="s">
        <v>24</v>
      </c>
      <c r="CR2" s="7" t="s">
        <v>24</v>
      </c>
      <c r="CS2" s="7" t="s">
        <v>24</v>
      </c>
      <c r="CT2" s="7" t="s">
        <v>24</v>
      </c>
      <c r="CU2" s="7" t="s">
        <v>24</v>
      </c>
      <c r="CV2" s="7" t="s">
        <v>24</v>
      </c>
      <c r="CW2" s="7" t="s">
        <v>24</v>
      </c>
    </row>
    <row r="3" spans="1:108" x14ac:dyDescent="0.25">
      <c r="A3" s="17" t="s">
        <v>2</v>
      </c>
      <c r="B3" s="20" t="s">
        <v>9</v>
      </c>
      <c r="C3" s="21"/>
      <c r="D3" s="21"/>
      <c r="E3" s="21"/>
      <c r="F3" s="21"/>
      <c r="G3" s="21"/>
      <c r="H3" s="21"/>
      <c r="I3" s="21"/>
      <c r="J3" s="21"/>
      <c r="K3" s="22"/>
      <c r="L3" s="20" t="s">
        <v>10</v>
      </c>
      <c r="M3" s="21"/>
      <c r="N3" s="21"/>
      <c r="O3" s="21"/>
      <c r="P3" s="21"/>
      <c r="Q3" s="21"/>
      <c r="R3" s="21"/>
      <c r="S3" s="21"/>
      <c r="T3" s="21"/>
      <c r="U3" s="22"/>
      <c r="V3" s="20" t="s">
        <v>11</v>
      </c>
      <c r="W3" s="21"/>
      <c r="X3" s="21"/>
      <c r="Y3" s="21"/>
      <c r="Z3" s="21"/>
      <c r="AA3" s="21"/>
      <c r="AB3" s="21"/>
      <c r="AC3" s="21"/>
      <c r="AD3" s="21"/>
      <c r="AE3" s="22"/>
      <c r="AF3" s="20" t="s">
        <v>18</v>
      </c>
      <c r="AG3" s="21"/>
      <c r="AH3" s="21"/>
      <c r="AI3" s="21"/>
      <c r="AJ3" s="21"/>
      <c r="AK3" s="21"/>
      <c r="AL3" s="21"/>
      <c r="AM3" s="21"/>
      <c r="AN3" s="21"/>
      <c r="AO3" s="22"/>
      <c r="AP3" s="20" t="s">
        <v>19</v>
      </c>
      <c r="AQ3" s="21"/>
      <c r="AR3" s="21"/>
      <c r="AS3" s="21"/>
      <c r="AT3" s="21"/>
      <c r="AU3" s="21"/>
      <c r="AV3" s="21"/>
      <c r="AW3" s="21"/>
      <c r="AX3" s="21"/>
      <c r="AY3" s="22"/>
      <c r="AZ3" s="20" t="s">
        <v>20</v>
      </c>
      <c r="BA3" s="21"/>
      <c r="BB3" s="21"/>
      <c r="BC3" s="21"/>
      <c r="BD3" s="21"/>
      <c r="BE3" s="21"/>
      <c r="BF3" s="21"/>
      <c r="BG3" s="21"/>
      <c r="BH3" s="21"/>
      <c r="BI3" s="22"/>
      <c r="BJ3" s="20" t="s">
        <v>21</v>
      </c>
      <c r="BK3" s="21"/>
      <c r="BL3" s="21"/>
      <c r="BM3" s="21"/>
      <c r="BN3" s="21"/>
      <c r="BO3" s="21"/>
      <c r="BP3" s="21"/>
      <c r="BQ3" s="21"/>
      <c r="BR3" s="21"/>
      <c r="BS3" s="22"/>
      <c r="BT3" s="20" t="s">
        <v>22</v>
      </c>
      <c r="BU3" s="21"/>
      <c r="BV3" s="21"/>
      <c r="BW3" s="21"/>
      <c r="BX3" s="21"/>
      <c r="BY3" s="21"/>
      <c r="BZ3" s="21"/>
      <c r="CA3" s="21"/>
      <c r="CB3" s="21"/>
      <c r="CC3" s="22"/>
      <c r="CD3" s="20" t="s">
        <v>23</v>
      </c>
      <c r="CE3" s="21"/>
      <c r="CF3" s="21"/>
      <c r="CG3" s="21"/>
      <c r="CH3" s="21"/>
      <c r="CI3" s="21"/>
      <c r="CJ3" s="21"/>
      <c r="CK3" s="21"/>
      <c r="CL3" s="21"/>
      <c r="CM3" s="22"/>
      <c r="CN3" s="20" t="s">
        <v>24</v>
      </c>
      <c r="CO3" s="21"/>
      <c r="CP3" s="21"/>
      <c r="CQ3" s="21"/>
      <c r="CR3" s="21"/>
      <c r="CS3" s="21"/>
      <c r="CT3" s="21"/>
      <c r="CU3" s="21"/>
      <c r="CV3" s="21"/>
      <c r="CW3" s="22"/>
      <c r="CX3" s="18" t="s">
        <v>5</v>
      </c>
      <c r="CY3" s="18"/>
      <c r="CZ3" s="18"/>
      <c r="DA3" s="18"/>
      <c r="DD3" s="7" t="str">
        <f>ADDRESS(6,108)</f>
        <v>$DD$6</v>
      </c>
    </row>
    <row r="4" spans="1:108" x14ac:dyDescent="0.25">
      <c r="A4" s="18"/>
      <c r="B4" s="19" t="s">
        <v>29</v>
      </c>
      <c r="C4" s="19"/>
      <c r="D4" s="19"/>
      <c r="E4" s="19"/>
      <c r="F4" s="19"/>
      <c r="G4" s="19" t="s">
        <v>30</v>
      </c>
      <c r="H4" s="19"/>
      <c r="I4" s="19"/>
      <c r="J4" s="19"/>
      <c r="K4" s="19"/>
      <c r="L4" s="19" t="s">
        <v>29</v>
      </c>
      <c r="M4" s="19"/>
      <c r="N4" s="19"/>
      <c r="O4" s="19"/>
      <c r="P4" s="19"/>
      <c r="Q4" s="19" t="s">
        <v>30</v>
      </c>
      <c r="R4" s="19"/>
      <c r="S4" s="19"/>
      <c r="T4" s="19"/>
      <c r="U4" s="19"/>
      <c r="V4" s="19" t="s">
        <v>29</v>
      </c>
      <c r="W4" s="19"/>
      <c r="X4" s="19"/>
      <c r="Y4" s="19"/>
      <c r="Z4" s="19"/>
      <c r="AA4" s="19" t="s">
        <v>30</v>
      </c>
      <c r="AB4" s="19"/>
      <c r="AC4" s="19"/>
      <c r="AD4" s="19"/>
      <c r="AE4" s="19"/>
      <c r="AF4" s="19" t="s">
        <v>29</v>
      </c>
      <c r="AG4" s="19"/>
      <c r="AH4" s="19"/>
      <c r="AI4" s="19"/>
      <c r="AJ4" s="19"/>
      <c r="AK4" s="19" t="s">
        <v>30</v>
      </c>
      <c r="AL4" s="19"/>
      <c r="AM4" s="19"/>
      <c r="AN4" s="19"/>
      <c r="AO4" s="19"/>
      <c r="AP4" s="19" t="s">
        <v>29</v>
      </c>
      <c r="AQ4" s="19"/>
      <c r="AR4" s="19"/>
      <c r="AS4" s="19"/>
      <c r="AT4" s="19"/>
      <c r="AU4" s="19" t="s">
        <v>30</v>
      </c>
      <c r="AV4" s="19"/>
      <c r="AW4" s="19"/>
      <c r="AX4" s="19"/>
      <c r="AY4" s="19"/>
      <c r="AZ4" s="19" t="s">
        <v>29</v>
      </c>
      <c r="BA4" s="19"/>
      <c r="BB4" s="19"/>
      <c r="BC4" s="19"/>
      <c r="BD4" s="19"/>
      <c r="BE4" s="19" t="s">
        <v>30</v>
      </c>
      <c r="BF4" s="19"/>
      <c r="BG4" s="19"/>
      <c r="BH4" s="19"/>
      <c r="BI4" s="19"/>
      <c r="BJ4" s="19" t="s">
        <v>29</v>
      </c>
      <c r="BK4" s="19"/>
      <c r="BL4" s="19"/>
      <c r="BM4" s="19"/>
      <c r="BN4" s="19"/>
      <c r="BO4" s="19" t="s">
        <v>30</v>
      </c>
      <c r="BP4" s="19"/>
      <c r="BQ4" s="19"/>
      <c r="BR4" s="19"/>
      <c r="BS4" s="19"/>
      <c r="BT4" s="19" t="s">
        <v>29</v>
      </c>
      <c r="BU4" s="19"/>
      <c r="BV4" s="19"/>
      <c r="BW4" s="19"/>
      <c r="BX4" s="19"/>
      <c r="BY4" s="19" t="s">
        <v>30</v>
      </c>
      <c r="BZ4" s="19"/>
      <c r="CA4" s="19"/>
      <c r="CB4" s="19"/>
      <c r="CC4" s="19"/>
      <c r="CD4" s="19" t="s">
        <v>29</v>
      </c>
      <c r="CE4" s="19"/>
      <c r="CF4" s="19"/>
      <c r="CG4" s="19"/>
      <c r="CH4" s="19"/>
      <c r="CI4" s="19" t="s">
        <v>30</v>
      </c>
      <c r="CJ4" s="19"/>
      <c r="CK4" s="19"/>
      <c r="CL4" s="19"/>
      <c r="CM4" s="19"/>
      <c r="CN4" s="19" t="s">
        <v>29</v>
      </c>
      <c r="CO4" s="19"/>
      <c r="CP4" s="19"/>
      <c r="CQ4" s="19"/>
      <c r="CR4" s="19"/>
      <c r="CS4" s="19" t="s">
        <v>30</v>
      </c>
      <c r="CT4" s="19"/>
      <c r="CU4" s="19"/>
      <c r="CV4" s="19"/>
      <c r="CW4" s="19"/>
      <c r="CX4" s="18"/>
      <c r="CY4" s="18"/>
      <c r="CZ4" s="18"/>
      <c r="DA4" s="18"/>
    </row>
    <row r="5" spans="1:108" ht="15.75" x14ac:dyDescent="0.25">
      <c r="A5" s="18"/>
      <c r="B5" s="3" t="s">
        <v>0</v>
      </c>
      <c r="C5" s="3" t="s">
        <v>3</v>
      </c>
      <c r="D5" s="3" t="s">
        <v>1</v>
      </c>
      <c r="E5" s="3" t="s">
        <v>3</v>
      </c>
      <c r="F5" s="3" t="s">
        <v>71</v>
      </c>
      <c r="G5" s="3" t="s">
        <v>0</v>
      </c>
      <c r="H5" s="3" t="s">
        <v>3</v>
      </c>
      <c r="I5" s="3" t="s">
        <v>1</v>
      </c>
      <c r="J5" s="3" t="s">
        <v>3</v>
      </c>
      <c r="K5" s="3" t="s">
        <v>71</v>
      </c>
      <c r="L5" s="3" t="s">
        <v>0</v>
      </c>
      <c r="M5" s="3" t="s">
        <v>3</v>
      </c>
      <c r="N5" s="3" t="s">
        <v>1</v>
      </c>
      <c r="O5" s="3" t="s">
        <v>3</v>
      </c>
      <c r="P5" s="3" t="s">
        <v>71</v>
      </c>
      <c r="Q5" s="3" t="s">
        <v>0</v>
      </c>
      <c r="R5" s="3" t="s">
        <v>3</v>
      </c>
      <c r="S5" s="3" t="s">
        <v>1</v>
      </c>
      <c r="T5" s="3" t="s">
        <v>3</v>
      </c>
      <c r="U5" s="3" t="s">
        <v>71</v>
      </c>
      <c r="V5" s="3" t="s">
        <v>0</v>
      </c>
      <c r="W5" s="3" t="s">
        <v>3</v>
      </c>
      <c r="X5" s="3" t="s">
        <v>1</v>
      </c>
      <c r="Y5" s="3" t="s">
        <v>3</v>
      </c>
      <c r="Z5" s="3" t="s">
        <v>71</v>
      </c>
      <c r="AA5" s="3" t="s">
        <v>0</v>
      </c>
      <c r="AB5" s="3" t="s">
        <v>3</v>
      </c>
      <c r="AC5" s="3" t="s">
        <v>1</v>
      </c>
      <c r="AD5" s="3" t="s">
        <v>3</v>
      </c>
      <c r="AE5" s="3" t="s">
        <v>71</v>
      </c>
      <c r="AF5" s="3" t="s">
        <v>0</v>
      </c>
      <c r="AG5" s="3" t="s">
        <v>3</v>
      </c>
      <c r="AH5" s="3" t="s">
        <v>1</v>
      </c>
      <c r="AI5" s="3" t="s">
        <v>3</v>
      </c>
      <c r="AJ5" s="3" t="s">
        <v>71</v>
      </c>
      <c r="AK5" s="3" t="s">
        <v>0</v>
      </c>
      <c r="AL5" s="3" t="s">
        <v>3</v>
      </c>
      <c r="AM5" s="3" t="s">
        <v>1</v>
      </c>
      <c r="AN5" s="3" t="s">
        <v>3</v>
      </c>
      <c r="AO5" s="3" t="s">
        <v>71</v>
      </c>
      <c r="AP5" s="3" t="s">
        <v>0</v>
      </c>
      <c r="AQ5" s="3" t="s">
        <v>3</v>
      </c>
      <c r="AR5" s="3" t="s">
        <v>1</v>
      </c>
      <c r="AS5" s="3" t="s">
        <v>3</v>
      </c>
      <c r="AT5" s="3" t="s">
        <v>71</v>
      </c>
      <c r="AU5" s="3" t="s">
        <v>0</v>
      </c>
      <c r="AV5" s="3" t="s">
        <v>3</v>
      </c>
      <c r="AW5" s="3" t="s">
        <v>1</v>
      </c>
      <c r="AX5" s="3" t="s">
        <v>3</v>
      </c>
      <c r="AY5" s="3" t="s">
        <v>71</v>
      </c>
      <c r="AZ5" s="3" t="s">
        <v>0</v>
      </c>
      <c r="BA5" s="3" t="s">
        <v>3</v>
      </c>
      <c r="BB5" s="3" t="s">
        <v>1</v>
      </c>
      <c r="BC5" s="3" t="s">
        <v>3</v>
      </c>
      <c r="BD5" s="3" t="s">
        <v>71</v>
      </c>
      <c r="BE5" s="3" t="s">
        <v>0</v>
      </c>
      <c r="BF5" s="3" t="s">
        <v>3</v>
      </c>
      <c r="BG5" s="3" t="s">
        <v>1</v>
      </c>
      <c r="BH5" s="3" t="s">
        <v>3</v>
      </c>
      <c r="BI5" s="3" t="s">
        <v>71</v>
      </c>
      <c r="BJ5" s="3" t="s">
        <v>0</v>
      </c>
      <c r="BK5" s="3" t="s">
        <v>3</v>
      </c>
      <c r="BL5" s="3" t="s">
        <v>1</v>
      </c>
      <c r="BM5" s="3" t="s">
        <v>3</v>
      </c>
      <c r="BN5" s="3" t="s">
        <v>71</v>
      </c>
      <c r="BO5" s="3" t="s">
        <v>0</v>
      </c>
      <c r="BP5" s="3" t="s">
        <v>3</v>
      </c>
      <c r="BQ5" s="3" t="s">
        <v>1</v>
      </c>
      <c r="BR5" s="3" t="s">
        <v>3</v>
      </c>
      <c r="BS5" s="3" t="s">
        <v>71</v>
      </c>
      <c r="BT5" s="3" t="s">
        <v>0</v>
      </c>
      <c r="BU5" s="3" t="s">
        <v>3</v>
      </c>
      <c r="BV5" s="3" t="s">
        <v>1</v>
      </c>
      <c r="BW5" s="3" t="s">
        <v>3</v>
      </c>
      <c r="BX5" s="3" t="s">
        <v>71</v>
      </c>
      <c r="BY5" s="3" t="s">
        <v>0</v>
      </c>
      <c r="BZ5" s="3" t="s">
        <v>3</v>
      </c>
      <c r="CA5" s="3" t="s">
        <v>1</v>
      </c>
      <c r="CB5" s="3" t="s">
        <v>3</v>
      </c>
      <c r="CC5" s="3" t="s">
        <v>71</v>
      </c>
      <c r="CD5" s="3" t="s">
        <v>0</v>
      </c>
      <c r="CE5" s="3" t="s">
        <v>3</v>
      </c>
      <c r="CF5" s="3" t="s">
        <v>1</v>
      </c>
      <c r="CG5" s="3" t="s">
        <v>3</v>
      </c>
      <c r="CH5" s="3" t="s">
        <v>71</v>
      </c>
      <c r="CI5" s="3" t="s">
        <v>0</v>
      </c>
      <c r="CJ5" s="3" t="s">
        <v>3</v>
      </c>
      <c r="CK5" s="3" t="s">
        <v>1</v>
      </c>
      <c r="CL5" s="3" t="s">
        <v>3</v>
      </c>
      <c r="CM5" s="3" t="s">
        <v>71</v>
      </c>
      <c r="CN5" s="3" t="s">
        <v>0</v>
      </c>
      <c r="CO5" s="3" t="s">
        <v>3</v>
      </c>
      <c r="CP5" s="3" t="s">
        <v>1</v>
      </c>
      <c r="CQ5" s="3" t="s">
        <v>3</v>
      </c>
      <c r="CR5" s="3" t="s">
        <v>71</v>
      </c>
      <c r="CS5" s="3" t="s">
        <v>0</v>
      </c>
      <c r="CT5" s="3" t="s">
        <v>3</v>
      </c>
      <c r="CU5" s="3" t="s">
        <v>1</v>
      </c>
      <c r="CV5" s="3" t="s">
        <v>3</v>
      </c>
      <c r="CW5" s="3" t="s">
        <v>71</v>
      </c>
      <c r="CX5" s="3" t="s">
        <v>6</v>
      </c>
      <c r="CY5" s="3" t="s">
        <v>3</v>
      </c>
      <c r="CZ5" s="3" t="s">
        <v>7</v>
      </c>
      <c r="DA5" s="3" t="s">
        <v>8</v>
      </c>
      <c r="DD5" s="4" t="s">
        <v>42</v>
      </c>
    </row>
    <row r="6" spans="1:108" x14ac:dyDescent="0.25">
      <c r="A6" t="s">
        <v>72</v>
      </c>
      <c r="B6">
        <v>1000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1000</v>
      </c>
      <c r="N6">
        <v>1000</v>
      </c>
      <c r="O6">
        <v>1000</v>
      </c>
      <c r="P6">
        <v>1000</v>
      </c>
      <c r="Q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>
        <v>1000</v>
      </c>
      <c r="AM6">
        <v>1000</v>
      </c>
      <c r="AN6">
        <v>1000</v>
      </c>
      <c r="AO6">
        <v>1000</v>
      </c>
      <c r="AP6">
        <v>1000</v>
      </c>
      <c r="AQ6">
        <v>1000</v>
      </c>
      <c r="AR6">
        <v>1000</v>
      </c>
      <c r="AS6">
        <v>1000</v>
      </c>
      <c r="AT6">
        <v>1000</v>
      </c>
      <c r="AU6">
        <v>1000</v>
      </c>
      <c r="AV6">
        <v>1000</v>
      </c>
      <c r="AW6">
        <v>1000</v>
      </c>
      <c r="AX6">
        <v>1000</v>
      </c>
      <c r="AY6">
        <v>1000</v>
      </c>
      <c r="AZ6">
        <v>1000</v>
      </c>
      <c r="BA6">
        <v>1000</v>
      </c>
      <c r="BB6">
        <v>1000</v>
      </c>
      <c r="BC6">
        <v>1000</v>
      </c>
      <c r="BD6">
        <v>1000</v>
      </c>
      <c r="BE6">
        <v>1000</v>
      </c>
      <c r="BF6">
        <v>1000</v>
      </c>
      <c r="BG6">
        <v>1000</v>
      </c>
      <c r="BH6">
        <v>1000</v>
      </c>
      <c r="BI6">
        <v>1000</v>
      </c>
      <c r="BJ6">
        <v>1000</v>
      </c>
      <c r="BK6">
        <v>1000</v>
      </c>
      <c r="BL6">
        <v>1000</v>
      </c>
      <c r="BM6">
        <v>1000</v>
      </c>
      <c r="BN6">
        <v>1000</v>
      </c>
      <c r="BO6">
        <v>1000</v>
      </c>
      <c r="BP6">
        <v>1000</v>
      </c>
      <c r="BQ6">
        <v>1000</v>
      </c>
      <c r="BR6">
        <v>1000</v>
      </c>
      <c r="BS6">
        <v>1000</v>
      </c>
      <c r="BT6">
        <v>1000</v>
      </c>
      <c r="BU6">
        <v>1000</v>
      </c>
      <c r="BV6">
        <v>1000</v>
      </c>
      <c r="BW6">
        <v>1000</v>
      </c>
      <c r="BX6">
        <v>1000</v>
      </c>
      <c r="BY6">
        <v>1000</v>
      </c>
      <c r="BZ6">
        <v>1000</v>
      </c>
      <c r="CA6">
        <v>1000</v>
      </c>
      <c r="CB6">
        <v>1000</v>
      </c>
      <c r="CC6">
        <v>1000</v>
      </c>
      <c r="CD6">
        <v>1000</v>
      </c>
      <c r="CE6">
        <v>1000</v>
      </c>
      <c r="CF6">
        <v>1000</v>
      </c>
      <c r="CG6">
        <v>1000</v>
      </c>
      <c r="CH6">
        <v>1000</v>
      </c>
      <c r="CI6">
        <v>1000</v>
      </c>
      <c r="CJ6">
        <v>1000</v>
      </c>
      <c r="CK6">
        <v>1000</v>
      </c>
      <c r="CL6">
        <v>1000</v>
      </c>
      <c r="CM6">
        <v>1000</v>
      </c>
      <c r="CN6">
        <v>1000</v>
      </c>
      <c r="CO6">
        <v>1000</v>
      </c>
      <c r="CP6">
        <v>1000</v>
      </c>
      <c r="CQ6">
        <v>1000</v>
      </c>
      <c r="CR6">
        <v>1000</v>
      </c>
      <c r="CS6">
        <v>1000</v>
      </c>
      <c r="CT6">
        <v>1000</v>
      </c>
      <c r="CU6">
        <v>1000</v>
      </c>
      <c r="CV6">
        <v>1000</v>
      </c>
      <c r="CW6">
        <v>1000</v>
      </c>
      <c r="CX6">
        <f>MIN(G6,Q6,BO6,AA6,AK6,AU6,BE6,BY6,CI6,CS6)</f>
        <v>1000</v>
      </c>
      <c r="CY6">
        <v>3.9022508717895749E-3</v>
      </c>
      <c r="CZ6" t="str">
        <f>_xlfn.XLOOKUP(CX6,B6:CW6,B2:CW2)</f>
        <v>ANN 0</v>
      </c>
      <c r="DA6" t="str">
        <f>IF(CX6=0,"ANN0",CZ6)</f>
        <v>ANN 0</v>
      </c>
      <c r="DB6" t="str">
        <f>ADDRESS(6,MATCH(CX6,A6:CW6,0)+6)</f>
        <v>$H$6</v>
      </c>
      <c r="DC6"/>
      <c r="DD6">
        <v>89328.7421875</v>
      </c>
    </row>
    <row r="7" spans="1:108" x14ac:dyDescent="0.25">
      <c r="A7" t="s">
        <v>73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  <c r="AD7">
        <v>1000</v>
      </c>
      <c r="AE7">
        <v>1000</v>
      </c>
      <c r="AF7">
        <v>1000</v>
      </c>
      <c r="AG7">
        <v>1000</v>
      </c>
      <c r="AH7">
        <v>1000</v>
      </c>
      <c r="AI7">
        <v>1000</v>
      </c>
      <c r="AJ7">
        <v>1000</v>
      </c>
      <c r="AK7">
        <v>1000</v>
      </c>
      <c r="AL7">
        <v>1000</v>
      </c>
      <c r="AM7">
        <v>1000</v>
      </c>
      <c r="AN7">
        <v>1000</v>
      </c>
      <c r="AO7">
        <v>1000</v>
      </c>
      <c r="AP7">
        <v>1000</v>
      </c>
      <c r="AQ7">
        <v>1000</v>
      </c>
      <c r="AR7">
        <v>1000</v>
      </c>
      <c r="AS7">
        <v>1000</v>
      </c>
      <c r="AT7">
        <v>1000</v>
      </c>
      <c r="AU7">
        <v>1000</v>
      </c>
      <c r="AV7">
        <v>1000</v>
      </c>
      <c r="AW7">
        <v>1000</v>
      </c>
      <c r="AX7">
        <v>1000</v>
      </c>
      <c r="AY7">
        <v>1000</v>
      </c>
      <c r="AZ7">
        <v>1000</v>
      </c>
      <c r="BA7">
        <v>1000</v>
      </c>
      <c r="BB7">
        <v>1000</v>
      </c>
      <c r="BC7">
        <v>1000</v>
      </c>
      <c r="BD7">
        <v>1000</v>
      </c>
      <c r="BE7">
        <v>1000</v>
      </c>
      <c r="BF7">
        <v>1000</v>
      </c>
      <c r="BG7">
        <v>1000</v>
      </c>
      <c r="BH7">
        <v>1000</v>
      </c>
      <c r="BI7">
        <v>1000</v>
      </c>
      <c r="BJ7">
        <v>1000</v>
      </c>
      <c r="BK7">
        <v>1000</v>
      </c>
      <c r="BL7">
        <v>1000</v>
      </c>
      <c r="BM7">
        <v>1000</v>
      </c>
      <c r="BN7">
        <v>1000</v>
      </c>
      <c r="BO7">
        <v>1000</v>
      </c>
      <c r="BP7">
        <v>1000</v>
      </c>
      <c r="BQ7">
        <v>1000</v>
      </c>
      <c r="BR7">
        <v>1000</v>
      </c>
      <c r="BS7">
        <v>1000</v>
      </c>
      <c r="BT7">
        <v>1000</v>
      </c>
      <c r="BU7">
        <v>1000</v>
      </c>
      <c r="BV7">
        <v>1000</v>
      </c>
      <c r="BW7">
        <v>1000</v>
      </c>
      <c r="BX7">
        <v>1000</v>
      </c>
      <c r="BY7">
        <v>1000</v>
      </c>
      <c r="BZ7">
        <v>1000</v>
      </c>
      <c r="CA7">
        <v>1000</v>
      </c>
      <c r="CB7">
        <v>1000</v>
      </c>
      <c r="CC7">
        <v>1000</v>
      </c>
      <c r="CD7">
        <v>1000</v>
      </c>
      <c r="CE7">
        <v>1000</v>
      </c>
      <c r="CF7">
        <v>1000</v>
      </c>
      <c r="CG7">
        <v>1000</v>
      </c>
      <c r="CH7">
        <v>1000</v>
      </c>
      <c r="CI7">
        <v>1000</v>
      </c>
      <c r="CJ7">
        <v>1000</v>
      </c>
      <c r="CK7">
        <v>1000</v>
      </c>
      <c r="CL7">
        <v>1000</v>
      </c>
      <c r="CM7">
        <v>1000</v>
      </c>
      <c r="CN7">
        <v>1000</v>
      </c>
      <c r="CO7">
        <v>1000</v>
      </c>
      <c r="CP7">
        <v>1000</v>
      </c>
      <c r="CQ7">
        <v>1000</v>
      </c>
      <c r="CR7">
        <v>1000</v>
      </c>
      <c r="CS7">
        <v>1000</v>
      </c>
      <c r="CT7">
        <v>1000</v>
      </c>
      <c r="CU7">
        <v>1000</v>
      </c>
      <c r="CV7">
        <v>1000</v>
      </c>
      <c r="CW7">
        <v>1000</v>
      </c>
      <c r="CX7">
        <f>MIN(G7,Q7,BO7,AA7,AK7,AU7,BE7,BY7,CI7,CS7)</f>
        <v>1000</v>
      </c>
      <c r="CY7">
        <v>8.3206227602966761E-3</v>
      </c>
      <c r="CZ7" t="str">
        <f>_xlfn.XLOOKUP(CX7,B7:CW7,B2:CW2)</f>
        <v>ANN 0</v>
      </c>
      <c r="DA7" t="str">
        <f>IF(CX7=0,"ANN0",CZ7)</f>
        <v>ANN 0</v>
      </c>
      <c r="DB7" t="str">
        <f>ADDRESS(7,MATCH(CX7,A7:CW7,0)+6)</f>
        <v>$H$7</v>
      </c>
      <c r="DC7"/>
      <c r="DD7"/>
    </row>
    <row r="8" spans="1:108" x14ac:dyDescent="0.25">
      <c r="A8" t="s">
        <v>74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  <c r="AD8">
        <v>1000</v>
      </c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>
        <v>1000</v>
      </c>
      <c r="AM8">
        <v>1000</v>
      </c>
      <c r="AN8">
        <v>1000</v>
      </c>
      <c r="AO8">
        <v>1000</v>
      </c>
      <c r="AP8">
        <v>1000</v>
      </c>
      <c r="AQ8">
        <v>1000</v>
      </c>
      <c r="AR8">
        <v>1000</v>
      </c>
      <c r="AS8">
        <v>1000</v>
      </c>
      <c r="AT8">
        <v>1000</v>
      </c>
      <c r="AU8">
        <v>1000</v>
      </c>
      <c r="AV8">
        <v>1000</v>
      </c>
      <c r="AW8">
        <v>1000</v>
      </c>
      <c r="AX8">
        <v>1000</v>
      </c>
      <c r="AY8">
        <v>1000</v>
      </c>
      <c r="AZ8">
        <v>1000</v>
      </c>
      <c r="BA8">
        <v>1000</v>
      </c>
      <c r="BB8">
        <v>1000</v>
      </c>
      <c r="BC8">
        <v>1000</v>
      </c>
      <c r="BD8">
        <v>1000</v>
      </c>
      <c r="BE8">
        <v>1000</v>
      </c>
      <c r="BF8">
        <v>1000</v>
      </c>
      <c r="BG8">
        <v>1000</v>
      </c>
      <c r="BH8">
        <v>1000</v>
      </c>
      <c r="BI8">
        <v>1000</v>
      </c>
      <c r="BJ8">
        <v>1000</v>
      </c>
      <c r="BK8">
        <v>1000</v>
      </c>
      <c r="BL8">
        <v>1000</v>
      </c>
      <c r="BM8">
        <v>1000</v>
      </c>
      <c r="BN8">
        <v>1000</v>
      </c>
      <c r="BO8">
        <v>1000</v>
      </c>
      <c r="BP8">
        <v>1000</v>
      </c>
      <c r="BQ8">
        <v>1000</v>
      </c>
      <c r="BR8">
        <v>1000</v>
      </c>
      <c r="BS8">
        <v>1000</v>
      </c>
      <c r="BT8">
        <v>1000</v>
      </c>
      <c r="BU8">
        <v>1000</v>
      </c>
      <c r="BV8">
        <v>1000</v>
      </c>
      <c r="BW8">
        <v>1000</v>
      </c>
      <c r="BX8">
        <v>1000</v>
      </c>
      <c r="BY8">
        <v>1000</v>
      </c>
      <c r="BZ8">
        <v>1000</v>
      </c>
      <c r="CA8">
        <v>1000</v>
      </c>
      <c r="CB8">
        <v>1000</v>
      </c>
      <c r="CC8">
        <v>1000</v>
      </c>
      <c r="CD8">
        <v>1000</v>
      </c>
      <c r="CE8">
        <v>1000</v>
      </c>
      <c r="CF8">
        <v>1000</v>
      </c>
      <c r="CG8">
        <v>1000</v>
      </c>
      <c r="CH8">
        <v>1000</v>
      </c>
      <c r="CI8">
        <v>1000</v>
      </c>
      <c r="CJ8">
        <v>1000</v>
      </c>
      <c r="CK8">
        <v>1000</v>
      </c>
      <c r="CL8">
        <v>1000</v>
      </c>
      <c r="CM8">
        <v>1000</v>
      </c>
      <c r="CN8">
        <v>1000</v>
      </c>
      <c r="CO8">
        <v>1000</v>
      </c>
      <c r="CP8">
        <v>1000</v>
      </c>
      <c r="CQ8">
        <v>1000</v>
      </c>
      <c r="CR8">
        <v>1000</v>
      </c>
      <c r="CS8">
        <v>1000</v>
      </c>
      <c r="CT8">
        <v>1000</v>
      </c>
      <c r="CU8">
        <v>1000</v>
      </c>
      <c r="CV8">
        <v>1000</v>
      </c>
      <c r="CW8">
        <v>1000</v>
      </c>
      <c r="CX8">
        <f>MIN(G8,Q8,BO8,AA8,AK8,AU8,BE8,BY8,CI8,CS8)</f>
        <v>1000</v>
      </c>
      <c r="CY8">
        <v>8.8613823821768745E-3</v>
      </c>
      <c r="CZ8" t="str">
        <f>_xlfn.XLOOKUP(CX8,B8:CW8,B2:CW2)</f>
        <v>ANN 0</v>
      </c>
      <c r="DA8" t="str">
        <f>IF(CX8=0,"ANN0",CZ8)</f>
        <v>ANN 0</v>
      </c>
      <c r="DB8" t="str">
        <f>ADDRESS(8,MATCH(CX8,A8:CW8,0)+6)</f>
        <v>$H$8</v>
      </c>
      <c r="DC8"/>
      <c r="DD8"/>
    </row>
    <row r="9" spans="1:10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</row>
    <row r="10" spans="1:10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</row>
    <row r="11" spans="1:10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</row>
    <row r="12" spans="1:10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</row>
    <row r="13" spans="1:10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</row>
    <row r="14" spans="1:10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</row>
    <row r="15" spans="1:10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</row>
    <row r="16" spans="1:10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</row>
    <row r="17" spans="1:10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</row>
    <row r="18" spans="1:10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</row>
    <row r="19" spans="1:10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</row>
    <row r="20" spans="1:10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</row>
    <row r="21" spans="1:10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</row>
    <row r="22" spans="1:10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</row>
    <row r="23" spans="1:10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</row>
    <row r="24" spans="1:10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</row>
    <row r="25" spans="1:10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</row>
    <row r="26" spans="1:10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</row>
    <row r="27" spans="1:10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</row>
    <row r="28" spans="1:10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</row>
    <row r="29" spans="1:10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</row>
    <row r="30" spans="1:10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</row>
    <row r="31" spans="1:10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</row>
    <row r="32" spans="1:10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</row>
    <row r="33" spans="1:10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</row>
    <row r="34" spans="1:10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</row>
    <row r="35" spans="1:10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</row>
    <row r="36" spans="1:10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</row>
    <row r="37" spans="1:10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</row>
    <row r="38" spans="1:10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</row>
    <row r="39" spans="1:10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</row>
    <row r="40" spans="1:10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</row>
    <row r="41" spans="1:10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</row>
    <row r="42" spans="1:101" x14ac:dyDescent="0.25">
      <c r="P42" s="6"/>
    </row>
    <row r="43" spans="1:101" x14ac:dyDescent="0.25">
      <c r="P43" s="6"/>
    </row>
    <row r="44" spans="1:101" x14ac:dyDescent="0.25">
      <c r="P44" s="6"/>
    </row>
    <row r="45" spans="1:101" x14ac:dyDescent="0.25">
      <c r="P45" s="6"/>
    </row>
    <row r="46" spans="1:101" x14ac:dyDescent="0.25">
      <c r="P46" s="6"/>
    </row>
    <row r="47" spans="1:101" x14ac:dyDescent="0.25">
      <c r="P47" s="6"/>
    </row>
    <row r="48" spans="1:101" x14ac:dyDescent="0.25">
      <c r="P48" s="6"/>
    </row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</sheetData>
  <mergeCells count="32">
    <mergeCell ref="AP3:AY3"/>
    <mergeCell ref="AF4:AJ4"/>
    <mergeCell ref="AK4:AO4"/>
    <mergeCell ref="AP4:AT4"/>
    <mergeCell ref="AU4:AY4"/>
    <mergeCell ref="A3:A5"/>
    <mergeCell ref="B3:K3"/>
    <mergeCell ref="L3:U3"/>
    <mergeCell ref="V3:AE3"/>
    <mergeCell ref="AF3:AO3"/>
    <mergeCell ref="B4:F4"/>
    <mergeCell ref="G4:K4"/>
    <mergeCell ref="L4:P4"/>
    <mergeCell ref="Q4:U4"/>
    <mergeCell ref="V4:Z4"/>
    <mergeCell ref="AA4:AE4"/>
    <mergeCell ref="CX3:DA4"/>
    <mergeCell ref="AZ4:BD4"/>
    <mergeCell ref="BE4:BI4"/>
    <mergeCell ref="BJ4:BN4"/>
    <mergeCell ref="BO4:BS4"/>
    <mergeCell ref="AZ3:BI3"/>
    <mergeCell ref="BJ3:BS3"/>
    <mergeCell ref="BT3:CC3"/>
    <mergeCell ref="CD3:CM3"/>
    <mergeCell ref="CN3:CW3"/>
    <mergeCell ref="CS4:CW4"/>
    <mergeCell ref="BT4:BX4"/>
    <mergeCell ref="BY4:CC4"/>
    <mergeCell ref="CD4:CH4"/>
    <mergeCell ref="CI4:CM4"/>
    <mergeCell ref="CN4:CR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0EBF-860D-416E-AFAE-C3FE7C67F851}">
  <sheetPr codeName="Foglio5"/>
  <dimension ref="A1:R41"/>
  <sheetViews>
    <sheetView zoomScale="85" zoomScaleNormal="85" workbookViewId="0">
      <selection activeCell="G46" sqref="G46"/>
    </sheetView>
  </sheetViews>
  <sheetFormatPr defaultRowHeight="14.25" x14ac:dyDescent="0.25"/>
  <cols>
    <col min="1" max="1" width="25.85546875" style="6" customWidth="1"/>
    <col min="2" max="14" width="9.140625" style="6"/>
    <col min="15" max="15" width="12.5703125" style="6" customWidth="1"/>
    <col min="16" max="16384" width="9.140625" style="6"/>
  </cols>
  <sheetData>
    <row r="1" spans="1:18" x14ac:dyDescent="0.25">
      <c r="A1" s="1" t="s">
        <v>4</v>
      </c>
      <c r="B1">
        <v>5</v>
      </c>
    </row>
    <row r="2" spans="1:18" x14ac:dyDescent="0.25">
      <c r="B2" s="7" t="s">
        <v>68</v>
      </c>
      <c r="C2" s="7" t="s">
        <v>68</v>
      </c>
      <c r="D2" s="7" t="s">
        <v>68</v>
      </c>
      <c r="E2" s="7" t="s">
        <v>68</v>
      </c>
      <c r="F2" s="7" t="s">
        <v>68</v>
      </c>
      <c r="G2" s="7" t="s">
        <v>68</v>
      </c>
      <c r="H2" s="7" t="s">
        <v>68</v>
      </c>
      <c r="I2" s="7" t="s">
        <v>68</v>
      </c>
      <c r="J2" s="7" t="s">
        <v>68</v>
      </c>
      <c r="K2" s="7" t="s">
        <v>68</v>
      </c>
    </row>
    <row r="3" spans="1:18" x14ac:dyDescent="0.25">
      <c r="A3" s="17" t="s">
        <v>2</v>
      </c>
      <c r="B3" s="20" t="s">
        <v>55</v>
      </c>
      <c r="C3" s="21"/>
      <c r="D3" s="21"/>
      <c r="E3" s="21"/>
      <c r="F3" s="21"/>
      <c r="G3" s="21"/>
      <c r="H3" s="21"/>
      <c r="I3" s="21"/>
      <c r="J3" s="21"/>
      <c r="K3" s="22"/>
      <c r="L3" s="18" t="s">
        <v>5</v>
      </c>
      <c r="M3" s="18"/>
      <c r="N3" s="18"/>
      <c r="O3" s="18"/>
      <c r="R3" s="7" t="str">
        <f>ADDRESS(6,18)</f>
        <v>$R$6</v>
      </c>
    </row>
    <row r="4" spans="1:18" x14ac:dyDescent="0.25">
      <c r="A4" s="18"/>
      <c r="B4" s="19" t="s">
        <v>29</v>
      </c>
      <c r="C4" s="19"/>
      <c r="D4" s="19"/>
      <c r="E4" s="19"/>
      <c r="F4" s="19"/>
      <c r="G4" s="19" t="s">
        <v>30</v>
      </c>
      <c r="H4" s="19"/>
      <c r="I4" s="19"/>
      <c r="J4" s="19"/>
      <c r="K4" s="19"/>
      <c r="L4" s="18"/>
      <c r="M4" s="18"/>
      <c r="N4" s="18"/>
      <c r="O4" s="18"/>
    </row>
    <row r="5" spans="1:18" ht="15.75" x14ac:dyDescent="0.25">
      <c r="A5" s="18"/>
      <c r="B5" s="3" t="s">
        <v>0</v>
      </c>
      <c r="C5" s="3" t="s">
        <v>3</v>
      </c>
      <c r="D5" s="3" t="s">
        <v>1</v>
      </c>
      <c r="E5" s="3" t="s">
        <v>3</v>
      </c>
      <c r="F5" s="3" t="s">
        <v>71</v>
      </c>
      <c r="G5" s="3" t="s">
        <v>0</v>
      </c>
      <c r="H5" s="3" t="s">
        <v>3</v>
      </c>
      <c r="I5" s="3" t="s">
        <v>1</v>
      </c>
      <c r="J5" s="3" t="s">
        <v>3</v>
      </c>
      <c r="K5" s="3" t="s">
        <v>71</v>
      </c>
      <c r="L5" s="3" t="s">
        <v>6</v>
      </c>
      <c r="M5" s="3" t="s">
        <v>3</v>
      </c>
      <c r="N5" s="3" t="s">
        <v>7</v>
      </c>
      <c r="O5" s="3" t="s">
        <v>8</v>
      </c>
      <c r="R5" s="4" t="s">
        <v>42</v>
      </c>
    </row>
    <row r="6" spans="1:18" x14ac:dyDescent="0.25">
      <c r="A6" t="s">
        <v>72</v>
      </c>
      <c r="B6">
        <v>1000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1000</v>
      </c>
      <c r="I6">
        <v>1000</v>
      </c>
      <c r="J6">
        <v>1000</v>
      </c>
      <c r="K6">
        <v>1000</v>
      </c>
      <c r="L6">
        <f>MIN(G6)</f>
        <v>1000</v>
      </c>
      <c r="M6">
        <v>1000</v>
      </c>
      <c r="N6" t="str">
        <f>_xlfn.XLOOKUP(L6,B6:K6,B2:K2)</f>
        <v>Kriging 0</v>
      </c>
      <c r="O6" t="str">
        <f>IF(L6=0,"Kriging 0",N6)</f>
        <v>Kriging 0</v>
      </c>
      <c r="P6" t="str">
        <f>ADDRESS(6,MATCH(L6,A6:K6,0)+6)</f>
        <v>$H$6</v>
      </c>
      <c r="Q6"/>
      <c r="R6">
        <v>89328.7421875</v>
      </c>
    </row>
    <row r="7" spans="1:18" x14ac:dyDescent="0.25">
      <c r="A7" t="s">
        <v>73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f>MIN(G7)</f>
        <v>1000</v>
      </c>
      <c r="M7">
        <v>1000</v>
      </c>
      <c r="N7" t="str">
        <f>_xlfn.XLOOKUP(L7,B7:K7,B2:K2)</f>
        <v>Kriging 0</v>
      </c>
      <c r="O7" t="str">
        <f>IF(L7=0,"Kriging 0",N7)</f>
        <v>Kriging 0</v>
      </c>
      <c r="P7" t="str">
        <f>ADDRESS(7,MATCH(L7,A7:K7,0)+6)</f>
        <v>$H$7</v>
      </c>
      <c r="Q7"/>
      <c r="R7"/>
    </row>
    <row r="8" spans="1:18" x14ac:dyDescent="0.25">
      <c r="A8" t="s">
        <v>74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f>MIN(G8)</f>
        <v>1000</v>
      </c>
      <c r="M8">
        <v>1000</v>
      </c>
      <c r="N8" t="str">
        <f>_xlfn.XLOOKUP(L8,B8:K8,B2:K2)</f>
        <v>Kriging 0</v>
      </c>
      <c r="O8" t="str">
        <f>IF(L8=0,"Kriging 0",N8)</f>
        <v>Kriging 0</v>
      </c>
      <c r="P8" t="str">
        <f>ADDRESS(8,MATCH(L8,A8:K8,0)+6)</f>
        <v>$H$8</v>
      </c>
      <c r="Q8"/>
      <c r="R8"/>
    </row>
    <row r="9" spans="1:18" x14ac:dyDescent="0.25">
      <c r="A9"/>
      <c r="B9"/>
      <c r="C9"/>
      <c r="D9"/>
      <c r="E9"/>
      <c r="F9"/>
      <c r="G9"/>
      <c r="H9"/>
      <c r="I9"/>
      <c r="J9"/>
      <c r="K9"/>
    </row>
    <row r="10" spans="1:18" x14ac:dyDescent="0.25">
      <c r="A10"/>
      <c r="B10"/>
      <c r="C10"/>
      <c r="D10"/>
      <c r="E10"/>
      <c r="F10"/>
      <c r="G10"/>
      <c r="H10"/>
      <c r="I10"/>
      <c r="J10"/>
      <c r="K10"/>
    </row>
    <row r="11" spans="1:18" x14ac:dyDescent="0.25">
      <c r="A11"/>
      <c r="B11"/>
      <c r="C11"/>
      <c r="D11"/>
      <c r="E11"/>
      <c r="F11"/>
      <c r="G11"/>
      <c r="H11"/>
      <c r="I11"/>
      <c r="J11"/>
      <c r="K11"/>
    </row>
    <row r="12" spans="1:18" x14ac:dyDescent="0.25">
      <c r="A12"/>
      <c r="B12"/>
      <c r="C12"/>
      <c r="D12"/>
      <c r="E12"/>
      <c r="F12"/>
      <c r="G12"/>
      <c r="H12"/>
      <c r="I12"/>
      <c r="J12"/>
      <c r="K12"/>
    </row>
    <row r="13" spans="1:18" x14ac:dyDescent="0.25">
      <c r="A13"/>
      <c r="B13"/>
      <c r="C13"/>
      <c r="D13"/>
      <c r="E13"/>
      <c r="F13"/>
      <c r="G13"/>
      <c r="H13"/>
      <c r="I13"/>
      <c r="J13"/>
      <c r="K13"/>
    </row>
    <row r="14" spans="1:18" x14ac:dyDescent="0.25">
      <c r="A14"/>
      <c r="B14"/>
      <c r="C14"/>
      <c r="D14"/>
      <c r="E14"/>
      <c r="F14"/>
      <c r="G14"/>
      <c r="H14"/>
      <c r="I14"/>
      <c r="J14"/>
      <c r="K14"/>
    </row>
    <row r="15" spans="1:18" x14ac:dyDescent="0.25">
      <c r="A15"/>
      <c r="B15"/>
      <c r="C15"/>
      <c r="D15"/>
      <c r="E15"/>
      <c r="F15"/>
      <c r="G15"/>
      <c r="H15"/>
      <c r="I15"/>
      <c r="J15"/>
      <c r="K15"/>
    </row>
    <row r="16" spans="1:18" x14ac:dyDescent="0.25">
      <c r="A16"/>
      <c r="B16"/>
      <c r="C16"/>
      <c r="D16"/>
      <c r="E16"/>
      <c r="F16"/>
      <c r="G16"/>
      <c r="H16"/>
      <c r="I16"/>
      <c r="J16"/>
      <c r="K16"/>
    </row>
    <row r="17" spans="1:11" x14ac:dyDescent="0.25">
      <c r="A17"/>
      <c r="B17"/>
      <c r="C17"/>
      <c r="D17"/>
      <c r="E17"/>
      <c r="F17"/>
      <c r="G17"/>
      <c r="H17"/>
      <c r="I17"/>
      <c r="J17"/>
      <c r="K17"/>
    </row>
    <row r="18" spans="1:11" x14ac:dyDescent="0.25">
      <c r="A18"/>
      <c r="B18"/>
      <c r="C18"/>
      <c r="D18"/>
      <c r="E18"/>
      <c r="F18"/>
      <c r="G18"/>
      <c r="H18"/>
      <c r="I18"/>
      <c r="J18"/>
      <c r="K18"/>
    </row>
    <row r="19" spans="1:11" x14ac:dyDescent="0.25">
      <c r="A19"/>
      <c r="B19"/>
      <c r="C19"/>
      <c r="D19"/>
      <c r="E19"/>
      <c r="F19"/>
      <c r="G19"/>
      <c r="H19"/>
      <c r="I19"/>
      <c r="J19"/>
      <c r="K19"/>
    </row>
    <row r="20" spans="1:11" x14ac:dyDescent="0.25">
      <c r="A20"/>
      <c r="B20"/>
      <c r="C20"/>
      <c r="D20"/>
      <c r="E20"/>
      <c r="F20"/>
      <c r="G20"/>
      <c r="H20"/>
      <c r="I20"/>
      <c r="J20"/>
      <c r="K20"/>
    </row>
    <row r="21" spans="1:11" x14ac:dyDescent="0.25">
      <c r="A21"/>
      <c r="B21"/>
      <c r="C21"/>
      <c r="D21"/>
      <c r="E21"/>
      <c r="F21"/>
      <c r="G21"/>
      <c r="H21"/>
      <c r="I21"/>
      <c r="J21"/>
      <c r="K21"/>
    </row>
    <row r="22" spans="1:11" x14ac:dyDescent="0.25">
      <c r="A22"/>
      <c r="B22"/>
      <c r="C22"/>
      <c r="D22"/>
      <c r="E22"/>
      <c r="F22"/>
      <c r="G22"/>
      <c r="H22"/>
      <c r="I22"/>
      <c r="J22"/>
      <c r="K22"/>
    </row>
    <row r="23" spans="1:11" x14ac:dyDescent="0.25">
      <c r="A23"/>
      <c r="B23"/>
      <c r="C23"/>
      <c r="D23"/>
      <c r="E23"/>
      <c r="F23"/>
      <c r="G23"/>
      <c r="H23"/>
      <c r="I23"/>
      <c r="J23"/>
      <c r="K23"/>
    </row>
    <row r="24" spans="1:11" x14ac:dyDescent="0.25">
      <c r="A24"/>
      <c r="B24"/>
      <c r="C24"/>
      <c r="D24"/>
      <c r="E24"/>
      <c r="F24"/>
      <c r="G24"/>
      <c r="H24"/>
      <c r="I24"/>
      <c r="J24"/>
      <c r="K24"/>
    </row>
    <row r="25" spans="1:11" x14ac:dyDescent="0.25">
      <c r="A25"/>
      <c r="B25"/>
      <c r="C25"/>
      <c r="D25"/>
      <c r="E25"/>
      <c r="F25"/>
      <c r="G25"/>
      <c r="H25"/>
      <c r="I25"/>
      <c r="J25"/>
      <c r="K25"/>
    </row>
    <row r="26" spans="1:11" x14ac:dyDescent="0.25">
      <c r="A26"/>
      <c r="B26"/>
      <c r="C26"/>
      <c r="D26"/>
      <c r="E26"/>
      <c r="F26"/>
      <c r="G26"/>
      <c r="H26"/>
      <c r="I26"/>
      <c r="J26"/>
      <c r="K26"/>
    </row>
    <row r="27" spans="1:11" x14ac:dyDescent="0.25">
      <c r="A27"/>
      <c r="B27"/>
      <c r="C27"/>
      <c r="D27"/>
      <c r="E27"/>
      <c r="F27"/>
      <c r="G27"/>
      <c r="H27"/>
      <c r="I27"/>
      <c r="J27"/>
      <c r="K27"/>
    </row>
    <row r="28" spans="1:11" x14ac:dyDescent="0.25">
      <c r="A28"/>
      <c r="B28"/>
      <c r="C28"/>
      <c r="D28"/>
      <c r="E28"/>
      <c r="F28"/>
      <c r="G28"/>
      <c r="H28"/>
      <c r="I28"/>
      <c r="J28"/>
      <c r="K28"/>
    </row>
    <row r="29" spans="1:11" x14ac:dyDescent="0.25">
      <c r="A29"/>
      <c r="B29"/>
      <c r="C29"/>
      <c r="D29"/>
      <c r="E29"/>
      <c r="F29"/>
      <c r="G29"/>
      <c r="H29"/>
      <c r="I29"/>
      <c r="J29"/>
      <c r="K29"/>
    </row>
    <row r="30" spans="1:11" x14ac:dyDescent="0.25">
      <c r="A30"/>
      <c r="B30"/>
      <c r="C30"/>
      <c r="D30"/>
      <c r="E30"/>
      <c r="F30"/>
      <c r="G30"/>
      <c r="H30"/>
      <c r="I30"/>
      <c r="J30"/>
      <c r="K30"/>
    </row>
    <row r="31" spans="1:11" x14ac:dyDescent="0.25">
      <c r="A31"/>
      <c r="B31"/>
      <c r="C31"/>
      <c r="D31"/>
      <c r="E31"/>
      <c r="F31"/>
      <c r="G31"/>
      <c r="H31"/>
      <c r="I31"/>
      <c r="J31"/>
      <c r="K31"/>
    </row>
    <row r="32" spans="1:11" x14ac:dyDescent="0.25">
      <c r="A32"/>
      <c r="B32"/>
      <c r="C32"/>
      <c r="D32"/>
      <c r="E32"/>
      <c r="F32"/>
      <c r="G32"/>
      <c r="H32"/>
      <c r="I32"/>
      <c r="J32"/>
      <c r="K32"/>
    </row>
    <row r="33" spans="1:11" x14ac:dyDescent="0.25">
      <c r="A33"/>
      <c r="B33"/>
      <c r="C33"/>
      <c r="D33"/>
      <c r="E33"/>
      <c r="F33"/>
      <c r="G33"/>
      <c r="H33"/>
      <c r="I33"/>
      <c r="J33"/>
      <c r="K33"/>
    </row>
    <row r="34" spans="1:11" x14ac:dyDescent="0.25">
      <c r="A34"/>
      <c r="B34"/>
      <c r="C34"/>
      <c r="D34"/>
      <c r="E34"/>
      <c r="F34"/>
      <c r="G34"/>
      <c r="H34"/>
      <c r="I34"/>
      <c r="J34"/>
      <c r="K34"/>
    </row>
    <row r="35" spans="1:11" x14ac:dyDescent="0.25">
      <c r="A35"/>
      <c r="B35"/>
      <c r="C35"/>
      <c r="D35"/>
      <c r="E35"/>
      <c r="F35"/>
      <c r="G35"/>
      <c r="H35"/>
      <c r="I35"/>
      <c r="J35"/>
      <c r="K35"/>
    </row>
    <row r="36" spans="1:11" x14ac:dyDescent="0.25">
      <c r="A36"/>
      <c r="B36"/>
      <c r="C36"/>
      <c r="D36"/>
      <c r="E36"/>
      <c r="F36"/>
      <c r="G36"/>
      <c r="H36"/>
      <c r="I36"/>
      <c r="J36"/>
      <c r="K36"/>
    </row>
    <row r="37" spans="1:11" x14ac:dyDescent="0.25">
      <c r="A37"/>
      <c r="B37"/>
      <c r="C37"/>
      <c r="D37"/>
      <c r="E37"/>
      <c r="F37"/>
      <c r="G37"/>
      <c r="H37"/>
      <c r="I37"/>
      <c r="J37"/>
      <c r="K37"/>
    </row>
    <row r="38" spans="1:11" x14ac:dyDescent="0.25">
      <c r="A38"/>
      <c r="B38"/>
      <c r="C38"/>
      <c r="D38"/>
      <c r="E38"/>
      <c r="F38"/>
      <c r="G38"/>
      <c r="H38"/>
      <c r="I38"/>
      <c r="J38"/>
      <c r="K38"/>
    </row>
    <row r="39" spans="1:11" x14ac:dyDescent="0.25">
      <c r="A39"/>
      <c r="B39"/>
      <c r="C39"/>
      <c r="D39"/>
      <c r="E39"/>
      <c r="F39"/>
      <c r="G39"/>
      <c r="H39"/>
      <c r="I39"/>
      <c r="J39"/>
      <c r="K39"/>
    </row>
    <row r="40" spans="1:11" x14ac:dyDescent="0.25">
      <c r="A40"/>
      <c r="B40"/>
      <c r="C40"/>
      <c r="D40"/>
      <c r="E40"/>
      <c r="F40"/>
      <c r="G40"/>
      <c r="H40"/>
      <c r="I40"/>
      <c r="J40"/>
      <c r="K40"/>
    </row>
    <row r="41" spans="1:11" x14ac:dyDescent="0.25">
      <c r="A41"/>
      <c r="B41"/>
      <c r="C41"/>
      <c r="D41"/>
      <c r="E41"/>
      <c r="F41"/>
      <c r="G41"/>
      <c r="H41"/>
      <c r="I41"/>
      <c r="J41"/>
      <c r="K41"/>
    </row>
  </sheetData>
  <mergeCells count="5">
    <mergeCell ref="A3:A5"/>
    <mergeCell ref="B3:K3"/>
    <mergeCell ref="B4:F4"/>
    <mergeCell ref="G4:K4"/>
    <mergeCell ref="L3:O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33AB-BE4F-4B84-8910-7FFAF99BD2B5}">
  <sheetPr codeName="Foglio2"/>
  <dimension ref="A1:BM42"/>
  <sheetViews>
    <sheetView zoomScaleNormal="100" workbookViewId="0">
      <selection activeCell="B38" sqref="B38"/>
    </sheetView>
  </sheetViews>
  <sheetFormatPr defaultRowHeight="14.25" x14ac:dyDescent="0.25"/>
  <cols>
    <col min="1" max="1" width="9.140625" style="6"/>
    <col min="2" max="7" width="9.28515625" style="6" customWidth="1"/>
    <col min="8" max="8" width="11.7109375" style="6" customWidth="1"/>
    <col min="9" max="9" width="9.28515625" style="6" customWidth="1"/>
    <col min="10" max="10" width="11.7109375" style="6" customWidth="1"/>
    <col min="11" max="57" width="9.28515625" style="6" customWidth="1"/>
    <col min="58" max="58" width="13.7109375" style="6" customWidth="1"/>
    <col min="59" max="62" width="9.28515625" style="6" customWidth="1"/>
    <col min="63" max="63" width="13.7109375" style="6" customWidth="1"/>
    <col min="64" max="65" width="9.28515625" style="6" customWidth="1"/>
    <col min="66" max="16384" width="9.140625" style="6"/>
  </cols>
  <sheetData>
    <row r="1" spans="1:11" x14ac:dyDescent="0.25">
      <c r="A1" s="18"/>
      <c r="H1" s="23" t="s">
        <v>45</v>
      </c>
      <c r="I1" s="23"/>
      <c r="J1" s="23" t="s">
        <v>34</v>
      </c>
      <c r="K1" s="23"/>
    </row>
    <row r="2" spans="1:11" x14ac:dyDescent="0.25">
      <c r="A2" s="18"/>
      <c r="B2" s="3" t="s">
        <v>0</v>
      </c>
      <c r="C2" s="3" t="s">
        <v>3</v>
      </c>
      <c r="D2" s="3" t="s">
        <v>1</v>
      </c>
      <c r="E2" s="3" t="s">
        <v>3</v>
      </c>
      <c r="F2" s="8"/>
      <c r="G2" s="6" t="s">
        <v>33</v>
      </c>
      <c r="H2" s="6" t="s">
        <v>32</v>
      </c>
      <c r="I2" s="6" t="s">
        <v>31</v>
      </c>
      <c r="J2" s="6" t="s">
        <v>32</v>
      </c>
      <c r="K2" s="6" t="s">
        <v>31</v>
      </c>
    </row>
    <row r="3" spans="1:11" x14ac:dyDescent="0.25">
      <c r="A3" s="6" t="s">
        <v>48</v>
      </c>
      <c r="D3" s="6">
        <v>6.6962840201883464E-2</v>
      </c>
      <c r="E3" s="6">
        <v>5.9425299337543327E-3</v>
      </c>
      <c r="G3" s="6">
        <v>10</v>
      </c>
      <c r="H3" s="6">
        <v>1.9800000000000002E-2</v>
      </c>
      <c r="I3" s="6">
        <v>6.36</v>
      </c>
      <c r="J3" s="6">
        <v>1.7600000000000001E-2</v>
      </c>
      <c r="K3" s="6">
        <v>7.86</v>
      </c>
    </row>
    <row r="4" spans="1:11" x14ac:dyDescent="0.25">
      <c r="A4" s="6" t="s">
        <v>58</v>
      </c>
      <c r="D4" s="6">
        <v>6.2330711632966995E-2</v>
      </c>
      <c r="E4" s="6">
        <v>4.1482635192683116E-3</v>
      </c>
      <c r="G4" s="6">
        <v>20</v>
      </c>
      <c r="H4" s="6">
        <v>1.609E-2</v>
      </c>
      <c r="I4" s="6">
        <v>6.11</v>
      </c>
      <c r="J4" s="6">
        <v>1.6299999999999999E-2</v>
      </c>
      <c r="K4" s="6">
        <v>8.2100000000000009</v>
      </c>
    </row>
    <row r="5" spans="1:11" x14ac:dyDescent="0.25">
      <c r="A5" s="6" t="s">
        <v>56</v>
      </c>
      <c r="D5" s="6">
        <v>6.128228281935056E-2</v>
      </c>
      <c r="E5" s="6">
        <v>3.5008455914098437E-3</v>
      </c>
      <c r="G5" s="6">
        <v>30</v>
      </c>
      <c r="H5" s="10">
        <v>1.26E-2</v>
      </c>
      <c r="I5" s="11">
        <v>9.1300000000000008</v>
      </c>
      <c r="J5" s="6">
        <v>1.1900000000000001E-2</v>
      </c>
      <c r="K5" s="6">
        <v>9.0299999999999994</v>
      </c>
    </row>
    <row r="13" spans="1:11" x14ac:dyDescent="0.25">
      <c r="G13" s="6">
        <v>500</v>
      </c>
      <c r="H13" s="10">
        <v>4.0499999999999998E-3</v>
      </c>
      <c r="I13" s="11">
        <v>6.5</v>
      </c>
      <c r="J13" s="6">
        <v>3.47E-3</v>
      </c>
      <c r="K13" s="6">
        <v>57.55</v>
      </c>
    </row>
    <row r="14" spans="1:11" x14ac:dyDescent="0.25">
      <c r="G14" s="6">
        <v>750</v>
      </c>
      <c r="H14" s="10">
        <v>4.6820000000000004E-3</v>
      </c>
      <c r="J14" s="6">
        <v>2.715E-3</v>
      </c>
    </row>
    <row r="15" spans="1:11" x14ac:dyDescent="0.25">
      <c r="G15" s="6">
        <v>1000</v>
      </c>
      <c r="H15" s="12">
        <v>2.5300000000000001E-3</v>
      </c>
      <c r="I15" s="11"/>
      <c r="J15" s="6">
        <v>2.2590000000000002E-3</v>
      </c>
    </row>
    <row r="18" spans="1:65" x14ac:dyDescent="0.25">
      <c r="B18" s="23" t="s">
        <v>43</v>
      </c>
      <c r="C18" s="23"/>
      <c r="D18" s="23"/>
      <c r="E18" s="23"/>
      <c r="F18" s="23"/>
      <c r="G18" s="23"/>
      <c r="H18" s="23"/>
      <c r="I18" s="23"/>
      <c r="J18" s="23" t="s">
        <v>44</v>
      </c>
      <c r="K18" s="23"/>
      <c r="L18" s="23"/>
      <c r="M18" s="23"/>
      <c r="N18" s="23"/>
      <c r="O18" s="23"/>
      <c r="P18" s="23"/>
      <c r="Q18" s="23"/>
      <c r="R18" s="23" t="s">
        <v>36</v>
      </c>
      <c r="S18" s="23"/>
      <c r="T18" s="23"/>
      <c r="U18" s="23"/>
      <c r="V18" s="23"/>
      <c r="W18" s="23"/>
      <c r="X18" s="23"/>
      <c r="Y18" s="23"/>
      <c r="Z18" s="23" t="s">
        <v>37</v>
      </c>
      <c r="AA18" s="23"/>
      <c r="AB18" s="23"/>
      <c r="AC18" s="23"/>
      <c r="AD18" s="23"/>
      <c r="AE18" s="23"/>
      <c r="AF18" s="23"/>
      <c r="AG18" s="23"/>
      <c r="AH18" s="23" t="s">
        <v>38</v>
      </c>
      <c r="AI18" s="23"/>
      <c r="AJ18" s="23"/>
      <c r="AK18" s="23"/>
      <c r="AL18" s="23"/>
      <c r="AM18" s="23"/>
      <c r="AN18" s="23"/>
      <c r="AO18" s="23"/>
      <c r="AP18" s="23" t="s">
        <v>39</v>
      </c>
      <c r="AQ18" s="23"/>
      <c r="AR18" s="23"/>
      <c r="AS18" s="23"/>
      <c r="AT18" s="23"/>
      <c r="AU18" s="23"/>
      <c r="AV18" s="23"/>
      <c r="AW18" s="23"/>
      <c r="AX18" s="23" t="s">
        <v>40</v>
      </c>
      <c r="AY18" s="23"/>
      <c r="AZ18" s="23"/>
      <c r="BA18" s="23"/>
      <c r="BB18" s="23"/>
      <c r="BC18" s="23"/>
      <c r="BD18" s="23"/>
      <c r="BE18" s="23"/>
      <c r="BF18" s="23" t="s">
        <v>41</v>
      </c>
      <c r="BG18" s="23"/>
      <c r="BH18" s="23"/>
      <c r="BI18" s="23"/>
      <c r="BJ18" s="23"/>
      <c r="BK18" s="23"/>
      <c r="BL18" s="23"/>
      <c r="BM18" s="23"/>
    </row>
    <row r="19" spans="1:65" x14ac:dyDescent="0.25">
      <c r="B19" s="24" t="s">
        <v>35</v>
      </c>
      <c r="C19" s="24"/>
      <c r="D19" s="24"/>
      <c r="E19" s="24"/>
      <c r="F19" s="24" t="s">
        <v>30</v>
      </c>
      <c r="G19" s="24"/>
      <c r="H19" s="24"/>
      <c r="I19" s="24"/>
      <c r="J19" s="24" t="s">
        <v>35</v>
      </c>
      <c r="K19" s="24"/>
      <c r="L19" s="24"/>
      <c r="M19" s="24"/>
      <c r="N19" s="24" t="s">
        <v>30</v>
      </c>
      <c r="O19" s="24"/>
      <c r="P19" s="24"/>
      <c r="Q19" s="24"/>
      <c r="R19" s="24" t="s">
        <v>35</v>
      </c>
      <c r="S19" s="24"/>
      <c r="T19" s="24"/>
      <c r="U19" s="24"/>
      <c r="V19" s="24" t="s">
        <v>30</v>
      </c>
      <c r="W19" s="24"/>
      <c r="X19" s="24"/>
      <c r="Y19" s="24"/>
      <c r="Z19" s="24" t="s">
        <v>35</v>
      </c>
      <c r="AA19" s="24"/>
      <c r="AB19" s="24"/>
      <c r="AC19" s="24"/>
      <c r="AD19" s="24" t="s">
        <v>30</v>
      </c>
      <c r="AE19" s="24"/>
      <c r="AF19" s="24"/>
      <c r="AG19" s="24"/>
      <c r="AH19" s="24" t="s">
        <v>35</v>
      </c>
      <c r="AI19" s="24"/>
      <c r="AJ19" s="24"/>
      <c r="AK19" s="24"/>
      <c r="AL19" s="24" t="s">
        <v>30</v>
      </c>
      <c r="AM19" s="24"/>
      <c r="AN19" s="24"/>
      <c r="AO19" s="24"/>
      <c r="AP19" s="24" t="s">
        <v>35</v>
      </c>
      <c r="AQ19" s="24"/>
      <c r="AR19" s="24"/>
      <c r="AS19" s="24"/>
      <c r="AT19" s="24" t="s">
        <v>30</v>
      </c>
      <c r="AU19" s="24"/>
      <c r="AV19" s="24"/>
      <c r="AW19" s="24"/>
      <c r="AX19" s="24" t="s">
        <v>35</v>
      </c>
      <c r="AY19" s="24"/>
      <c r="AZ19" s="24"/>
      <c r="BA19" s="24"/>
      <c r="BB19" s="24" t="s">
        <v>30</v>
      </c>
      <c r="BC19" s="24"/>
      <c r="BD19" s="24"/>
      <c r="BE19" s="24"/>
      <c r="BF19" s="24" t="s">
        <v>35</v>
      </c>
      <c r="BG19" s="24"/>
      <c r="BH19" s="24"/>
      <c r="BI19" s="24"/>
      <c r="BJ19" s="24" t="s">
        <v>30</v>
      </c>
      <c r="BK19" s="24"/>
      <c r="BL19" s="24"/>
      <c r="BM19" s="24"/>
    </row>
    <row r="20" spans="1:65" x14ac:dyDescent="0.25">
      <c r="B20" s="3" t="s">
        <v>0</v>
      </c>
      <c r="C20" s="3" t="s">
        <v>3</v>
      </c>
      <c r="D20" s="3" t="s">
        <v>1</v>
      </c>
      <c r="E20" s="3" t="s">
        <v>3</v>
      </c>
      <c r="F20" s="3" t="s">
        <v>0</v>
      </c>
      <c r="G20" s="3" t="s">
        <v>3</v>
      </c>
      <c r="H20" s="3" t="s">
        <v>1</v>
      </c>
      <c r="I20" s="3" t="s">
        <v>3</v>
      </c>
      <c r="J20" s="3" t="s">
        <v>0</v>
      </c>
      <c r="K20" s="3" t="s">
        <v>3</v>
      </c>
      <c r="L20" s="3" t="s">
        <v>1</v>
      </c>
      <c r="M20" s="3" t="s">
        <v>3</v>
      </c>
      <c r="N20" s="3" t="s">
        <v>0</v>
      </c>
      <c r="O20" s="3" t="s">
        <v>3</v>
      </c>
      <c r="P20" s="3" t="s">
        <v>1</v>
      </c>
      <c r="Q20" s="3" t="s">
        <v>3</v>
      </c>
      <c r="R20" s="3" t="s">
        <v>0</v>
      </c>
      <c r="S20" s="3" t="s">
        <v>3</v>
      </c>
      <c r="T20" s="3" t="s">
        <v>1</v>
      </c>
      <c r="U20" s="3" t="s">
        <v>3</v>
      </c>
      <c r="V20" s="3" t="s">
        <v>0</v>
      </c>
      <c r="W20" s="3" t="s">
        <v>3</v>
      </c>
      <c r="X20" s="3" t="s">
        <v>1</v>
      </c>
      <c r="Y20" s="3" t="s">
        <v>3</v>
      </c>
      <c r="Z20" s="3" t="s">
        <v>0</v>
      </c>
      <c r="AA20" s="3" t="s">
        <v>3</v>
      </c>
      <c r="AB20" s="3" t="s">
        <v>1</v>
      </c>
      <c r="AC20" s="3" t="s">
        <v>3</v>
      </c>
      <c r="AD20" s="3" t="s">
        <v>0</v>
      </c>
      <c r="AE20" s="3" t="s">
        <v>3</v>
      </c>
      <c r="AF20" s="3" t="s">
        <v>1</v>
      </c>
      <c r="AG20" s="3" t="s">
        <v>3</v>
      </c>
      <c r="AH20" s="3" t="s">
        <v>0</v>
      </c>
      <c r="AI20" s="3" t="s">
        <v>3</v>
      </c>
      <c r="AJ20" s="3" t="s">
        <v>1</v>
      </c>
      <c r="AK20" s="3" t="s">
        <v>3</v>
      </c>
      <c r="AL20" s="3" t="s">
        <v>0</v>
      </c>
      <c r="AM20" s="3" t="s">
        <v>3</v>
      </c>
      <c r="AN20" s="3" t="s">
        <v>1</v>
      </c>
      <c r="AO20" s="3" t="s">
        <v>3</v>
      </c>
      <c r="AP20" s="3" t="s">
        <v>0</v>
      </c>
      <c r="AQ20" s="3" t="s">
        <v>3</v>
      </c>
      <c r="AR20" s="3" t="s">
        <v>1</v>
      </c>
      <c r="AS20" s="3" t="s">
        <v>3</v>
      </c>
      <c r="AT20" s="3" t="s">
        <v>0</v>
      </c>
      <c r="AU20" s="3" t="s">
        <v>3</v>
      </c>
      <c r="AV20" s="3" t="s">
        <v>1</v>
      </c>
      <c r="AW20" s="3" t="s">
        <v>3</v>
      </c>
      <c r="AX20" s="3" t="s">
        <v>0</v>
      </c>
      <c r="AY20" s="3" t="s">
        <v>3</v>
      </c>
      <c r="AZ20" s="3" t="s">
        <v>1</v>
      </c>
      <c r="BA20" s="3" t="s">
        <v>3</v>
      </c>
      <c r="BB20" s="3" t="s">
        <v>0</v>
      </c>
      <c r="BC20" s="3" t="s">
        <v>3</v>
      </c>
      <c r="BD20" s="3" t="s">
        <v>1</v>
      </c>
      <c r="BE20" s="3" t="s">
        <v>3</v>
      </c>
      <c r="BF20" s="3" t="s">
        <v>0</v>
      </c>
      <c r="BG20" s="3" t="s">
        <v>3</v>
      </c>
      <c r="BH20" s="3" t="s">
        <v>1</v>
      </c>
      <c r="BI20" s="3" t="s">
        <v>3</v>
      </c>
      <c r="BJ20" s="3" t="s">
        <v>0</v>
      </c>
      <c r="BK20" s="3" t="s">
        <v>3</v>
      </c>
      <c r="BL20" s="3" t="s">
        <v>1</v>
      </c>
      <c r="BM20" s="3" t="s">
        <v>3</v>
      </c>
    </row>
    <row r="21" spans="1:65" x14ac:dyDescent="0.25">
      <c r="A21" s="6" t="s">
        <v>12</v>
      </c>
      <c r="B21" s="6">
        <v>0.16826558665329286</v>
      </c>
      <c r="C21" s="6">
        <v>1.5612603202443759E-2</v>
      </c>
      <c r="D21" s="6">
        <v>0.13301674568118779</v>
      </c>
      <c r="E21" s="6">
        <v>1.3841379231378183E-2</v>
      </c>
      <c r="F21" s="6">
        <v>0.20223346400475775</v>
      </c>
      <c r="G21" s="6">
        <v>5.3791030224985395E-2</v>
      </c>
      <c r="H21" s="6">
        <v>0.16698468731966301</v>
      </c>
      <c r="I21" s="6">
        <v>4.186809228480539E-2</v>
      </c>
      <c r="J21" s="6">
        <v>0.17025791440047008</v>
      </c>
      <c r="K21" s="6">
        <v>1.3106834348242011E-2</v>
      </c>
      <c r="L21" s="6">
        <v>0.13584038122293915</v>
      </c>
      <c r="M21" s="6">
        <v>1.0789795591608652E-2</v>
      </c>
      <c r="N21" s="6">
        <v>0.18171360765763978</v>
      </c>
      <c r="O21" s="6">
        <v>5.0440344562997348E-2</v>
      </c>
      <c r="P21" s="6">
        <v>0.15130787270412252</v>
      </c>
      <c r="Q21" s="6">
        <v>3.8955802468164769E-2</v>
      </c>
      <c r="R21" s="6">
        <v>0.17055060526804436</v>
      </c>
      <c r="S21" s="6">
        <v>7.7512751894076911E-3</v>
      </c>
      <c r="T21" s="6">
        <v>0.13560431298037329</v>
      </c>
      <c r="U21" s="6">
        <v>6.0660195078764767E-3</v>
      </c>
      <c r="V21" s="6">
        <v>0.17164823219871944</v>
      </c>
      <c r="W21" s="6">
        <v>2.629228739473307E-2</v>
      </c>
      <c r="X21" s="6">
        <v>0.13777766705178876</v>
      </c>
      <c r="Y21" s="6">
        <v>1.773135400967912E-2</v>
      </c>
      <c r="Z21" s="6">
        <v>0.16507524891742098</v>
      </c>
      <c r="AA21" s="6">
        <v>5.5107036263495057E-3</v>
      </c>
      <c r="AB21" s="6">
        <v>0.13123566922369431</v>
      </c>
      <c r="AC21" s="6">
        <v>4.6656960646000297E-3</v>
      </c>
      <c r="AD21" s="6">
        <v>0.16531166383485085</v>
      </c>
      <c r="AE21" s="6">
        <v>1.7488253403618054E-2</v>
      </c>
      <c r="AF21" s="6">
        <v>0.13241408102965482</v>
      </c>
      <c r="AG21" s="6">
        <v>1.274327490909258E-2</v>
      </c>
      <c r="AH21" s="6">
        <v>0.15978758862252959</v>
      </c>
      <c r="AI21" s="6">
        <v>6.2690496851798829E-3</v>
      </c>
      <c r="AJ21" s="6">
        <v>0.12674561794653558</v>
      </c>
      <c r="AK21" s="6">
        <v>5.3411537517624886E-3</v>
      </c>
      <c r="AL21" s="6">
        <v>0.1606141717963141</v>
      </c>
      <c r="AM21" s="6">
        <v>1.6849091874312754E-2</v>
      </c>
      <c r="AN21" s="6">
        <v>0.12803563530446563</v>
      </c>
      <c r="AO21" s="6">
        <v>1.2530895857934116E-2</v>
      </c>
      <c r="AP21" s="6">
        <v>0.16304575869022736</v>
      </c>
      <c r="AQ21" s="6">
        <v>4.9072112458777312E-3</v>
      </c>
      <c r="AR21" s="6">
        <v>0.1301187421912223</v>
      </c>
      <c r="AS21" s="6">
        <v>3.9618412578159993E-3</v>
      </c>
      <c r="AT21" s="6">
        <v>0.16265948979729505</v>
      </c>
      <c r="AU21" s="6">
        <v>1.2856341509025955E-2</v>
      </c>
      <c r="AV21" s="6">
        <v>0.13042350694563326</v>
      </c>
      <c r="AW21" s="6">
        <v>1.0262852925565691E-2</v>
      </c>
      <c r="AX21" s="6">
        <v>0.1578614121922472</v>
      </c>
      <c r="AY21" s="6">
        <v>4.9150651520479972E-3</v>
      </c>
      <c r="AZ21" s="6">
        <v>0.12690828556771402</v>
      </c>
      <c r="BA21" s="6">
        <v>3.9502182141651502E-3</v>
      </c>
      <c r="BB21" s="6">
        <v>0.15824193327539463</v>
      </c>
      <c r="BC21" s="6">
        <v>1.0688839330974824E-2</v>
      </c>
      <c r="BD21" s="6">
        <v>0.12743179894912152</v>
      </c>
      <c r="BE21" s="6">
        <v>7.9926941983072437E-3</v>
      </c>
      <c r="BF21" s="6">
        <v>0.15702731014297983</v>
      </c>
      <c r="BG21" s="6">
        <v>4.89900543384822E-3</v>
      </c>
      <c r="BH21" s="6">
        <v>0.12614789597955994</v>
      </c>
      <c r="BI21" s="6">
        <v>4.0406964897365871E-3</v>
      </c>
      <c r="BJ21" s="6">
        <v>0.15704302707713103</v>
      </c>
      <c r="BK21" s="6">
        <v>8.6055539063705309E-3</v>
      </c>
      <c r="BL21" s="6">
        <v>0.1263605798553937</v>
      </c>
      <c r="BM21" s="6">
        <v>6.5433439816887208E-3</v>
      </c>
    </row>
    <row r="22" spans="1:65" x14ac:dyDescent="0.25">
      <c r="A22" s="6" t="s">
        <v>13</v>
      </c>
      <c r="B22" s="6">
        <v>0.17243670806867922</v>
      </c>
      <c r="C22" s="6">
        <v>2.0923919155614128E-2</v>
      </c>
      <c r="D22" s="6">
        <v>0.13758533195870934</v>
      </c>
      <c r="E22" s="6">
        <v>1.8663667591567672E-2</v>
      </c>
      <c r="F22" s="6">
        <v>0.19846606872085021</v>
      </c>
      <c r="G22" s="6">
        <v>5.9015295634607744E-2</v>
      </c>
      <c r="H22" s="6">
        <v>0.16520360165882386</v>
      </c>
      <c r="I22" s="6">
        <v>4.689329727216407E-2</v>
      </c>
      <c r="J22" s="6">
        <v>0.16918388399835835</v>
      </c>
      <c r="K22" s="6">
        <v>1.3834456007668292E-2</v>
      </c>
      <c r="L22" s="6">
        <v>0.13499420934854625</v>
      </c>
      <c r="M22" s="6">
        <v>1.0902011125748595E-2</v>
      </c>
      <c r="N22" s="6">
        <v>0.17116513972858488</v>
      </c>
      <c r="O22" s="6">
        <v>4.5714913313460608E-2</v>
      </c>
      <c r="P22" s="6">
        <v>0.14207576708964553</v>
      </c>
      <c r="Q22" s="6">
        <v>3.4728820342963679E-2</v>
      </c>
      <c r="R22" s="6">
        <v>0.16450889961748924</v>
      </c>
      <c r="S22" s="6">
        <v>8.2090734967161221E-3</v>
      </c>
      <c r="T22" s="6">
        <v>0.13061992323443911</v>
      </c>
      <c r="U22" s="6">
        <v>6.2134133919946686E-3</v>
      </c>
      <c r="V22" s="6">
        <v>0.16460169504206731</v>
      </c>
      <c r="W22" s="6">
        <v>2.5668671800556712E-2</v>
      </c>
      <c r="X22" s="6">
        <v>0.13294479869358902</v>
      </c>
      <c r="Y22" s="6">
        <v>1.7168361393528685E-2</v>
      </c>
      <c r="Z22" s="6">
        <v>0.15728969813831811</v>
      </c>
      <c r="AA22" s="6">
        <v>6.2820986241633346E-3</v>
      </c>
      <c r="AB22" s="6">
        <v>0.12484758316447139</v>
      </c>
      <c r="AC22" s="6">
        <v>4.8831264976611898E-3</v>
      </c>
      <c r="AD22" s="6">
        <v>0.15804794049767201</v>
      </c>
      <c r="AE22" s="6">
        <v>1.6783502875839872E-2</v>
      </c>
      <c r="AF22" s="6">
        <v>0.12615379429071866</v>
      </c>
      <c r="AG22" s="6">
        <v>1.1580748787364389E-2</v>
      </c>
      <c r="AH22" s="6">
        <v>0.15195224178081518</v>
      </c>
      <c r="AI22" s="6">
        <v>5.8079743051536372E-3</v>
      </c>
      <c r="AJ22" s="6">
        <v>0.12028924909679088</v>
      </c>
      <c r="AK22" s="6">
        <v>4.5472053879706828E-3</v>
      </c>
      <c r="AL22" s="6">
        <v>0.15133965781080866</v>
      </c>
      <c r="AM22" s="6">
        <v>1.675728381889021E-2</v>
      </c>
      <c r="AN22" s="6">
        <v>0.12056724546191476</v>
      </c>
      <c r="AO22" s="6">
        <v>1.1640047922939416E-2</v>
      </c>
      <c r="AP22" s="6">
        <v>0.153759333231307</v>
      </c>
      <c r="AQ22" s="6">
        <v>5.4361711137000867E-3</v>
      </c>
      <c r="AR22" s="6">
        <v>0.12266310079623279</v>
      </c>
      <c r="AS22" s="6">
        <v>4.483323953881067E-3</v>
      </c>
      <c r="AT22" s="6">
        <v>0.15378791040483303</v>
      </c>
      <c r="AU22" s="6">
        <v>1.3313887643578869E-2</v>
      </c>
      <c r="AV22" s="6">
        <v>0.12325861029525002</v>
      </c>
      <c r="AW22" s="6">
        <v>9.9716193598883701E-3</v>
      </c>
      <c r="AX22" s="6">
        <v>0.1487891565667748</v>
      </c>
      <c r="AY22" s="6">
        <v>5.3008302185441085E-3</v>
      </c>
      <c r="AZ22" s="6">
        <v>0.11939294580376562</v>
      </c>
      <c r="BA22" s="6">
        <v>4.4282731992036873E-3</v>
      </c>
      <c r="BB22" s="6">
        <v>0.1486921274466533</v>
      </c>
      <c r="BC22" s="6">
        <v>1.0742050535964652E-2</v>
      </c>
      <c r="BD22" s="6">
        <v>0.11964583613337214</v>
      </c>
      <c r="BE22" s="6">
        <v>7.9469599078412795E-3</v>
      </c>
      <c r="BF22" s="6">
        <v>0.14654874779955621</v>
      </c>
      <c r="BG22" s="6">
        <v>4.7976261646138782E-3</v>
      </c>
      <c r="BH22" s="6">
        <v>0.11765496690060087</v>
      </c>
      <c r="BI22" s="6">
        <v>4.0750999440785415E-3</v>
      </c>
      <c r="BJ22" s="6">
        <v>0.14630155575061762</v>
      </c>
      <c r="BK22" s="6">
        <v>9.1027209181426851E-3</v>
      </c>
      <c r="BL22" s="6">
        <v>0.1177165209318672</v>
      </c>
      <c r="BM22" s="6">
        <v>6.7755631027810546E-3</v>
      </c>
    </row>
    <row r="23" spans="1:65" x14ac:dyDescent="0.25">
      <c r="A23" s="6" t="s">
        <v>14</v>
      </c>
      <c r="B23" s="6">
        <v>0.16669314181491765</v>
      </c>
      <c r="C23" s="6">
        <v>1.863960467276693E-2</v>
      </c>
      <c r="D23" s="6">
        <v>0.13254214596521072</v>
      </c>
      <c r="E23" s="6">
        <v>1.6745696471526378E-2</v>
      </c>
      <c r="F23" s="6">
        <v>0.19645202281917706</v>
      </c>
      <c r="G23" s="6">
        <v>5.5614469131980634E-2</v>
      </c>
      <c r="H23" s="6">
        <v>0.16393499368008624</v>
      </c>
      <c r="I23" s="6">
        <v>4.3675664698243535E-2</v>
      </c>
      <c r="J23" s="6">
        <v>0.16879463504996892</v>
      </c>
      <c r="K23" s="6">
        <v>1.6154404556001364E-2</v>
      </c>
      <c r="L23" s="6">
        <v>0.13519615036108282</v>
      </c>
      <c r="M23" s="6">
        <v>1.3288112389117954E-2</v>
      </c>
      <c r="N23" s="6">
        <v>0.17221062884822028</v>
      </c>
      <c r="O23" s="6">
        <v>4.7548487102471851E-2</v>
      </c>
      <c r="P23" s="6">
        <v>0.14334054982293365</v>
      </c>
      <c r="Q23" s="6">
        <v>3.6650241749804448E-2</v>
      </c>
      <c r="R23" s="6">
        <v>0.16405650201350061</v>
      </c>
      <c r="S23" s="6">
        <v>1.0289354476419524E-2</v>
      </c>
      <c r="T23" s="6">
        <v>0.13016677370844795</v>
      </c>
      <c r="U23" s="6">
        <v>8.0946550282438544E-3</v>
      </c>
      <c r="V23" s="6">
        <v>0.1644021873912484</v>
      </c>
      <c r="W23" s="6">
        <v>2.6614113073122458E-2</v>
      </c>
      <c r="X23" s="6">
        <v>0.13228577331235195</v>
      </c>
      <c r="Y23" s="6">
        <v>1.7782252388861091E-2</v>
      </c>
      <c r="Z23" s="6">
        <v>0.158590623035649</v>
      </c>
      <c r="AA23" s="6">
        <v>1.0946984492695369E-2</v>
      </c>
      <c r="AB23" s="6">
        <v>0.12648553484415354</v>
      </c>
      <c r="AC23" s="6">
        <v>1.0122921405653225E-2</v>
      </c>
      <c r="AD23" s="6">
        <v>0.15791497799343165</v>
      </c>
      <c r="AE23" s="6">
        <v>2.0699178389132999E-2</v>
      </c>
      <c r="AF23" s="6">
        <v>0.12683298124900685</v>
      </c>
      <c r="AG23" s="6">
        <v>1.5656512399779093E-2</v>
      </c>
      <c r="AH23" s="6">
        <v>0.15079186411142276</v>
      </c>
      <c r="AI23" s="6">
        <v>7.79210775348911E-3</v>
      </c>
      <c r="AJ23" s="6">
        <v>0.11963243725931054</v>
      </c>
      <c r="AK23" s="6">
        <v>7.1060523993327915E-3</v>
      </c>
      <c r="AL23" s="6">
        <v>0.15050009835862882</v>
      </c>
      <c r="AM23" s="6">
        <v>1.7459275926026533E-2</v>
      </c>
      <c r="AN23" s="6">
        <v>0.12032087633501033</v>
      </c>
      <c r="AO23" s="6">
        <v>1.3140486589194606E-2</v>
      </c>
      <c r="AP23" s="6">
        <v>0.15493111425162479</v>
      </c>
      <c r="AQ23" s="6">
        <v>1.1837323078620317E-2</v>
      </c>
      <c r="AR23" s="6">
        <v>0.12437392528035116</v>
      </c>
      <c r="AS23" s="6">
        <v>1.1432779483472363E-2</v>
      </c>
      <c r="AT23" s="6">
        <v>0.15477655864356549</v>
      </c>
      <c r="AU23" s="6">
        <v>1.9747462555384038E-2</v>
      </c>
      <c r="AV23" s="6">
        <v>0.12460408018828854</v>
      </c>
      <c r="AW23" s="6">
        <v>1.6745074068714675E-2</v>
      </c>
      <c r="AX23" s="6">
        <v>0.15320714762819593</v>
      </c>
      <c r="AY23" s="6">
        <v>1.6011642849964255E-2</v>
      </c>
      <c r="AZ23" s="6">
        <v>0.1242634008402973</v>
      </c>
      <c r="BA23" s="6">
        <v>1.5812060889183448E-2</v>
      </c>
      <c r="BB23" s="6">
        <v>0.15336197036616137</v>
      </c>
      <c r="BC23" s="6">
        <v>2.1267573747181804E-2</v>
      </c>
      <c r="BD23" s="6">
        <v>0.12474616718719564</v>
      </c>
      <c r="BE23" s="6">
        <v>1.9497225779848731E-2</v>
      </c>
      <c r="BF23" s="6">
        <v>0.14664763283331331</v>
      </c>
      <c r="BG23" s="6">
        <v>7.1014734466466568E-3</v>
      </c>
      <c r="BH23" s="6">
        <v>0.11810876532879136</v>
      </c>
      <c r="BI23" s="6">
        <v>6.3800647126014687E-3</v>
      </c>
      <c r="BJ23" s="6">
        <v>0.1467874944868901</v>
      </c>
      <c r="BK23" s="6">
        <v>1.1519871216324001E-2</v>
      </c>
      <c r="BL23" s="6">
        <v>0.11848885613254827</v>
      </c>
      <c r="BM23" s="6">
        <v>9.306490586308962E-3</v>
      </c>
    </row>
    <row r="24" spans="1:65" x14ac:dyDescent="0.25">
      <c r="A24" s="6" t="s">
        <v>15</v>
      </c>
      <c r="B24" s="6">
        <v>0.17284493891237127</v>
      </c>
      <c r="C24" s="6">
        <v>1.588708650020702E-2</v>
      </c>
      <c r="D24" s="6">
        <v>0.13724934904294631</v>
      </c>
      <c r="E24" s="6">
        <v>1.454397293314769E-2</v>
      </c>
      <c r="F24" s="6">
        <v>0.19291765976534633</v>
      </c>
      <c r="G24" s="6">
        <v>5.5170318550599888E-2</v>
      </c>
      <c r="H24" s="6">
        <v>0.16069190407857897</v>
      </c>
      <c r="I24" s="6">
        <v>4.3868456655317023E-2</v>
      </c>
      <c r="J24" s="6">
        <v>0.1713098853984458</v>
      </c>
      <c r="K24" s="6">
        <v>1.5084456720135812E-2</v>
      </c>
      <c r="L24" s="6">
        <v>0.13648658835553812</v>
      </c>
      <c r="M24" s="6">
        <v>1.2136121792862494E-2</v>
      </c>
      <c r="N24" s="6">
        <v>0.17141607584798663</v>
      </c>
      <c r="O24" s="6">
        <v>4.7180695306556476E-2</v>
      </c>
      <c r="P24" s="6">
        <v>0.14354479452217433</v>
      </c>
      <c r="Q24" s="6">
        <v>3.6094573931461447E-2</v>
      </c>
      <c r="R24" s="6">
        <v>0.16468256497065714</v>
      </c>
      <c r="S24" s="6">
        <v>8.7197776200924094E-3</v>
      </c>
      <c r="T24" s="6">
        <v>0.1306018144857978</v>
      </c>
      <c r="U24" s="6">
        <v>6.4338787409559724E-3</v>
      </c>
      <c r="V24" s="6">
        <v>0.16325426872248625</v>
      </c>
      <c r="W24" s="6">
        <v>2.4369045099751414E-2</v>
      </c>
      <c r="X24" s="6">
        <v>0.13134226967789978</v>
      </c>
      <c r="Y24" s="6">
        <v>1.5831232267885565E-2</v>
      </c>
      <c r="Z24" s="6">
        <v>0.15799010511980988</v>
      </c>
      <c r="AA24" s="6">
        <v>7.0315638380025114E-3</v>
      </c>
      <c r="AB24" s="6">
        <v>0.12540185935196663</v>
      </c>
      <c r="AC24" s="6">
        <v>5.6154890225100255E-3</v>
      </c>
      <c r="AD24" s="6">
        <v>0.1584681847133822</v>
      </c>
      <c r="AE24" s="6">
        <v>1.7118828807559588E-2</v>
      </c>
      <c r="AF24" s="6">
        <v>0.12691213222471412</v>
      </c>
      <c r="AG24" s="6">
        <v>1.171134877294335E-2</v>
      </c>
      <c r="AH24" s="6">
        <v>0.15222115875412631</v>
      </c>
      <c r="AI24" s="6">
        <v>6.6005287651906136E-3</v>
      </c>
      <c r="AJ24" s="6">
        <v>0.12046182789930414</v>
      </c>
      <c r="AK24" s="6">
        <v>5.344585451081932E-3</v>
      </c>
      <c r="AL24" s="6">
        <v>0.15219513391109096</v>
      </c>
      <c r="AM24" s="6">
        <v>1.7781659278192353E-2</v>
      </c>
      <c r="AN24" s="6">
        <v>0.12143528652933666</v>
      </c>
      <c r="AO24" s="6">
        <v>1.2455173418943807E-2</v>
      </c>
      <c r="AP24" s="6">
        <v>0.15384342274151758</v>
      </c>
      <c r="AQ24" s="6">
        <v>5.8431136350761284E-3</v>
      </c>
      <c r="AR24" s="6">
        <v>0.12267613888162579</v>
      </c>
      <c r="AS24" s="6">
        <v>4.8092005037904811E-3</v>
      </c>
      <c r="AT24" s="6">
        <v>0.15391908082955727</v>
      </c>
      <c r="AU24" s="6">
        <v>1.3214394901951568E-2</v>
      </c>
      <c r="AV24" s="6">
        <v>0.12328567131893513</v>
      </c>
      <c r="AW24" s="6">
        <v>1.0143051808476767E-2</v>
      </c>
      <c r="AX24" s="6">
        <v>0.14950334622566883</v>
      </c>
      <c r="AY24" s="6">
        <v>5.4372243972794785E-3</v>
      </c>
      <c r="AZ24" s="6">
        <v>0.11976740692888724</v>
      </c>
      <c r="BA24" s="6">
        <v>4.4512317971882702E-3</v>
      </c>
      <c r="BB24" s="6">
        <v>0.14989984042779139</v>
      </c>
      <c r="BC24" s="6">
        <v>1.0605958462709199E-2</v>
      </c>
      <c r="BD24" s="6">
        <v>0.12037371588097363</v>
      </c>
      <c r="BE24" s="6">
        <v>8.0968299142125336E-3</v>
      </c>
      <c r="BF24" s="6">
        <v>0.14716854020463055</v>
      </c>
      <c r="BG24" s="6">
        <v>5.240049535154126E-3</v>
      </c>
      <c r="BH24" s="6">
        <v>0.1181722195870856</v>
      </c>
      <c r="BI24" s="6">
        <v>4.4082969731129825E-3</v>
      </c>
      <c r="BJ24" s="6">
        <v>0.1470785930406478</v>
      </c>
      <c r="BK24" s="6">
        <v>9.3598487797425054E-3</v>
      </c>
      <c r="BL24" s="6">
        <v>0.1182971506718965</v>
      </c>
      <c r="BM24" s="6">
        <v>7.1298287834678708E-3</v>
      </c>
    </row>
    <row r="25" spans="1:65" x14ac:dyDescent="0.25">
      <c r="A25" s="6" t="s">
        <v>16</v>
      </c>
      <c r="B25" s="6">
        <v>0.1717653448871326</v>
      </c>
      <c r="C25" s="6">
        <v>1.6326881775369607E-2</v>
      </c>
      <c r="D25" s="6">
        <v>0.13660659600729816</v>
      </c>
      <c r="E25" s="6">
        <v>1.4977746285832887E-2</v>
      </c>
      <c r="F25" s="6">
        <v>0.18859661875969178</v>
      </c>
      <c r="G25" s="6">
        <v>5.1879831134133629E-2</v>
      </c>
      <c r="H25" s="6">
        <v>0.15734823095519426</v>
      </c>
      <c r="I25" s="6">
        <v>4.0828219228229497E-2</v>
      </c>
      <c r="J25" s="6">
        <v>0.16828350413036386</v>
      </c>
      <c r="K25" s="6">
        <v>1.4206604354776201E-2</v>
      </c>
      <c r="L25" s="6">
        <v>0.13459731053118412</v>
      </c>
      <c r="M25" s="6">
        <v>1.1314279112637788E-2</v>
      </c>
      <c r="N25" s="6">
        <v>0.16704230390696084</v>
      </c>
      <c r="O25" s="6">
        <v>4.5071139485295349E-2</v>
      </c>
      <c r="P25" s="6">
        <v>0.13954247650219084</v>
      </c>
      <c r="Q25" s="6">
        <v>3.3869235708300235E-2</v>
      </c>
      <c r="R25" s="6">
        <v>0.16072533421393337</v>
      </c>
      <c r="S25" s="6">
        <v>8.0140905799998188E-3</v>
      </c>
      <c r="T25" s="6">
        <v>0.12709917954381858</v>
      </c>
      <c r="U25" s="6">
        <v>5.7506092261416994E-3</v>
      </c>
      <c r="V25" s="6">
        <v>0.15950743763159439</v>
      </c>
      <c r="W25" s="6">
        <v>2.3964430393077794E-2</v>
      </c>
      <c r="X25" s="6">
        <v>0.12828791994289776</v>
      </c>
      <c r="Y25" s="6">
        <v>1.455734684002179E-2</v>
      </c>
      <c r="Z25" s="6">
        <v>0.15318272668609909</v>
      </c>
      <c r="AA25" s="6">
        <v>5.5333576823410448E-3</v>
      </c>
      <c r="AB25" s="6">
        <v>0.1213921497240865</v>
      </c>
      <c r="AC25" s="6">
        <v>4.3331335712114439E-3</v>
      </c>
      <c r="AD25" s="6">
        <v>0.15276568423921594</v>
      </c>
      <c r="AE25" s="6">
        <v>1.6675479299937023E-2</v>
      </c>
      <c r="AF25" s="6">
        <v>0.12202255719024691</v>
      </c>
      <c r="AG25" s="6">
        <v>1.0801883205298951E-2</v>
      </c>
      <c r="AH25" s="6">
        <v>0.14769969448003836</v>
      </c>
      <c r="AI25" s="6">
        <v>5.5135626017711551E-3</v>
      </c>
      <c r="AJ25" s="6">
        <v>0.11669004170771705</v>
      </c>
      <c r="AK25" s="6">
        <v>4.2575321627886641E-3</v>
      </c>
      <c r="AL25" s="6">
        <v>0.14680841307747763</v>
      </c>
      <c r="AM25" s="6">
        <v>1.6721280265737503E-2</v>
      </c>
      <c r="AN25" s="6">
        <v>0.11718285837719344</v>
      </c>
      <c r="AO25" s="6">
        <v>1.1332743924603168E-2</v>
      </c>
      <c r="AP25" s="6">
        <v>0.14862696752179677</v>
      </c>
      <c r="AQ25" s="6">
        <v>4.3910407421947151E-3</v>
      </c>
      <c r="AR25" s="6">
        <v>0.11857537238959535</v>
      </c>
      <c r="AS25" s="6">
        <v>3.5870722710773179E-3</v>
      </c>
      <c r="AT25" s="6">
        <v>0.14871253424454586</v>
      </c>
      <c r="AU25" s="6">
        <v>1.3099339489491187E-2</v>
      </c>
      <c r="AV25" s="6">
        <v>0.11928550042299979</v>
      </c>
      <c r="AW25" s="6">
        <v>9.8018026874787008E-3</v>
      </c>
      <c r="AX25" s="6">
        <v>0.14416775096489903</v>
      </c>
      <c r="AY25" s="6">
        <v>3.8823126278538858E-3</v>
      </c>
      <c r="AZ25" s="6">
        <v>0.11544081468718971</v>
      </c>
      <c r="BA25" s="6">
        <v>3.0992149135746611E-3</v>
      </c>
      <c r="BB25" s="6">
        <v>0.14389698456314165</v>
      </c>
      <c r="BC25" s="6">
        <v>1.0310159172136421E-2</v>
      </c>
      <c r="BD25" s="6">
        <v>0.11565163486909909</v>
      </c>
      <c r="BE25" s="6">
        <v>7.1440871389393968E-3</v>
      </c>
      <c r="BF25" s="6">
        <v>0.14173627198702979</v>
      </c>
      <c r="BG25" s="6">
        <v>3.7093015754485026E-3</v>
      </c>
      <c r="BH25" s="6">
        <v>0.1136727994081186</v>
      </c>
      <c r="BI25" s="6">
        <v>2.9596039105836145E-3</v>
      </c>
      <c r="BJ25" s="6">
        <v>0.1412375682287407</v>
      </c>
      <c r="BK25" s="6">
        <v>8.3175393227636375E-3</v>
      </c>
      <c r="BL25" s="6">
        <v>0.11356059198851511</v>
      </c>
      <c r="BM25" s="6">
        <v>5.8965765760282509E-3</v>
      </c>
    </row>
    <row r="26" spans="1:65" x14ac:dyDescent="0.25">
      <c r="A26" s="6" t="s">
        <v>17</v>
      </c>
      <c r="B26" s="6">
        <v>0.17597078652402323</v>
      </c>
      <c r="C26" s="6">
        <v>1.6626205144505166E-2</v>
      </c>
      <c r="D26" s="6">
        <v>0.14081446805107126</v>
      </c>
      <c r="E26" s="6">
        <v>1.4906299400548507E-2</v>
      </c>
      <c r="F26" s="6">
        <v>0.18531491599158081</v>
      </c>
      <c r="G26" s="6">
        <v>5.2821000524680209E-2</v>
      </c>
      <c r="H26" s="6">
        <v>0.15449942784295814</v>
      </c>
      <c r="I26" s="6">
        <v>4.1125860535027529E-2</v>
      </c>
      <c r="J26" s="6">
        <v>0.16814540757229954</v>
      </c>
      <c r="K26" s="6">
        <v>1.467884055989294E-2</v>
      </c>
      <c r="L26" s="6">
        <v>0.1343848458753725</v>
      </c>
      <c r="M26" s="6">
        <v>1.1547417585917402E-2</v>
      </c>
      <c r="N26" s="6">
        <v>0.16704111536055125</v>
      </c>
      <c r="O26" s="6">
        <v>4.8150168347207527E-2</v>
      </c>
      <c r="P26" s="6">
        <v>0.13937897440870581</v>
      </c>
      <c r="Q26" s="6">
        <v>3.6467405198539526E-2</v>
      </c>
      <c r="R26" s="6">
        <v>0.16068991303485786</v>
      </c>
      <c r="S26" s="6">
        <v>8.123369116194358E-3</v>
      </c>
      <c r="T26" s="6">
        <v>0.12710232100445093</v>
      </c>
      <c r="U26" s="6">
        <v>5.6876711856013295E-3</v>
      </c>
      <c r="V26" s="6">
        <v>0.15908992075799558</v>
      </c>
      <c r="W26" s="6">
        <v>2.4176247180057047E-2</v>
      </c>
      <c r="X26" s="6">
        <v>0.12760787390433465</v>
      </c>
      <c r="Y26" s="6">
        <v>1.5166131690380004E-2</v>
      </c>
      <c r="Z26" s="6">
        <v>0.15303832575348961</v>
      </c>
      <c r="AA26" s="6">
        <v>5.7578710773985558E-3</v>
      </c>
      <c r="AB26" s="6">
        <v>0.12132321433469444</v>
      </c>
      <c r="AC26" s="6">
        <v>4.3358702858349038E-3</v>
      </c>
      <c r="AD26" s="6">
        <v>0.15268073246047473</v>
      </c>
      <c r="AE26" s="6">
        <v>1.6997229863814266E-2</v>
      </c>
      <c r="AF26" s="6">
        <v>0.12208251363843302</v>
      </c>
      <c r="AG26" s="6">
        <v>1.0936533832964879E-2</v>
      </c>
      <c r="AH26" s="6">
        <v>0.14702764844380015</v>
      </c>
      <c r="AI26" s="6">
        <v>5.750995863059773E-3</v>
      </c>
      <c r="AJ26" s="6">
        <v>0.11618825142581576</v>
      </c>
      <c r="AK26" s="6">
        <v>4.5408373800815156E-3</v>
      </c>
      <c r="AL26" s="6">
        <v>0.14669880753031547</v>
      </c>
      <c r="AM26" s="6">
        <v>1.6512630254612092E-2</v>
      </c>
      <c r="AN26" s="6">
        <v>0.11714567596206178</v>
      </c>
      <c r="AO26" s="6">
        <v>1.0921110662871422E-2</v>
      </c>
      <c r="AP26" s="6">
        <v>0.14900392802498222</v>
      </c>
      <c r="AQ26" s="6">
        <v>4.6627873102143011E-3</v>
      </c>
      <c r="AR26" s="6">
        <v>0.11885162985691212</v>
      </c>
      <c r="AS26" s="6">
        <v>3.8807335414000658E-3</v>
      </c>
      <c r="AT26" s="6">
        <v>0.14875362236937445</v>
      </c>
      <c r="AU26" s="6">
        <v>1.2914446832147725E-2</v>
      </c>
      <c r="AV26" s="6">
        <v>0.1190955796927904</v>
      </c>
      <c r="AW26" s="6">
        <v>9.6115600135753838E-3</v>
      </c>
      <c r="AX26" s="6">
        <v>0.14431359167968821</v>
      </c>
      <c r="AY26" s="6">
        <v>4.0894442347189581E-3</v>
      </c>
      <c r="AZ26" s="6">
        <v>0.11561234257465496</v>
      </c>
      <c r="BA26" s="6">
        <v>3.3352220662960313E-3</v>
      </c>
      <c r="BB26" s="6">
        <v>0.14363542462767889</v>
      </c>
      <c r="BC26" s="6">
        <v>1.0291424006910774E-2</v>
      </c>
      <c r="BD26" s="6">
        <v>0.1154170793098134</v>
      </c>
      <c r="BE26" s="6">
        <v>7.2513691818739427E-3</v>
      </c>
      <c r="BF26" s="6">
        <v>0.14188175576722736</v>
      </c>
      <c r="BG26" s="6">
        <v>4.0921678529481E-3</v>
      </c>
      <c r="BH26" s="6">
        <v>0.11379076311985485</v>
      </c>
      <c r="BI26" s="6">
        <v>3.3005247468600668E-3</v>
      </c>
      <c r="BJ26" s="6">
        <v>0.14161996333405436</v>
      </c>
      <c r="BK26" s="6">
        <v>8.591764924235943E-3</v>
      </c>
      <c r="BL26" s="6">
        <v>0.11378409405480797</v>
      </c>
      <c r="BM26" s="6">
        <v>5.9419866885034893E-3</v>
      </c>
    </row>
    <row r="27" spans="1:65" x14ac:dyDescent="0.25">
      <c r="A27" s="6" t="s">
        <v>25</v>
      </c>
      <c r="B27" s="6">
        <v>0.16891777908120362</v>
      </c>
      <c r="C27" s="6">
        <v>1.5332628209701127E-2</v>
      </c>
      <c r="D27" s="6">
        <v>0.13453711068900134</v>
      </c>
      <c r="E27" s="6">
        <v>1.3712567349103085E-2</v>
      </c>
      <c r="F27" s="6">
        <v>0.19134595958121839</v>
      </c>
      <c r="G27" s="6">
        <v>5.1876770913654578E-2</v>
      </c>
      <c r="H27" s="6">
        <v>0.15962457614267975</v>
      </c>
      <c r="I27" s="6">
        <v>4.086148082562862E-2</v>
      </c>
      <c r="J27" s="6">
        <v>0.16721299737780251</v>
      </c>
      <c r="K27" s="6">
        <v>1.4020817041099008E-2</v>
      </c>
      <c r="L27" s="6">
        <v>0.13334865550301742</v>
      </c>
      <c r="M27" s="6">
        <v>1.095008488365661E-2</v>
      </c>
      <c r="N27" s="6">
        <v>0.16799765877345588</v>
      </c>
      <c r="O27" s="6">
        <v>4.6795175911356637E-2</v>
      </c>
      <c r="P27" s="6">
        <v>0.1407560881976766</v>
      </c>
      <c r="Q27" s="6">
        <v>3.5006604402595967E-2</v>
      </c>
      <c r="R27" s="6">
        <v>0.16066055253470002</v>
      </c>
      <c r="S27" s="6">
        <v>8.0087113123911719E-3</v>
      </c>
      <c r="T27" s="6">
        <v>0.12713713179277158</v>
      </c>
      <c r="U27" s="6">
        <v>5.5704366384279535E-3</v>
      </c>
      <c r="V27" s="6">
        <v>0.15949024236587359</v>
      </c>
      <c r="W27" s="6">
        <v>2.4512591777168535E-2</v>
      </c>
      <c r="X27" s="6">
        <v>0.12824707230686763</v>
      </c>
      <c r="Y27" s="6">
        <v>1.5101784281818515E-2</v>
      </c>
      <c r="Z27" s="6">
        <v>0.15314565081671844</v>
      </c>
      <c r="AA27" s="6">
        <v>5.450888396330505E-3</v>
      </c>
      <c r="AB27" s="6">
        <v>0.1214431452112726</v>
      </c>
      <c r="AC27" s="6">
        <v>4.2839267538797967E-3</v>
      </c>
      <c r="AD27" s="6">
        <v>0.15282576087548588</v>
      </c>
      <c r="AE27" s="6">
        <v>1.6944171196261879E-2</v>
      </c>
      <c r="AF27" s="6">
        <v>0.12233251224587278</v>
      </c>
      <c r="AG27" s="6">
        <v>1.1120452973877265E-2</v>
      </c>
      <c r="AH27" s="6">
        <v>0.14767392366627349</v>
      </c>
      <c r="AI27" s="6">
        <v>5.3793086219426373E-3</v>
      </c>
      <c r="AJ27" s="6">
        <v>0.11664452257045607</v>
      </c>
      <c r="AK27" s="6">
        <v>4.0600685835498595E-3</v>
      </c>
      <c r="AL27" s="6">
        <v>0.14656810567347459</v>
      </c>
      <c r="AM27" s="6">
        <v>1.6130952225942768E-2</v>
      </c>
      <c r="AN27" s="6">
        <v>0.11678385130470961</v>
      </c>
      <c r="AO27" s="6">
        <v>1.0911143415772189E-2</v>
      </c>
      <c r="AP27" s="6">
        <v>0.14898965966427355</v>
      </c>
      <c r="AQ27" s="6">
        <v>4.469051469038623E-3</v>
      </c>
      <c r="AR27" s="6">
        <v>0.11886880364477348</v>
      </c>
      <c r="AS27" s="6">
        <v>3.6342104935978324E-3</v>
      </c>
      <c r="AT27" s="6">
        <v>0.14852564705438681</v>
      </c>
      <c r="AU27" s="6">
        <v>1.2592867920203667E-2</v>
      </c>
      <c r="AV27" s="6">
        <v>0.11897064400299552</v>
      </c>
      <c r="AW27" s="6">
        <v>9.2852930884577238E-3</v>
      </c>
      <c r="AX27" s="6">
        <v>0.14432393018781275</v>
      </c>
      <c r="AY27" s="6">
        <v>4.2638785848921274E-3</v>
      </c>
      <c r="AZ27" s="6">
        <v>0.11552721394958902</v>
      </c>
      <c r="BA27" s="6">
        <v>3.4313859428832514E-3</v>
      </c>
      <c r="BB27" s="6">
        <v>0.14423867038776614</v>
      </c>
      <c r="BC27" s="6">
        <v>1.0501414627328327E-2</v>
      </c>
      <c r="BD27" s="6">
        <v>0.11596354366779336</v>
      </c>
      <c r="BE27" s="6">
        <v>7.4955362893000055E-3</v>
      </c>
      <c r="BF27" s="6">
        <v>0.14180872870519309</v>
      </c>
      <c r="BG27" s="6">
        <v>3.3777100261554388E-3</v>
      </c>
      <c r="BH27" s="6">
        <v>0.11372608747316824</v>
      </c>
      <c r="BI27" s="6">
        <v>2.6766590011252701E-3</v>
      </c>
      <c r="BJ27" s="6">
        <v>0.14149778764658508</v>
      </c>
      <c r="BK27" s="6">
        <v>7.7663286535590431E-3</v>
      </c>
      <c r="BL27" s="6">
        <v>0.11374732311280354</v>
      </c>
      <c r="BM27" s="6">
        <v>5.4456506478116349E-3</v>
      </c>
    </row>
    <row r="28" spans="1:65" x14ac:dyDescent="0.25">
      <c r="A28" s="6" t="s">
        <v>26</v>
      </c>
      <c r="B28" s="6">
        <v>0.16582713972484481</v>
      </c>
      <c r="C28" s="6">
        <v>1.7095696934002345E-2</v>
      </c>
      <c r="D28" s="6">
        <v>0.13191099223800379</v>
      </c>
      <c r="E28" s="6">
        <v>1.5526997897918398E-2</v>
      </c>
      <c r="F28" s="6">
        <v>0.19603656987462251</v>
      </c>
      <c r="G28" s="6">
        <v>5.2890376291436274E-2</v>
      </c>
      <c r="H28" s="6">
        <v>0.16396721848883652</v>
      </c>
      <c r="I28" s="6">
        <v>4.242153023938116E-2</v>
      </c>
      <c r="J28" s="6">
        <v>0.16541967022667153</v>
      </c>
      <c r="K28" s="6">
        <v>1.3732959358032067E-2</v>
      </c>
      <c r="L28" s="6">
        <v>0.13191321463160616</v>
      </c>
      <c r="M28" s="6">
        <v>1.0974359645174184E-2</v>
      </c>
      <c r="N28" s="6">
        <v>0.16735212409737318</v>
      </c>
      <c r="O28" s="6">
        <v>4.5909490211775247E-2</v>
      </c>
      <c r="P28" s="6">
        <v>0.13928867300488007</v>
      </c>
      <c r="Q28" s="6">
        <v>3.4608951233196301E-2</v>
      </c>
      <c r="R28" s="6">
        <v>0.16015717726408968</v>
      </c>
      <c r="S28" s="6">
        <v>7.5054987417175981E-3</v>
      </c>
      <c r="T28" s="6">
        <v>0.12686416840918444</v>
      </c>
      <c r="U28" s="6">
        <v>5.2932017601469558E-3</v>
      </c>
      <c r="V28" s="6">
        <v>0.15917214648944694</v>
      </c>
      <c r="W28" s="6">
        <v>2.3818933017771608E-2</v>
      </c>
      <c r="X28" s="6">
        <v>0.12810419945543558</v>
      </c>
      <c r="Y28" s="6">
        <v>1.5011969399540611E-2</v>
      </c>
      <c r="Z28" s="6">
        <v>0.15244159318060665</v>
      </c>
      <c r="AA28" s="6">
        <v>5.1891508919054124E-3</v>
      </c>
      <c r="AB28" s="6">
        <v>0.12082918377823625</v>
      </c>
      <c r="AC28" s="6">
        <v>3.9885767104655924E-3</v>
      </c>
      <c r="AD28" s="6">
        <v>0.15237763524227207</v>
      </c>
      <c r="AE28" s="6">
        <v>1.69188178936449E-2</v>
      </c>
      <c r="AF28" s="6">
        <v>0.12173618395345888</v>
      </c>
      <c r="AG28" s="6">
        <v>1.0924179774028254E-2</v>
      </c>
      <c r="AH28" s="6">
        <v>0.14822389911823214</v>
      </c>
      <c r="AI28" s="6">
        <v>7.835854146800646E-3</v>
      </c>
      <c r="AJ28" s="6">
        <v>0.11736782056851143</v>
      </c>
      <c r="AK28" s="6">
        <v>6.7254857289084351E-3</v>
      </c>
      <c r="AL28" s="6">
        <v>0.14812089517985605</v>
      </c>
      <c r="AM28" s="6">
        <v>1.8870264790927162E-2</v>
      </c>
      <c r="AN28" s="6">
        <v>0.11861825172741804</v>
      </c>
      <c r="AO28" s="6">
        <v>1.3728961055489734E-2</v>
      </c>
      <c r="AP28" s="6">
        <v>0.14869107173544821</v>
      </c>
      <c r="AQ28" s="6">
        <v>4.3834948560225019E-3</v>
      </c>
      <c r="AR28" s="6">
        <v>0.11878665107695033</v>
      </c>
      <c r="AS28" s="6">
        <v>3.9102102963138093E-3</v>
      </c>
      <c r="AT28" s="6">
        <v>0.14825449555286244</v>
      </c>
      <c r="AU28" s="6">
        <v>1.2646372258344788E-2</v>
      </c>
      <c r="AV28" s="6">
        <v>0.11912169404463906</v>
      </c>
      <c r="AW28" s="6">
        <v>9.7885696211057246E-3</v>
      </c>
      <c r="AX28" s="6">
        <v>0.14352547188052439</v>
      </c>
      <c r="AY28" s="6">
        <v>3.5328019003610842E-3</v>
      </c>
      <c r="AZ28" s="6">
        <v>0.11486595272028213</v>
      </c>
      <c r="BA28" s="6">
        <v>2.8562099233942076E-3</v>
      </c>
      <c r="BB28" s="6">
        <v>0.1432429488094574</v>
      </c>
      <c r="BC28" s="6">
        <v>1.0101103132657382E-2</v>
      </c>
      <c r="BD28" s="6">
        <v>0.11508324229762737</v>
      </c>
      <c r="BE28" s="6">
        <v>7.1393353131943837E-3</v>
      </c>
      <c r="BF28" s="6">
        <v>0.14373257404870535</v>
      </c>
      <c r="BG28" s="6">
        <v>7.8096644321266947E-3</v>
      </c>
      <c r="BH28" s="6">
        <v>0.11582915567759502</v>
      </c>
      <c r="BI28" s="6">
        <v>7.2770571744843063E-3</v>
      </c>
      <c r="BJ28" s="6">
        <v>0.14351305155377392</v>
      </c>
      <c r="BK28" s="6">
        <v>1.265367744118299E-2</v>
      </c>
      <c r="BL28" s="6">
        <v>0.11585437985531521</v>
      </c>
      <c r="BM28" s="6">
        <v>1.0355427118356538E-2</v>
      </c>
    </row>
    <row r="29" spans="1:65" x14ac:dyDescent="0.25">
      <c r="A29" s="6" t="s">
        <v>27</v>
      </c>
      <c r="B29" s="6">
        <v>0.17439023463892797</v>
      </c>
      <c r="C29" s="6">
        <v>1.5812719569918036E-2</v>
      </c>
      <c r="D29" s="6">
        <v>0.13915703081268549</v>
      </c>
      <c r="E29" s="6">
        <v>1.4698949529197272E-2</v>
      </c>
      <c r="F29" s="6">
        <v>0.18693825308895701</v>
      </c>
      <c r="G29" s="6">
        <v>5.194583114690559E-2</v>
      </c>
      <c r="H29" s="6">
        <v>0.15641795542014245</v>
      </c>
      <c r="I29" s="6">
        <v>4.130256322437538E-2</v>
      </c>
      <c r="J29" s="6">
        <v>0.16795337952861469</v>
      </c>
      <c r="K29" s="6">
        <v>1.4196715304457113E-2</v>
      </c>
      <c r="L29" s="6">
        <v>0.13430621934460782</v>
      </c>
      <c r="M29" s="6">
        <v>1.1059510834027033E-2</v>
      </c>
      <c r="N29" s="6">
        <v>0.16676019676325912</v>
      </c>
      <c r="O29" s="6">
        <v>4.6476556764203092E-2</v>
      </c>
      <c r="P29" s="6">
        <v>0.13932701002752529</v>
      </c>
      <c r="Q29" s="6">
        <v>3.5651533547473468E-2</v>
      </c>
      <c r="R29" s="6">
        <v>0.16077643083183668</v>
      </c>
      <c r="S29" s="6">
        <v>7.9687840583577991E-3</v>
      </c>
      <c r="T29" s="6">
        <v>0.127219581524039</v>
      </c>
      <c r="U29" s="6">
        <v>5.8622862383034754E-3</v>
      </c>
      <c r="V29" s="6">
        <v>0.15952562227405445</v>
      </c>
      <c r="W29" s="6">
        <v>2.3974393026555265E-2</v>
      </c>
      <c r="X29" s="6">
        <v>0.1285148071391381</v>
      </c>
      <c r="Y29" s="6">
        <v>1.48661214538702E-2</v>
      </c>
      <c r="Z29" s="6">
        <v>0.15342280699128019</v>
      </c>
      <c r="AA29" s="6">
        <v>6.0165379537023052E-3</v>
      </c>
      <c r="AB29" s="6">
        <v>0.12163410302130359</v>
      </c>
      <c r="AC29" s="6">
        <v>4.6699165083118263E-3</v>
      </c>
      <c r="AD29" s="6">
        <v>0.15333219469254863</v>
      </c>
      <c r="AE29" s="6">
        <v>1.6724800086407626E-2</v>
      </c>
      <c r="AF29" s="6">
        <v>0.12246003140127081</v>
      </c>
      <c r="AG29" s="6">
        <v>1.0721175416577232E-2</v>
      </c>
      <c r="AH29" s="6">
        <v>0.1476829395902686</v>
      </c>
      <c r="AI29" s="6">
        <v>5.5935573999771155E-3</v>
      </c>
      <c r="AJ29" s="6">
        <v>0.1166001033575438</v>
      </c>
      <c r="AK29" s="6">
        <v>4.3979790807974735E-3</v>
      </c>
      <c r="AL29" s="6">
        <v>0.14697507325888309</v>
      </c>
      <c r="AM29" s="6">
        <v>1.6676719783603897E-2</v>
      </c>
      <c r="AN29" s="6">
        <v>0.11716283906178945</v>
      </c>
      <c r="AO29" s="6">
        <v>1.1314461877192896E-2</v>
      </c>
      <c r="AP29" s="6">
        <v>0.14904692413517415</v>
      </c>
      <c r="AQ29" s="6">
        <v>4.5059313493519618E-3</v>
      </c>
      <c r="AR29" s="6">
        <v>0.11881479185747078</v>
      </c>
      <c r="AS29" s="6">
        <v>3.5930570314620541E-3</v>
      </c>
      <c r="AT29" s="6">
        <v>0.1484103904580866</v>
      </c>
      <c r="AU29" s="6">
        <v>1.2254740793768371E-2</v>
      </c>
      <c r="AV29" s="6">
        <v>0.11887370086794947</v>
      </c>
      <c r="AW29" s="6">
        <v>8.9521363066925614E-3</v>
      </c>
      <c r="AX29" s="6">
        <v>0.1440009418149002</v>
      </c>
      <c r="AY29" s="6">
        <v>3.7141138262651134E-3</v>
      </c>
      <c r="AZ29" s="6">
        <v>0.11520756522452776</v>
      </c>
      <c r="BA29" s="6">
        <v>3.0023224122675573E-3</v>
      </c>
      <c r="BB29" s="6">
        <v>0.14353955341043348</v>
      </c>
      <c r="BC29" s="6">
        <v>1.0646883942963892E-2</v>
      </c>
      <c r="BD29" s="6">
        <v>0.11528965898456171</v>
      </c>
      <c r="BE29" s="6">
        <v>7.4701228927060393E-3</v>
      </c>
      <c r="BF29" s="6">
        <v>0.14151993896669046</v>
      </c>
      <c r="BG29" s="6">
        <v>3.1585870105999246E-3</v>
      </c>
      <c r="BH29" s="6">
        <v>0.11346790642883829</v>
      </c>
      <c r="BI29" s="6">
        <v>2.4504113792593379E-3</v>
      </c>
      <c r="BJ29" s="6">
        <v>0.14128764173533795</v>
      </c>
      <c r="BK29" s="6">
        <v>8.3779538260412099E-3</v>
      </c>
      <c r="BL29" s="6">
        <v>0.11353825126056745</v>
      </c>
      <c r="BM29" s="6">
        <v>5.8511564779598711E-3</v>
      </c>
    </row>
    <row r="30" spans="1:65" x14ac:dyDescent="0.25">
      <c r="A30" s="6" t="s">
        <v>28</v>
      </c>
      <c r="B30" s="6">
        <v>0.17770225532507358</v>
      </c>
      <c r="C30" s="6">
        <v>1.4969552055722198E-2</v>
      </c>
      <c r="D30" s="6">
        <v>0.14236754880683089</v>
      </c>
      <c r="E30" s="6">
        <v>1.4044210481823794E-2</v>
      </c>
      <c r="F30" s="6">
        <v>0.1823031626744116</v>
      </c>
      <c r="G30" s="6">
        <v>5.2314019695458187E-2</v>
      </c>
      <c r="H30" s="6">
        <v>0.15205405908274922</v>
      </c>
      <c r="I30" s="6">
        <v>4.0840384442456176E-2</v>
      </c>
      <c r="J30" s="6">
        <v>0.16554655175525643</v>
      </c>
      <c r="K30" s="6">
        <v>1.3813115584199591E-2</v>
      </c>
      <c r="L30" s="6">
        <v>0.13249546244845151</v>
      </c>
      <c r="M30" s="6">
        <v>1.0845886402784961E-2</v>
      </c>
      <c r="N30" s="6">
        <v>0.16410172828597455</v>
      </c>
      <c r="O30" s="6">
        <v>4.5955681498816625E-2</v>
      </c>
      <c r="P30" s="6">
        <v>0.13691410643215576</v>
      </c>
      <c r="Q30" s="6">
        <v>3.4811128275099253E-2</v>
      </c>
      <c r="R30" s="6">
        <v>0.15854230074808237</v>
      </c>
      <c r="S30" s="6">
        <v>7.6098851887379188E-3</v>
      </c>
      <c r="T30" s="6">
        <v>0.12534075017499716</v>
      </c>
      <c r="U30" s="6">
        <v>5.2569366580911435E-3</v>
      </c>
      <c r="V30" s="6">
        <v>0.15698745269079509</v>
      </c>
      <c r="W30" s="6">
        <v>2.4121980849595898E-2</v>
      </c>
      <c r="X30" s="6">
        <v>0.12619128960274978</v>
      </c>
      <c r="Y30" s="6">
        <v>1.4830360164623085E-2</v>
      </c>
      <c r="Z30" s="6">
        <v>0.15084660984374185</v>
      </c>
      <c r="AA30" s="6">
        <v>5.3958541056555861E-3</v>
      </c>
      <c r="AB30" s="6">
        <v>0.11974495778461672</v>
      </c>
      <c r="AC30" s="6">
        <v>4.1709819932417031E-3</v>
      </c>
      <c r="AD30" s="6">
        <v>0.15064954909984141</v>
      </c>
      <c r="AE30" s="6">
        <v>1.6358471663718774E-2</v>
      </c>
      <c r="AF30" s="6">
        <v>0.12049287974371625</v>
      </c>
      <c r="AG30" s="6">
        <v>1.0306915275734721E-2</v>
      </c>
      <c r="AH30" s="6">
        <v>0.14513868631826451</v>
      </c>
      <c r="AI30" s="6">
        <v>5.3551433587770633E-3</v>
      </c>
      <c r="AJ30" s="6">
        <v>0.11444109873365697</v>
      </c>
      <c r="AK30" s="6">
        <v>4.058987827766385E-3</v>
      </c>
      <c r="AL30" s="6">
        <v>0.14413375941723702</v>
      </c>
      <c r="AM30" s="6">
        <v>1.679742030988237E-2</v>
      </c>
      <c r="AN30" s="6">
        <v>0.11486004721798408</v>
      </c>
      <c r="AO30" s="6">
        <v>1.1072291797790571E-2</v>
      </c>
      <c r="AP30" s="6">
        <v>0.14623297953390005</v>
      </c>
      <c r="AQ30" s="6">
        <v>4.2758845064791474E-3</v>
      </c>
      <c r="AR30" s="6">
        <v>0.11669883429581832</v>
      </c>
      <c r="AS30" s="6">
        <v>3.510853959560772E-3</v>
      </c>
      <c r="AT30" s="6">
        <v>0.14575633851855491</v>
      </c>
      <c r="AU30" s="6">
        <v>1.2610534877627493E-2</v>
      </c>
      <c r="AV30" s="6">
        <v>0.11690936419170862</v>
      </c>
      <c r="AW30" s="6">
        <v>9.254426509856915E-3</v>
      </c>
      <c r="AX30" s="6">
        <v>0.14143568580189986</v>
      </c>
      <c r="AY30" s="6">
        <v>3.6502169061919192E-3</v>
      </c>
      <c r="AZ30" s="6">
        <v>0.11302144374143809</v>
      </c>
      <c r="BA30" s="6">
        <v>2.9439228307399572E-3</v>
      </c>
      <c r="BB30" s="6">
        <v>0.14130150029070807</v>
      </c>
      <c r="BC30" s="6">
        <v>1.0091820012133957E-2</v>
      </c>
      <c r="BD30" s="6">
        <v>0.11341515448603283</v>
      </c>
      <c r="BE30" s="6">
        <v>6.6764009010850806E-3</v>
      </c>
      <c r="BF30" s="6">
        <v>0.1391480316357683</v>
      </c>
      <c r="BG30" s="6">
        <v>4.1519783223138707E-3</v>
      </c>
      <c r="BH30" s="6">
        <v>0.11164798751279305</v>
      </c>
      <c r="BI30" s="6">
        <v>3.4103796008986354E-3</v>
      </c>
      <c r="BJ30" s="6">
        <v>0.13884037868562907</v>
      </c>
      <c r="BK30" s="6">
        <v>9.0261614767586078E-3</v>
      </c>
      <c r="BL30" s="6">
        <v>0.11174969468028829</v>
      </c>
      <c r="BM30" s="6">
        <v>6.314700285873746E-3</v>
      </c>
    </row>
    <row r="33" spans="54:63" x14ac:dyDescent="0.25">
      <c r="BB33" s="6">
        <v>0.15702731014297983</v>
      </c>
      <c r="BC33" s="6">
        <v>4.89900543384822E-3</v>
      </c>
      <c r="BD33" s="6">
        <v>0.12614789597955994</v>
      </c>
      <c r="BE33" s="6">
        <v>4.0406964897365871E-3</v>
      </c>
      <c r="BF33" s="6">
        <v>20538034985.384686</v>
      </c>
      <c r="BG33" s="6">
        <v>0.15704302707713103</v>
      </c>
      <c r="BH33" s="6">
        <v>8.6055539063705309E-3</v>
      </c>
      <c r="BI33" s="6">
        <v>0.1263605798553937</v>
      </c>
      <c r="BJ33" s="6">
        <v>6.5433439816887208E-3</v>
      </c>
      <c r="BK33" s="6">
        <v>20712627152.62619</v>
      </c>
    </row>
    <row r="34" spans="54:63" x14ac:dyDescent="0.25">
      <c r="BB34" s="6">
        <v>0.14654874779955621</v>
      </c>
      <c r="BC34" s="6">
        <v>4.7976261646138782E-3</v>
      </c>
      <c r="BD34" s="6">
        <v>0.11765496690060087</v>
      </c>
      <c r="BE34" s="6">
        <v>4.0750999440785415E-3</v>
      </c>
      <c r="BF34" s="6">
        <v>8567576431.7100735</v>
      </c>
      <c r="BG34" s="6">
        <v>0.14630155575061762</v>
      </c>
      <c r="BH34" s="6">
        <v>9.1027209181426851E-3</v>
      </c>
      <c r="BI34" s="6">
        <v>0.1177165209318672</v>
      </c>
      <c r="BJ34" s="6">
        <v>6.7755631027810546E-3</v>
      </c>
      <c r="BK34" s="6">
        <v>8384301961.3763647</v>
      </c>
    </row>
    <row r="35" spans="54:63" x14ac:dyDescent="0.25">
      <c r="BB35" s="6">
        <v>0.14664763283331331</v>
      </c>
      <c r="BC35" s="6">
        <v>7.1014734466466568E-3</v>
      </c>
      <c r="BD35" s="6">
        <v>0.11810876532879136</v>
      </c>
      <c r="BE35" s="6">
        <v>6.3800647126014687E-3</v>
      </c>
      <c r="BF35" s="6">
        <v>8340944901.5025587</v>
      </c>
      <c r="BG35" s="6">
        <v>0.1467874944868901</v>
      </c>
      <c r="BH35" s="6">
        <v>1.1519871216324001E-2</v>
      </c>
      <c r="BI35" s="6">
        <v>0.11848885613254827</v>
      </c>
      <c r="BJ35" s="6">
        <v>9.306490586308962E-3</v>
      </c>
      <c r="BK35" s="6">
        <v>8729165116.6313419</v>
      </c>
    </row>
    <row r="36" spans="54:63" x14ac:dyDescent="0.25">
      <c r="BB36" s="6">
        <v>0.14716854020463055</v>
      </c>
      <c r="BC36" s="6">
        <v>5.240049535154126E-3</v>
      </c>
      <c r="BD36" s="6">
        <v>0.1181722195870856</v>
      </c>
      <c r="BE36" s="6">
        <v>4.4082969731129825E-3</v>
      </c>
      <c r="BF36" s="6">
        <v>10442116570.758417</v>
      </c>
      <c r="BG36" s="6">
        <v>0.1470785930406478</v>
      </c>
      <c r="BH36" s="6">
        <v>9.3598487797425054E-3</v>
      </c>
      <c r="BI36" s="6">
        <v>0.1182971506718965</v>
      </c>
      <c r="BJ36" s="6">
        <v>7.1298287834678708E-3</v>
      </c>
      <c r="BK36" s="6">
        <v>10549243651.905046</v>
      </c>
    </row>
    <row r="37" spans="54:63" x14ac:dyDescent="0.25">
      <c r="BB37" s="6">
        <v>0.14173627198702979</v>
      </c>
      <c r="BC37" s="6">
        <v>3.7093015754485026E-3</v>
      </c>
      <c r="BD37" s="6">
        <v>0.1136727994081186</v>
      </c>
      <c r="BE37" s="6">
        <v>2.9596039105836145E-3</v>
      </c>
      <c r="BF37" s="6">
        <v>6038062375.6664305</v>
      </c>
      <c r="BG37" s="6">
        <v>0.1412375682287407</v>
      </c>
      <c r="BH37" s="6">
        <v>8.3175393227636375E-3</v>
      </c>
      <c r="BI37" s="6">
        <v>0.11356059198851511</v>
      </c>
      <c r="BJ37" s="6">
        <v>5.8965765760282509E-3</v>
      </c>
      <c r="BK37" s="6">
        <v>5863301360.8544836</v>
      </c>
    </row>
    <row r="38" spans="54:63" x14ac:dyDescent="0.25">
      <c r="BB38" s="6">
        <v>0.14188175576722736</v>
      </c>
      <c r="BC38" s="6">
        <v>4.0921678529481E-3</v>
      </c>
      <c r="BD38" s="6">
        <v>0.11379076311985485</v>
      </c>
      <c r="BE38" s="6">
        <v>3.3005247468600668E-3</v>
      </c>
      <c r="BF38" s="6">
        <v>6702491449.671669</v>
      </c>
      <c r="BG38" s="6">
        <v>0.14161996333405436</v>
      </c>
      <c r="BH38" s="6">
        <v>8.591764924235943E-3</v>
      </c>
      <c r="BI38" s="6">
        <v>0.11378409405480797</v>
      </c>
      <c r="BJ38" s="6">
        <v>5.9419866885034893E-3</v>
      </c>
      <c r="BK38" s="6">
        <v>6711904121.1593781</v>
      </c>
    </row>
    <row r="39" spans="54:63" x14ac:dyDescent="0.25">
      <c r="BB39" s="6">
        <v>0.14180872870519309</v>
      </c>
      <c r="BC39" s="6">
        <v>3.3777100261554388E-3</v>
      </c>
      <c r="BD39" s="6">
        <v>0.11372608747316824</v>
      </c>
      <c r="BE39" s="6">
        <v>2.6766590011252701E-3</v>
      </c>
      <c r="BF39" s="6">
        <v>6561964092.6060801</v>
      </c>
      <c r="BG39" s="6">
        <v>0.14149778764658508</v>
      </c>
      <c r="BH39" s="6">
        <v>7.7663286535590431E-3</v>
      </c>
      <c r="BI39" s="6">
        <v>0.11374732311280354</v>
      </c>
      <c r="BJ39" s="6">
        <v>5.4456506478116349E-3</v>
      </c>
      <c r="BK39" s="6">
        <v>6737295074.6629648</v>
      </c>
    </row>
    <row r="40" spans="54:63" x14ac:dyDescent="0.25">
      <c r="BB40" s="6">
        <v>0.14373257404870535</v>
      </c>
      <c r="BC40" s="6">
        <v>7.8096644321266947E-3</v>
      </c>
      <c r="BD40" s="6">
        <v>0.11582915567759502</v>
      </c>
      <c r="BE40" s="6">
        <v>7.2770571744843063E-3</v>
      </c>
      <c r="BF40" s="6">
        <v>5246322913.8653574</v>
      </c>
      <c r="BG40" s="6">
        <v>0.14351305155377392</v>
      </c>
      <c r="BH40" s="6">
        <v>1.265367744118299E-2</v>
      </c>
      <c r="BI40" s="6">
        <v>0.11585437985531521</v>
      </c>
      <c r="BJ40" s="6">
        <v>1.0355427118356538E-2</v>
      </c>
      <c r="BK40" s="6">
        <v>5140653579.2579117</v>
      </c>
    </row>
    <row r="41" spans="54:63" x14ac:dyDescent="0.25">
      <c r="BB41" s="6">
        <v>0.14151993896669046</v>
      </c>
      <c r="BC41" s="6">
        <v>3.1585870105999246E-3</v>
      </c>
      <c r="BD41" s="6">
        <v>0.11346790642883829</v>
      </c>
      <c r="BE41" s="6">
        <v>2.4504113792593379E-3</v>
      </c>
      <c r="BF41" s="6">
        <v>5614138735.4632177</v>
      </c>
      <c r="BG41" s="6">
        <v>0.14128764173533795</v>
      </c>
      <c r="BH41" s="6">
        <v>8.3779538260412099E-3</v>
      </c>
      <c r="BI41" s="6">
        <v>0.11353825126056745</v>
      </c>
      <c r="BJ41" s="6">
        <v>5.8511564779598711E-3</v>
      </c>
      <c r="BK41" s="6">
        <v>5605240081.0770712</v>
      </c>
    </row>
    <row r="42" spans="54:63" x14ac:dyDescent="0.25">
      <c r="BB42" s="6">
        <v>0.1391480316357683</v>
      </c>
      <c r="BC42" s="6">
        <v>4.1519783223138707E-3</v>
      </c>
      <c r="BD42" s="6">
        <v>0.11164798751279305</v>
      </c>
      <c r="BE42" s="6">
        <v>3.4103796008986354E-3</v>
      </c>
      <c r="BF42" s="6">
        <v>2608256621.8744688</v>
      </c>
      <c r="BG42" s="6">
        <v>0.13884037868562907</v>
      </c>
      <c r="BH42" s="6">
        <v>9.0261614767586078E-3</v>
      </c>
      <c r="BI42" s="6">
        <v>0.11174969468028829</v>
      </c>
      <c r="BJ42" s="6">
        <v>6.314700285873746E-3</v>
      </c>
      <c r="BK42" s="6">
        <v>2679566057.0706711</v>
      </c>
    </row>
  </sheetData>
  <mergeCells count="27">
    <mergeCell ref="Z18:AG18"/>
    <mergeCell ref="Z19:AC19"/>
    <mergeCell ref="AD19:AG19"/>
    <mergeCell ref="BF18:BM18"/>
    <mergeCell ref="BF19:BI19"/>
    <mergeCell ref="BJ19:BM19"/>
    <mergeCell ref="AH18:AO18"/>
    <mergeCell ref="AH19:AK19"/>
    <mergeCell ref="AL19:AO19"/>
    <mergeCell ref="AP18:AW18"/>
    <mergeCell ref="AP19:AS19"/>
    <mergeCell ref="AT19:AW19"/>
    <mergeCell ref="AX18:BE18"/>
    <mergeCell ref="AX19:BA19"/>
    <mergeCell ref="BB19:BE19"/>
    <mergeCell ref="A1:A2"/>
    <mergeCell ref="H1:I1"/>
    <mergeCell ref="J1:K1"/>
    <mergeCell ref="R19:U19"/>
    <mergeCell ref="R18:Y18"/>
    <mergeCell ref="B18:I18"/>
    <mergeCell ref="B19:E19"/>
    <mergeCell ref="F19:I19"/>
    <mergeCell ref="J18:Q18"/>
    <mergeCell ref="J19:M19"/>
    <mergeCell ref="N19:Q19"/>
    <mergeCell ref="V19:Y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Regression</vt:lpstr>
      <vt:lpstr>ANN</vt:lpstr>
      <vt:lpstr>Kriging</vt:lpstr>
      <vt:lpstr>Normal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Sánchez</dc:creator>
  <cp:lastModifiedBy>Luis Felipe Sanchez Martinez</cp:lastModifiedBy>
  <cp:lastPrinted>2022-11-22T18:36:03Z</cp:lastPrinted>
  <dcterms:created xsi:type="dcterms:W3CDTF">2022-09-27T10:55:53Z</dcterms:created>
  <dcterms:modified xsi:type="dcterms:W3CDTF">2023-07-07T14:33:38Z</dcterms:modified>
</cp:coreProperties>
</file>