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440" windowWidth="25600" windowHeight="15620" tabRatio="500"/>
  </bookViews>
  <sheets>
    <sheet name="Sheet1" sheetId="1" r:id="rId1"/>
    <sheet name="Sheet4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3" i="1" l="1"/>
  <c r="K349" i="1"/>
  <c r="K345" i="1"/>
  <c r="K343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1" i="1"/>
  <c r="K290" i="1"/>
  <c r="K289" i="1"/>
  <c r="K286" i="1"/>
  <c r="K283" i="1"/>
  <c r="K280" i="1"/>
  <c r="K277" i="1"/>
  <c r="K275" i="1"/>
  <c r="K274" i="1"/>
  <c r="K271" i="1"/>
  <c r="K268" i="1"/>
  <c r="K254" i="1"/>
  <c r="K239" i="1"/>
  <c r="K238" i="1"/>
  <c r="K227" i="1"/>
  <c r="K225" i="1"/>
  <c r="K224" i="1"/>
  <c r="K223" i="1"/>
  <c r="K220" i="1"/>
  <c r="K218" i="1"/>
  <c r="K217" i="1"/>
  <c r="K216" i="1"/>
  <c r="K214" i="1"/>
  <c r="K213" i="1"/>
  <c r="K212" i="1"/>
  <c r="K209" i="1"/>
  <c r="K201" i="1"/>
  <c r="K200" i="1"/>
  <c r="K199" i="1"/>
  <c r="K196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5" i="1"/>
  <c r="K74" i="1"/>
  <c r="K72" i="1"/>
  <c r="K71" i="1"/>
  <c r="K69" i="1"/>
  <c r="K68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<sst xmlns="http://schemas.openxmlformats.org/spreadsheetml/2006/main" count="3014" uniqueCount="215">
  <si>
    <t>Telegraph Road Bridge Sensor Deployment</t>
  </si>
  <si>
    <t>Yilan: Please dont change the order of the rows</t>
  </si>
  <si>
    <t>Signal</t>
  </si>
  <si>
    <t>Unit Number</t>
  </si>
  <si>
    <t>Channel Number</t>
  </si>
  <si>
    <t>Location     (NW corner = 0,0)</t>
  </si>
  <si>
    <t>Sensitivity</t>
  </si>
  <si>
    <t>Gain</t>
  </si>
  <si>
    <t>Install Date</t>
  </si>
  <si>
    <t>Remove Date</t>
  </si>
  <si>
    <t>Comment</t>
  </si>
  <si>
    <t>Comment2</t>
  </si>
  <si>
    <t>Final Conversion Factor</t>
  </si>
  <si>
    <t>Final Unit</t>
  </si>
  <si>
    <t>FEM Location</t>
  </si>
  <si>
    <t>Element</t>
  </si>
  <si>
    <t>Sensor Descriptor</t>
  </si>
  <si>
    <t>Acceleration</t>
  </si>
  <si>
    <t>47,-50</t>
  </si>
  <si>
    <t>1 V/g</t>
  </si>
  <si>
    <t>09/30/2011</t>
  </si>
  <si>
    <t>12/19/2011</t>
  </si>
  <si>
    <t>mg</t>
  </si>
  <si>
    <t>Girder</t>
  </si>
  <si>
    <t>Battery</t>
  </si>
  <si>
    <t>47, -50</t>
  </si>
  <si>
    <t>0.5V/V</t>
  </si>
  <si>
    <t>V</t>
  </si>
  <si>
    <t>62, -50</t>
  </si>
  <si>
    <t>80, -50</t>
  </si>
  <si>
    <t>102, -50</t>
  </si>
  <si>
    <t>124, -50</t>
  </si>
  <si>
    <t>146, -50</t>
  </si>
  <si>
    <t>168, -50</t>
  </si>
  <si>
    <t>190, -50</t>
  </si>
  <si>
    <t>212, -50</t>
  </si>
  <si>
    <t>226, -50</t>
  </si>
  <si>
    <t>241, -50</t>
  </si>
  <si>
    <t>114, 0</t>
  </si>
  <si>
    <t>48, 0</t>
  </si>
  <si>
    <t>10/30/2013</t>
  </si>
  <si>
    <t>replaced for sleep and mosfet</t>
  </si>
  <si>
    <t>70, 0</t>
  </si>
  <si>
    <t>92, 0</t>
  </si>
  <si>
    <t>12/06/2012</t>
  </si>
  <si>
    <t>08/22/2012</t>
  </si>
  <si>
    <t>136, 0</t>
  </si>
  <si>
    <t>11/25/2013</t>
  </si>
  <si>
    <t>158, 0</t>
  </si>
  <si>
    <t>05/03/2012</t>
  </si>
  <si>
    <t>06/27/2012</t>
  </si>
  <si>
    <t>173, 0</t>
  </si>
  <si>
    <t>10/01/2013</t>
  </si>
  <si>
    <t>05/03/2011</t>
  </si>
  <si>
    <t>205, -50</t>
  </si>
  <si>
    <t>Strain</t>
  </si>
  <si>
    <t>42, -8</t>
  </si>
  <si>
    <t>.06252 strain/V</t>
  </si>
  <si>
    <t>BDI gage # 7304, NA 54"</t>
  </si>
  <si>
    <t>updated 10/1/2013</t>
  </si>
  <si>
    <t>micro-strain</t>
  </si>
  <si>
    <t>Deck</t>
  </si>
  <si>
    <t>BDI54</t>
  </si>
  <si>
    <t>Temperature</t>
  </si>
  <si>
    <t>J-curve</t>
  </si>
  <si>
    <t>matching resistor is 11k</t>
  </si>
  <si>
    <t>114, -8</t>
  </si>
  <si>
    <t>.06472 strain/V</t>
  </si>
  <si>
    <t>BDI gage # 5691, NA 54"</t>
  </si>
  <si>
    <t>updated with new strain board on 10/1/2013</t>
  </si>
  <si>
    <t>184, -8</t>
  </si>
  <si>
    <t>.06246 strain/V</t>
  </si>
  <si>
    <t>BDI gage # 7308, NA 54"</t>
  </si>
  <si>
    <t>74, -42</t>
  </si>
  <si>
    <t>.06164 strain/V</t>
  </si>
  <si>
    <t>BDI gage # 7305, NA 54"</t>
  </si>
  <si>
    <t>146, -42</t>
  </si>
  <si>
    <t>.06154 strain/V</t>
  </si>
  <si>
    <t>BDI gage # 7303, NA 54"</t>
  </si>
  <si>
    <t>216, -42</t>
  </si>
  <si>
    <t>.06262 strain/V</t>
  </si>
  <si>
    <t>10/31/2013</t>
  </si>
  <si>
    <t>BDI gage # 4849, NA 54"</t>
  </si>
  <si>
    <t>box screws stripped, can't modify</t>
  </si>
  <si>
    <t>.38095 strain/V</t>
  </si>
  <si>
    <t>quarter bridge, GF =2.1, NA 3"</t>
  </si>
  <si>
    <t>updated on 10/1/2013</t>
  </si>
  <si>
    <t>NA3</t>
  </si>
  <si>
    <t>quarter bridge, GF =2.1, NA 27"</t>
  </si>
  <si>
    <t>NA27</t>
  </si>
  <si>
    <t>quarter bridge, GF =2.1, NA 51"</t>
  </si>
  <si>
    <t>NA51</t>
  </si>
  <si>
    <t>quarter bridge, GF =2.1</t>
  </si>
  <si>
    <t>updated on 10/1/2013 - new strain board</t>
  </si>
  <si>
    <t>updated on 10/1/2013 - new strain board</t>
  </si>
  <si>
    <t>48, -8</t>
  </si>
  <si>
    <t>.19048 strain/V</t>
  </si>
  <si>
    <t>half bridge (bending config.), GF = 2.1</t>
  </si>
  <si>
    <t>in plane</t>
  </si>
  <si>
    <t>Hanger</t>
  </si>
  <si>
    <t>in-plane</t>
  </si>
  <si>
    <t>out of plane</t>
  </si>
  <si>
    <t>out-of-plane</t>
  </si>
  <si>
    <t>axial</t>
  </si>
  <si>
    <t>80, -42</t>
  </si>
  <si>
    <t>.39024 strain/V</t>
  </si>
  <si>
    <t>quarter bridge, GF =2.05, 350 ohm rosette</t>
  </si>
  <si>
    <t>horiz</t>
  </si>
  <si>
    <t>Rosette-H</t>
  </si>
  <si>
    <t>45 degree</t>
  </si>
  <si>
    <t>Rosette-45</t>
  </si>
  <si>
    <t>vertical</t>
  </si>
  <si>
    <t>Rosette-V</t>
  </si>
  <si>
    <t>horiz.</t>
  </si>
  <si>
    <t>114, -25</t>
  </si>
  <si>
    <t>0.833 V/g</t>
  </si>
  <si>
    <t>tri-ax, z-axis</t>
  </si>
  <si>
    <t>replaced by 21</t>
  </si>
  <si>
    <t>tri</t>
  </si>
  <si>
    <t>tri-ax, x-axis</t>
  </si>
  <si>
    <t>bottom web</t>
  </si>
  <si>
    <t>mid-web</t>
  </si>
  <si>
    <t>bottom conc. deck</t>
  </si>
  <si>
    <t>114, -50</t>
  </si>
  <si>
    <t>concrete fascia</t>
  </si>
  <si>
    <t>10/16/2012</t>
  </si>
  <si>
    <t>replaced 184</t>
  </si>
  <si>
    <t>replaced 52</t>
  </si>
  <si>
    <t>replaced 25</t>
  </si>
  <si>
    <t>CS node</t>
  </si>
  <si>
    <t>CS</t>
  </si>
  <si>
    <t>replaced 76</t>
  </si>
  <si>
    <t>CS node, new solar controller</t>
  </si>
  <si>
    <t>114, -4</t>
  </si>
  <si>
    <t>.096320 strain/V</t>
  </si>
  <si>
    <t>BDI gage # 3939</t>
  </si>
  <si>
    <t>new solar controller</t>
  </si>
  <si>
    <t>BDI</t>
  </si>
  <si>
    <t>114, -12</t>
  </si>
  <si>
    <t>.06536 strain/V</t>
  </si>
  <si>
    <t>BDI gage # 4954</t>
  </si>
  <si>
    <t>using sleep code</t>
  </si>
  <si>
    <t>replaced 90</t>
  </si>
  <si>
    <t>210, -42</t>
  </si>
  <si>
    <t>balanced quarter bridge, GF = 2.1</t>
  </si>
  <si>
    <t>out-of-plane south</t>
  </si>
  <si>
    <t>out-of-plane north</t>
  </si>
  <si>
    <t>03/05/2014</t>
  </si>
  <si>
    <t>08/18/2014</t>
  </si>
  <si>
    <t>axial - detached as of 04/15/2014</t>
  </si>
  <si>
    <t>in-plane east</t>
  </si>
  <si>
    <t>in-plane west</t>
  </si>
  <si>
    <t>horiz. - detached as of 04/15/2014</t>
  </si>
  <si>
    <t>45 degree - detached as of 04/15/2014</t>
  </si>
  <si>
    <t>vertical - detached as of 04/15/2014</t>
  </si>
  <si>
    <t>04/14/2014</t>
  </si>
  <si>
    <t>new strain board, gain up to 1000 and bridge balanced</t>
  </si>
  <si>
    <t>178,-8</t>
  </si>
  <si>
    <t>in-plane west - detached as of 04/15/2014</t>
  </si>
  <si>
    <t>horiz. - using monarch 10/31/2013</t>
  </si>
  <si>
    <t>0.833V/g</t>
  </si>
  <si>
    <t>Bottom pin acceleration</t>
  </si>
  <si>
    <t>gain changed 10/30/2013</t>
  </si>
  <si>
    <t>PinAccBottom</t>
  </si>
  <si>
    <t>Top pin acceleration</t>
  </si>
  <si>
    <t>PinAccTop</t>
  </si>
  <si>
    <t>210,-42</t>
  </si>
  <si>
    <t>08/20/2014</t>
  </si>
  <si>
    <t>with sleep and mosfet</t>
  </si>
  <si>
    <t>new strain board, gain 1000</t>
  </si>
  <si>
    <t>may have unplugged</t>
  </si>
  <si>
    <t>03/06/2014</t>
  </si>
  <si>
    <t>07</t>
  </si>
  <si>
    <t>changed to channel 1 on 10/30/2013</t>
  </si>
  <si>
    <t>07/10/2014</t>
  </si>
  <si>
    <t>wrong axis until July 10, 2014 (was x, now y)</t>
  </si>
  <si>
    <t>wrong axis until July 10, 2014  (was x, now y)</t>
  </si>
  <si>
    <t>gain to 500</t>
  </si>
  <si>
    <t>new strain board, gain 500</t>
  </si>
  <si>
    <t>0.056V/V</t>
  </si>
  <si>
    <t>SunSaver controller installed w/ new battery divider circuit</t>
  </si>
  <si>
    <t>Bottom pin y-axis (plate axis)</t>
  </si>
  <si>
    <t>700 Hz filter</t>
  </si>
  <si>
    <t>PinAccBottom_Y</t>
  </si>
  <si>
    <t>bottom pin z-axis (out-of-plane axis)</t>
  </si>
  <si>
    <t>PinAccBottom_Z</t>
  </si>
  <si>
    <t>Top pin y-axis (plate axis)</t>
  </si>
  <si>
    <t>700 Hz filter - 08/20/2014</t>
  </si>
  <si>
    <t>PinAccTop_Y</t>
  </si>
  <si>
    <t>114,0</t>
  </si>
  <si>
    <t>Bottom web longitudinal</t>
  </si>
  <si>
    <t>balanced differential board, full-bridge, 2-active, GF=4.19</t>
  </si>
  <si>
    <t>LaneDistG7</t>
  </si>
  <si>
    <t>122,-16</t>
  </si>
  <si>
    <t>LaneDistG5</t>
  </si>
  <si>
    <t>130,-24</t>
  </si>
  <si>
    <t>LaneDistG4</t>
  </si>
  <si>
    <t>138,-32</t>
  </si>
  <si>
    <t>LaneDistG3</t>
  </si>
  <si>
    <t>146,-50</t>
  </si>
  <si>
    <t>LaneDistG1</t>
  </si>
  <si>
    <t>horiz. - weldable installed</t>
  </si>
  <si>
    <t>vertical - weldable installed</t>
  </si>
  <si>
    <t>axial - weldable installed</t>
  </si>
  <si>
    <t>08/19/2014</t>
  </si>
  <si>
    <t>longitudinal strain 3" from bottom - weldable</t>
  </si>
  <si>
    <t>LaneDistG6</t>
  </si>
  <si>
    <t>LaneDistG2</t>
  </si>
  <si>
    <t>700 Hz filter - replace 224</t>
  </si>
  <si>
    <t>1.9048 microstrain/mv</t>
  </si>
  <si>
    <t>7.6045 microstrain/mv</t>
  </si>
  <si>
    <t>48, -42</t>
  </si>
  <si>
    <t>3.8095 microstrain/mv</t>
  </si>
  <si>
    <t>quarter bridge, GF =2.1, 350 ohm rosette</t>
  </si>
  <si>
    <t>1000 mV/g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</si>
</sst>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49" fontId="2" fillId="0" borderId="0" xfId="0" applyNumberFormat="1" applyFont="1" applyAlignment="1">
      <alignment horizontal="right" wrapText="1"/>
    </xf>
    <xf numFmtId="0" fontId="0" fillId="3" borderId="0" xfId="0" applyFill="1" applyAlignment="1">
      <alignment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  <xf numFmtId="49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right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2"/>
  <sheetViews>
    <sheetView tabSelected="1" workbookViewId="0">
      <selection activeCell="H233" sqref="H233"/>
    </sheetView>
  </sheetViews>
  <sheetFormatPr baseColWidth="10" defaultColWidth="17.1640625" defaultRowHeight="12.75" customHeight="1" x14ac:dyDescent="0"/>
  <cols>
    <col min="1" max="1" width="22" customWidth="1"/>
    <col min="2" max="2" width="13.1640625" customWidth="1"/>
    <col min="3" max="3" width="17.33203125" customWidth="1"/>
    <col min="4" max="4" width="15.5" customWidth="1"/>
    <col min="6" max="6" width="4.6640625" customWidth="1"/>
    <col min="7" max="7" width="11.83203125" customWidth="1"/>
    <col min="8" max="8" width="14.33203125" customWidth="1"/>
    <col min="9" max="9" width="17" customWidth="1"/>
    <col min="12" max="12" width="10.6640625" customWidth="1"/>
    <col min="13" max="13" width="13.5" customWidth="1"/>
    <col min="14" max="14" width="8.5" customWidth="1"/>
  </cols>
  <sheetData>
    <row r="1" spans="1:15" ht="12.75" customHeight="1">
      <c r="G1" s="11"/>
      <c r="H1" s="10"/>
    </row>
    <row r="2" spans="1:15" ht="12.75" customHeight="1">
      <c r="E2" s="14" t="s">
        <v>0</v>
      </c>
      <c r="F2" s="14"/>
      <c r="G2" s="15"/>
      <c r="H2" s="10"/>
    </row>
    <row r="3" spans="1:15" ht="12.75" customHeight="1">
      <c r="A3" t="s">
        <v>1</v>
      </c>
      <c r="G3" s="11"/>
      <c r="H3" s="10"/>
    </row>
    <row r="4" spans="1:15" ht="12.75" customHeight="1">
      <c r="A4" s="13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6" t="s">
        <v>8</v>
      </c>
      <c r="H4" s="2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</row>
    <row r="5" spans="1:15" ht="12.75" customHeight="1">
      <c r="A5" t="s">
        <v>17</v>
      </c>
      <c r="B5">
        <v>202</v>
      </c>
      <c r="C5">
        <v>0</v>
      </c>
      <c r="D5" s="9" t="s">
        <v>18</v>
      </c>
      <c r="E5" t="s">
        <v>19</v>
      </c>
      <c r="F5">
        <v>5</v>
      </c>
      <c r="G5" s="11" t="s">
        <v>20</v>
      </c>
      <c r="H5" s="10" t="s">
        <v>21</v>
      </c>
      <c r="K5">
        <f>(1000*(5/65536))/(1*F5)</f>
        <v>1.52587890625E-2</v>
      </c>
      <c r="L5" t="s">
        <v>22</v>
      </c>
      <c r="M5">
        <v>1545</v>
      </c>
      <c r="N5" t="s">
        <v>23</v>
      </c>
    </row>
    <row r="6" spans="1:15" ht="12.75" customHeight="1">
      <c r="A6" t="s">
        <v>24</v>
      </c>
      <c r="B6">
        <v>202</v>
      </c>
      <c r="C6">
        <v>2</v>
      </c>
      <c r="D6" s="9" t="s">
        <v>25</v>
      </c>
      <c r="E6" t="s">
        <v>26</v>
      </c>
      <c r="F6">
        <v>1</v>
      </c>
      <c r="G6" s="11" t="s">
        <v>20</v>
      </c>
      <c r="H6" s="10" t="s">
        <v>21</v>
      </c>
      <c r="K6">
        <f>(5/65536)*2</f>
        <v>1.52587890625E-4</v>
      </c>
      <c r="L6" t="s">
        <v>27</v>
      </c>
      <c r="M6">
        <v>1545</v>
      </c>
      <c r="N6" t="s">
        <v>23</v>
      </c>
    </row>
    <row r="7" spans="1:15" ht="12.75" customHeight="1">
      <c r="A7" t="s">
        <v>17</v>
      </c>
      <c r="B7">
        <v>96</v>
      </c>
      <c r="C7">
        <v>0</v>
      </c>
      <c r="D7" s="9" t="s">
        <v>28</v>
      </c>
      <c r="E7" t="s">
        <v>19</v>
      </c>
      <c r="F7">
        <v>5</v>
      </c>
      <c r="G7" s="11" t="s">
        <v>20</v>
      </c>
      <c r="H7" s="10" t="s">
        <v>21</v>
      </c>
      <c r="K7">
        <f>(1000*(5/65536))/(1*F7)</f>
        <v>1.52587890625E-2</v>
      </c>
      <c r="L7" t="s">
        <v>22</v>
      </c>
      <c r="M7">
        <v>11392</v>
      </c>
      <c r="N7" t="s">
        <v>23</v>
      </c>
    </row>
    <row r="8" spans="1:15" ht="12.75" customHeight="1">
      <c r="A8" t="s">
        <v>24</v>
      </c>
      <c r="B8">
        <v>96</v>
      </c>
      <c r="C8">
        <v>2</v>
      </c>
      <c r="D8" s="9" t="s">
        <v>28</v>
      </c>
      <c r="E8" t="s">
        <v>26</v>
      </c>
      <c r="F8">
        <v>1</v>
      </c>
      <c r="G8" s="11" t="s">
        <v>20</v>
      </c>
      <c r="H8" s="10" t="s">
        <v>21</v>
      </c>
      <c r="K8">
        <f>(5/65536)*2</f>
        <v>1.52587890625E-4</v>
      </c>
      <c r="L8" t="s">
        <v>27</v>
      </c>
      <c r="M8">
        <v>11392</v>
      </c>
      <c r="N8" t="s">
        <v>23</v>
      </c>
    </row>
    <row r="9" spans="1:15" ht="12.75" customHeight="1">
      <c r="A9" t="s">
        <v>17</v>
      </c>
      <c r="B9">
        <v>167</v>
      </c>
      <c r="C9">
        <v>0</v>
      </c>
      <c r="D9" t="s">
        <v>29</v>
      </c>
      <c r="E9" t="s">
        <v>19</v>
      </c>
      <c r="F9">
        <v>5</v>
      </c>
      <c r="G9" s="11" t="s">
        <v>20</v>
      </c>
      <c r="H9" s="10" t="s">
        <v>21</v>
      </c>
      <c r="K9">
        <f>(1000*(5/65536))/(1*F9)</f>
        <v>1.52587890625E-2</v>
      </c>
      <c r="L9" t="s">
        <v>22</v>
      </c>
      <c r="M9">
        <v>11417</v>
      </c>
      <c r="N9" t="s">
        <v>23</v>
      </c>
    </row>
    <row r="10" spans="1:15" ht="12.75" customHeight="1">
      <c r="A10" t="s">
        <v>24</v>
      </c>
      <c r="B10">
        <v>167</v>
      </c>
      <c r="C10">
        <v>2</v>
      </c>
      <c r="D10" t="s">
        <v>29</v>
      </c>
      <c r="E10" t="s">
        <v>26</v>
      </c>
      <c r="F10">
        <v>1</v>
      </c>
      <c r="G10" s="11" t="s">
        <v>20</v>
      </c>
      <c r="H10" s="10" t="s">
        <v>21</v>
      </c>
      <c r="K10">
        <f>(5/65536)*2</f>
        <v>1.52587890625E-4</v>
      </c>
      <c r="L10" t="s">
        <v>27</v>
      </c>
      <c r="M10">
        <v>11417</v>
      </c>
      <c r="N10" t="s">
        <v>23</v>
      </c>
    </row>
    <row r="11" spans="1:15" ht="12.75" customHeight="1">
      <c r="A11" t="s">
        <v>17</v>
      </c>
      <c r="B11">
        <v>73</v>
      </c>
      <c r="C11">
        <v>0</v>
      </c>
      <c r="D11" t="s">
        <v>30</v>
      </c>
      <c r="E11" t="s">
        <v>19</v>
      </c>
      <c r="F11">
        <v>5</v>
      </c>
      <c r="G11" s="11" t="s">
        <v>20</v>
      </c>
      <c r="H11" s="10" t="s">
        <v>21</v>
      </c>
      <c r="K11">
        <f>(1000*(5/65536))/(1*F11)</f>
        <v>1.52587890625E-2</v>
      </c>
      <c r="L11" t="s">
        <v>22</v>
      </c>
      <c r="M11">
        <v>11435</v>
      </c>
      <c r="N11" t="s">
        <v>23</v>
      </c>
    </row>
    <row r="12" spans="1:15" ht="12.75" customHeight="1">
      <c r="A12" t="s">
        <v>24</v>
      </c>
      <c r="B12">
        <v>73</v>
      </c>
      <c r="C12">
        <v>2</v>
      </c>
      <c r="D12" t="s">
        <v>30</v>
      </c>
      <c r="E12" t="s">
        <v>26</v>
      </c>
      <c r="F12">
        <v>1</v>
      </c>
      <c r="G12" s="11" t="s">
        <v>20</v>
      </c>
      <c r="H12" s="10" t="s">
        <v>21</v>
      </c>
      <c r="K12">
        <f>(5/65536)*2</f>
        <v>1.52587890625E-4</v>
      </c>
      <c r="L12" t="s">
        <v>27</v>
      </c>
      <c r="M12">
        <v>11435</v>
      </c>
      <c r="N12" t="s">
        <v>23</v>
      </c>
    </row>
    <row r="13" spans="1:15" ht="12.75" customHeight="1">
      <c r="A13" t="s">
        <v>17</v>
      </c>
      <c r="B13">
        <v>191</v>
      </c>
      <c r="C13">
        <v>0</v>
      </c>
      <c r="D13" t="s">
        <v>31</v>
      </c>
      <c r="E13" t="s">
        <v>19</v>
      </c>
      <c r="F13">
        <v>5</v>
      </c>
      <c r="G13" s="11" t="s">
        <v>20</v>
      </c>
      <c r="H13" s="10" t="s">
        <v>21</v>
      </c>
      <c r="K13">
        <f>(1000*(5/65536))/(1*F13)</f>
        <v>1.52587890625E-2</v>
      </c>
      <c r="L13" t="s">
        <v>22</v>
      </c>
      <c r="M13">
        <v>1566</v>
      </c>
      <c r="N13" t="s">
        <v>23</v>
      </c>
    </row>
    <row r="14" spans="1:15" ht="12.75" customHeight="1">
      <c r="A14" t="s">
        <v>24</v>
      </c>
      <c r="B14">
        <v>191</v>
      </c>
      <c r="C14">
        <v>2</v>
      </c>
      <c r="D14" t="s">
        <v>31</v>
      </c>
      <c r="E14" t="s">
        <v>26</v>
      </c>
      <c r="F14">
        <v>1</v>
      </c>
      <c r="G14" s="11" t="s">
        <v>20</v>
      </c>
      <c r="H14" s="10" t="s">
        <v>21</v>
      </c>
      <c r="K14">
        <f>(5/65536)*2</f>
        <v>1.52587890625E-4</v>
      </c>
      <c r="L14" t="s">
        <v>27</v>
      </c>
      <c r="M14">
        <v>1566</v>
      </c>
      <c r="N14" t="s">
        <v>23</v>
      </c>
    </row>
    <row r="15" spans="1:15" ht="12.75" customHeight="1">
      <c r="A15" t="s">
        <v>17</v>
      </c>
      <c r="B15">
        <v>161</v>
      </c>
      <c r="C15">
        <v>0</v>
      </c>
      <c r="D15" t="s">
        <v>32</v>
      </c>
      <c r="E15" t="s">
        <v>19</v>
      </c>
      <c r="F15">
        <v>5</v>
      </c>
      <c r="G15" s="11" t="s">
        <v>20</v>
      </c>
      <c r="H15" s="10" t="s">
        <v>21</v>
      </c>
      <c r="K15">
        <f>(1000*(5/65536))/(1*F15)</f>
        <v>1.52587890625E-2</v>
      </c>
      <c r="L15" t="s">
        <v>22</v>
      </c>
      <c r="M15">
        <v>11468</v>
      </c>
      <c r="N15" t="s">
        <v>23</v>
      </c>
    </row>
    <row r="16" spans="1:15" ht="12.75" customHeight="1">
      <c r="A16" t="s">
        <v>24</v>
      </c>
      <c r="B16">
        <v>161</v>
      </c>
      <c r="C16">
        <v>2</v>
      </c>
      <c r="D16" t="s">
        <v>32</v>
      </c>
      <c r="E16" t="s">
        <v>26</v>
      </c>
      <c r="F16">
        <v>1</v>
      </c>
      <c r="G16" s="11" t="s">
        <v>20</v>
      </c>
      <c r="H16" s="10" t="s">
        <v>21</v>
      </c>
      <c r="K16">
        <f>(5/65536)*2</f>
        <v>1.52587890625E-4</v>
      </c>
      <c r="L16" t="s">
        <v>27</v>
      </c>
      <c r="M16">
        <v>11468</v>
      </c>
      <c r="N16" t="s">
        <v>23</v>
      </c>
    </row>
    <row r="17" spans="1:14" ht="12.75" customHeight="1">
      <c r="A17" t="s">
        <v>17</v>
      </c>
      <c r="B17">
        <v>124</v>
      </c>
      <c r="C17">
        <v>0</v>
      </c>
      <c r="D17" t="s">
        <v>33</v>
      </c>
      <c r="E17" t="s">
        <v>19</v>
      </c>
      <c r="F17">
        <v>5</v>
      </c>
      <c r="G17" s="11" t="s">
        <v>20</v>
      </c>
      <c r="H17" s="10" t="s">
        <v>21</v>
      </c>
      <c r="K17">
        <f>(1000*(5/65536))/(1*F17)</f>
        <v>1.52587890625E-2</v>
      </c>
      <c r="L17" t="s">
        <v>22</v>
      </c>
      <c r="M17">
        <v>1575</v>
      </c>
      <c r="N17" t="s">
        <v>23</v>
      </c>
    </row>
    <row r="18" spans="1:14" ht="12.75" customHeight="1">
      <c r="A18" t="s">
        <v>24</v>
      </c>
      <c r="B18">
        <v>124</v>
      </c>
      <c r="C18">
        <v>2</v>
      </c>
      <c r="D18" t="s">
        <v>33</v>
      </c>
      <c r="E18" t="s">
        <v>26</v>
      </c>
      <c r="F18">
        <v>1</v>
      </c>
      <c r="G18" s="11" t="s">
        <v>20</v>
      </c>
      <c r="H18" s="10" t="s">
        <v>21</v>
      </c>
      <c r="K18">
        <f>(5/65536)*2</f>
        <v>1.52587890625E-4</v>
      </c>
      <c r="L18" t="s">
        <v>27</v>
      </c>
      <c r="M18">
        <v>1575</v>
      </c>
      <c r="N18" t="s">
        <v>23</v>
      </c>
    </row>
    <row r="19" spans="1:14" ht="12.75" customHeight="1">
      <c r="A19" t="s">
        <v>17</v>
      </c>
      <c r="B19">
        <v>76</v>
      </c>
      <c r="C19">
        <v>0</v>
      </c>
      <c r="D19" t="s">
        <v>34</v>
      </c>
      <c r="E19" t="s">
        <v>19</v>
      </c>
      <c r="F19">
        <v>5</v>
      </c>
      <c r="G19" s="11" t="s">
        <v>20</v>
      </c>
      <c r="H19" s="10" t="s">
        <v>21</v>
      </c>
      <c r="K19">
        <f>(1000*(5/65536))/(1*F19)</f>
        <v>1.52587890625E-2</v>
      </c>
      <c r="L19" t="s">
        <v>22</v>
      </c>
      <c r="M19">
        <v>1580</v>
      </c>
      <c r="N19" t="s">
        <v>23</v>
      </c>
    </row>
    <row r="20" spans="1:14" ht="12.75" customHeight="1">
      <c r="A20" t="s">
        <v>24</v>
      </c>
      <c r="B20">
        <v>76</v>
      </c>
      <c r="C20">
        <v>2</v>
      </c>
      <c r="D20" t="s">
        <v>34</v>
      </c>
      <c r="E20" t="s">
        <v>26</v>
      </c>
      <c r="F20">
        <v>1</v>
      </c>
      <c r="G20" s="11" t="s">
        <v>20</v>
      </c>
      <c r="H20" s="10" t="s">
        <v>21</v>
      </c>
      <c r="K20">
        <f>(5/65536)*2</f>
        <v>1.52587890625E-4</v>
      </c>
      <c r="L20" t="s">
        <v>27</v>
      </c>
      <c r="M20">
        <v>1580</v>
      </c>
      <c r="N20" t="s">
        <v>23</v>
      </c>
    </row>
    <row r="21" spans="1:14" ht="12.75" customHeight="1">
      <c r="A21" t="s">
        <v>17</v>
      </c>
      <c r="B21">
        <v>92</v>
      </c>
      <c r="C21">
        <v>0</v>
      </c>
      <c r="D21" t="s">
        <v>35</v>
      </c>
      <c r="E21" t="s">
        <v>19</v>
      </c>
      <c r="F21">
        <v>5</v>
      </c>
      <c r="G21" s="11" t="s">
        <v>20</v>
      </c>
      <c r="H21" s="10" t="s">
        <v>21</v>
      </c>
      <c r="K21">
        <f>(1000*(5/65536))/(1*F21)</f>
        <v>1.52587890625E-2</v>
      </c>
      <c r="L21" t="s">
        <v>22</v>
      </c>
      <c r="M21">
        <v>11529</v>
      </c>
      <c r="N21" t="s">
        <v>23</v>
      </c>
    </row>
    <row r="22" spans="1:14" ht="12.75" customHeight="1">
      <c r="A22" t="s">
        <v>24</v>
      </c>
      <c r="B22">
        <v>92</v>
      </c>
      <c r="C22">
        <v>2</v>
      </c>
      <c r="D22" t="s">
        <v>35</v>
      </c>
      <c r="E22" t="s">
        <v>26</v>
      </c>
      <c r="F22">
        <v>1</v>
      </c>
      <c r="G22" s="11" t="s">
        <v>20</v>
      </c>
      <c r="H22" s="10" t="s">
        <v>21</v>
      </c>
      <c r="K22">
        <f>(5/65536)*2</f>
        <v>1.52587890625E-4</v>
      </c>
      <c r="L22" t="s">
        <v>27</v>
      </c>
      <c r="M22">
        <v>11529</v>
      </c>
      <c r="N22" t="s">
        <v>23</v>
      </c>
    </row>
    <row r="23" spans="1:14" ht="12.75" customHeight="1">
      <c r="A23" t="s">
        <v>17</v>
      </c>
      <c r="B23">
        <v>34</v>
      </c>
      <c r="C23">
        <v>0</v>
      </c>
      <c r="D23" t="s">
        <v>36</v>
      </c>
      <c r="E23" t="s">
        <v>19</v>
      </c>
      <c r="F23">
        <v>5</v>
      </c>
      <c r="G23" s="11" t="s">
        <v>20</v>
      </c>
      <c r="H23" s="10" t="s">
        <v>21</v>
      </c>
      <c r="K23">
        <f>(1000*(5/65536))/(1*F23)</f>
        <v>1.52587890625E-2</v>
      </c>
      <c r="L23" t="s">
        <v>22</v>
      </c>
      <c r="M23">
        <v>1592</v>
      </c>
      <c r="N23" t="s">
        <v>23</v>
      </c>
    </row>
    <row r="24" spans="1:14" ht="12.75" customHeight="1">
      <c r="A24" t="s">
        <v>24</v>
      </c>
      <c r="B24">
        <v>34</v>
      </c>
      <c r="C24">
        <v>2</v>
      </c>
      <c r="D24" t="s">
        <v>36</v>
      </c>
      <c r="E24" t="s">
        <v>26</v>
      </c>
      <c r="F24">
        <v>1</v>
      </c>
      <c r="G24" s="11" t="s">
        <v>20</v>
      </c>
      <c r="H24" s="10" t="s">
        <v>21</v>
      </c>
      <c r="K24">
        <f>(5/65536)*2</f>
        <v>1.52587890625E-4</v>
      </c>
      <c r="L24" t="s">
        <v>27</v>
      </c>
      <c r="M24">
        <v>1592</v>
      </c>
      <c r="N24" t="s">
        <v>23</v>
      </c>
    </row>
    <row r="25" spans="1:14" ht="12.75" customHeight="1">
      <c r="A25" t="s">
        <v>17</v>
      </c>
      <c r="B25">
        <v>22</v>
      </c>
      <c r="C25">
        <v>0</v>
      </c>
      <c r="D25" t="s">
        <v>37</v>
      </c>
      <c r="E25" t="s">
        <v>19</v>
      </c>
      <c r="F25">
        <v>5</v>
      </c>
      <c r="G25" s="11" t="s">
        <v>20</v>
      </c>
      <c r="H25" s="10" t="s">
        <v>21</v>
      </c>
      <c r="K25">
        <f>(1000*(5/65536))/(1*F25)</f>
        <v>1.52587890625E-2</v>
      </c>
      <c r="L25" t="s">
        <v>22</v>
      </c>
      <c r="M25">
        <v>11544</v>
      </c>
      <c r="N25" t="s">
        <v>23</v>
      </c>
    </row>
    <row r="26" spans="1:14" ht="12.75" customHeight="1">
      <c r="A26" t="s">
        <v>24</v>
      </c>
      <c r="B26">
        <v>22</v>
      </c>
      <c r="C26">
        <v>2</v>
      </c>
      <c r="D26" t="s">
        <v>37</v>
      </c>
      <c r="E26" t="s">
        <v>26</v>
      </c>
      <c r="F26">
        <v>1</v>
      </c>
      <c r="G26" s="11" t="s">
        <v>20</v>
      </c>
      <c r="H26" s="10" t="s">
        <v>21</v>
      </c>
      <c r="K26">
        <f>(5/65536)*2</f>
        <v>1.52587890625E-4</v>
      </c>
      <c r="L26" t="s">
        <v>27</v>
      </c>
      <c r="M26">
        <v>11544</v>
      </c>
      <c r="N26" t="s">
        <v>23</v>
      </c>
    </row>
    <row r="27" spans="1:14" ht="12.75" customHeight="1">
      <c r="A27" t="s">
        <v>17</v>
      </c>
      <c r="B27">
        <v>158</v>
      </c>
      <c r="C27">
        <v>0</v>
      </c>
      <c r="D27" t="s">
        <v>38</v>
      </c>
      <c r="E27" t="s">
        <v>19</v>
      </c>
      <c r="F27">
        <v>5</v>
      </c>
      <c r="G27" s="11" t="s">
        <v>20</v>
      </c>
      <c r="H27" s="10" t="s">
        <v>21</v>
      </c>
      <c r="K27">
        <f>(1000*(5/65536))/(1*F27)</f>
        <v>1.52587890625E-2</v>
      </c>
      <c r="L27" t="s">
        <v>22</v>
      </c>
      <c r="M27">
        <v>9857</v>
      </c>
      <c r="N27" t="s">
        <v>23</v>
      </c>
    </row>
    <row r="28" spans="1:14" ht="12.75" customHeight="1">
      <c r="A28" t="s">
        <v>24</v>
      </c>
      <c r="B28">
        <v>158</v>
      </c>
      <c r="C28">
        <v>2</v>
      </c>
      <c r="D28" t="s">
        <v>38</v>
      </c>
      <c r="E28" t="s">
        <v>26</v>
      </c>
      <c r="F28">
        <v>1</v>
      </c>
      <c r="G28" s="11" t="s">
        <v>20</v>
      </c>
      <c r="H28" s="10" t="s">
        <v>21</v>
      </c>
      <c r="K28">
        <f>(5/65536)*2</f>
        <v>1.52587890625E-4</v>
      </c>
      <c r="L28" t="s">
        <v>27</v>
      </c>
      <c r="M28">
        <v>9857</v>
      </c>
      <c r="N28" t="s">
        <v>23</v>
      </c>
    </row>
    <row r="29" spans="1:14" ht="12.75" customHeight="1">
      <c r="A29" s="5" t="s">
        <v>17</v>
      </c>
      <c r="B29">
        <v>79</v>
      </c>
      <c r="C29">
        <v>0</v>
      </c>
      <c r="D29" s="5" t="s">
        <v>39</v>
      </c>
      <c r="E29" t="s">
        <v>19</v>
      </c>
      <c r="F29">
        <v>5</v>
      </c>
      <c r="G29" s="11" t="s">
        <v>21</v>
      </c>
      <c r="H29" s="10" t="s">
        <v>40</v>
      </c>
      <c r="I29" t="s">
        <v>41</v>
      </c>
      <c r="K29">
        <f>(1000*(5/65536))/(1*F29)</f>
        <v>1.52587890625E-2</v>
      </c>
      <c r="L29" t="s">
        <v>22</v>
      </c>
      <c r="M29">
        <v>565</v>
      </c>
      <c r="N29" t="s">
        <v>23</v>
      </c>
    </row>
    <row r="30" spans="1:14" ht="12.75" customHeight="1">
      <c r="A30" s="5" t="s">
        <v>24</v>
      </c>
      <c r="B30">
        <v>79</v>
      </c>
      <c r="C30">
        <v>3</v>
      </c>
      <c r="D30" s="5" t="s">
        <v>39</v>
      </c>
      <c r="E30" t="s">
        <v>26</v>
      </c>
      <c r="F30">
        <v>1</v>
      </c>
      <c r="G30" s="11" t="s">
        <v>21</v>
      </c>
      <c r="H30" s="10" t="s">
        <v>40</v>
      </c>
      <c r="I30" t="s">
        <v>41</v>
      </c>
      <c r="K30">
        <f>(5/65536)*2</f>
        <v>1.52587890625E-4</v>
      </c>
      <c r="L30" t="s">
        <v>27</v>
      </c>
      <c r="M30">
        <v>565</v>
      </c>
      <c r="N30" t="s">
        <v>23</v>
      </c>
    </row>
    <row r="31" spans="1:14" ht="12.75" customHeight="1">
      <c r="A31" s="5" t="s">
        <v>17</v>
      </c>
      <c r="B31">
        <v>51</v>
      </c>
      <c r="C31">
        <v>0</v>
      </c>
      <c r="D31" t="s">
        <v>42</v>
      </c>
      <c r="E31" t="s">
        <v>19</v>
      </c>
      <c r="F31">
        <v>5</v>
      </c>
      <c r="G31" s="11" t="s">
        <v>21</v>
      </c>
      <c r="H31" s="10" t="s">
        <v>40</v>
      </c>
      <c r="I31" t="s">
        <v>41</v>
      </c>
      <c r="K31">
        <f>(1000*(5/65536))/(1*F31)</f>
        <v>1.52587890625E-2</v>
      </c>
      <c r="L31" t="s">
        <v>22</v>
      </c>
      <c r="M31">
        <v>569</v>
      </c>
      <c r="N31" t="s">
        <v>23</v>
      </c>
    </row>
    <row r="32" spans="1:14" ht="12.75" customHeight="1">
      <c r="A32" s="5" t="s">
        <v>24</v>
      </c>
      <c r="B32">
        <v>51</v>
      </c>
      <c r="C32">
        <v>3</v>
      </c>
      <c r="D32" t="s">
        <v>42</v>
      </c>
      <c r="E32" t="s">
        <v>26</v>
      </c>
      <c r="F32">
        <v>1</v>
      </c>
      <c r="G32" s="11" t="s">
        <v>21</v>
      </c>
      <c r="H32" s="10" t="s">
        <v>40</v>
      </c>
      <c r="I32" t="s">
        <v>41</v>
      </c>
      <c r="K32">
        <f>(5/65536)*2</f>
        <v>1.52587890625E-4</v>
      </c>
      <c r="L32" t="s">
        <v>27</v>
      </c>
      <c r="M32">
        <v>569</v>
      </c>
      <c r="N32" t="s">
        <v>23</v>
      </c>
    </row>
    <row r="33" spans="1:14" ht="12.75" customHeight="1">
      <c r="A33" s="5" t="s">
        <v>17</v>
      </c>
      <c r="B33">
        <v>90</v>
      </c>
      <c r="C33">
        <v>0</v>
      </c>
      <c r="D33" t="s">
        <v>43</v>
      </c>
      <c r="E33" t="s">
        <v>19</v>
      </c>
      <c r="F33">
        <v>5</v>
      </c>
      <c r="G33" s="11" t="s">
        <v>21</v>
      </c>
      <c r="H33" s="10" t="s">
        <v>44</v>
      </c>
      <c r="K33">
        <f>(1000*(5/65536))/(1*F33)</f>
        <v>1.52587890625E-2</v>
      </c>
      <c r="L33" t="s">
        <v>22</v>
      </c>
      <c r="M33">
        <v>9845</v>
      </c>
      <c r="N33" t="s">
        <v>23</v>
      </c>
    </row>
    <row r="34" spans="1:14" ht="12.75" customHeight="1">
      <c r="A34" s="5" t="s">
        <v>24</v>
      </c>
      <c r="B34">
        <v>90</v>
      </c>
      <c r="C34">
        <v>2</v>
      </c>
      <c r="D34" t="s">
        <v>43</v>
      </c>
      <c r="E34" t="s">
        <v>26</v>
      </c>
      <c r="F34">
        <v>1</v>
      </c>
      <c r="G34" s="11" t="s">
        <v>21</v>
      </c>
      <c r="H34" s="10" t="s">
        <v>44</v>
      </c>
      <c r="K34">
        <f>(5/65536)*2</f>
        <v>1.52587890625E-4</v>
      </c>
      <c r="L34" t="s">
        <v>27</v>
      </c>
      <c r="M34">
        <v>9845</v>
      </c>
      <c r="N34" t="s">
        <v>23</v>
      </c>
    </row>
    <row r="35" spans="1:14" ht="12.75" customHeight="1">
      <c r="A35" s="7" t="s">
        <v>17</v>
      </c>
      <c r="B35">
        <v>184</v>
      </c>
      <c r="C35">
        <v>0</v>
      </c>
      <c r="D35" t="s">
        <v>38</v>
      </c>
      <c r="E35" t="s">
        <v>19</v>
      </c>
      <c r="F35">
        <v>5</v>
      </c>
      <c r="G35" s="11" t="s">
        <v>21</v>
      </c>
      <c r="H35" s="10" t="s">
        <v>45</v>
      </c>
      <c r="K35">
        <f>(1000*(5/65536))/(1*F35)</f>
        <v>1.52587890625E-2</v>
      </c>
      <c r="L35" t="s">
        <v>22</v>
      </c>
      <c r="M35">
        <v>9857</v>
      </c>
      <c r="N35" t="s">
        <v>23</v>
      </c>
    </row>
    <row r="36" spans="1:14" ht="12.75" customHeight="1">
      <c r="A36" s="7" t="s">
        <v>24</v>
      </c>
      <c r="B36">
        <v>184</v>
      </c>
      <c r="C36">
        <v>2</v>
      </c>
      <c r="D36" t="s">
        <v>38</v>
      </c>
      <c r="E36" t="s">
        <v>26</v>
      </c>
      <c r="F36">
        <v>1</v>
      </c>
      <c r="G36" s="11" t="s">
        <v>21</v>
      </c>
      <c r="H36" s="10" t="s">
        <v>45</v>
      </c>
      <c r="K36">
        <f>(5/65536)*2</f>
        <v>1.52587890625E-4</v>
      </c>
      <c r="L36" t="s">
        <v>27</v>
      </c>
      <c r="M36">
        <v>9857</v>
      </c>
      <c r="N36" t="s">
        <v>23</v>
      </c>
    </row>
    <row r="37" spans="1:14" ht="12.75" customHeight="1">
      <c r="A37" s="5" t="s">
        <v>17</v>
      </c>
      <c r="B37">
        <v>109</v>
      </c>
      <c r="C37">
        <v>0</v>
      </c>
      <c r="D37" t="s">
        <v>46</v>
      </c>
      <c r="E37" t="s">
        <v>19</v>
      </c>
      <c r="F37">
        <v>5</v>
      </c>
      <c r="G37" s="11" t="s">
        <v>21</v>
      </c>
      <c r="H37" s="10" t="s">
        <v>47</v>
      </c>
      <c r="K37">
        <f>(1000*(5/65536))/(1*F37)</f>
        <v>1.52587890625E-2</v>
      </c>
      <c r="L37" t="s">
        <v>22</v>
      </c>
      <c r="M37">
        <v>9845</v>
      </c>
      <c r="N37" t="s">
        <v>23</v>
      </c>
    </row>
    <row r="38" spans="1:14" ht="12.75" customHeight="1">
      <c r="A38" s="5" t="s">
        <v>24</v>
      </c>
      <c r="B38">
        <v>109</v>
      </c>
      <c r="C38">
        <v>3</v>
      </c>
      <c r="D38" t="s">
        <v>46</v>
      </c>
      <c r="E38" t="s">
        <v>26</v>
      </c>
      <c r="F38">
        <v>1</v>
      </c>
      <c r="G38" s="11" t="s">
        <v>21</v>
      </c>
      <c r="H38" s="10" t="s">
        <v>47</v>
      </c>
      <c r="K38">
        <f>(5/65536)*2</f>
        <v>1.52587890625E-4</v>
      </c>
      <c r="L38" t="s">
        <v>27</v>
      </c>
      <c r="M38">
        <v>9845</v>
      </c>
      <c r="N38" t="s">
        <v>23</v>
      </c>
    </row>
    <row r="39" spans="1:14" ht="12.75" customHeight="1">
      <c r="A39" t="s">
        <v>17</v>
      </c>
      <c r="B39">
        <v>162</v>
      </c>
      <c r="C39">
        <v>0</v>
      </c>
      <c r="D39" t="s">
        <v>48</v>
      </c>
      <c r="E39" t="s">
        <v>19</v>
      </c>
      <c r="F39">
        <v>5</v>
      </c>
      <c r="G39" s="11" t="s">
        <v>21</v>
      </c>
      <c r="H39" s="10" t="s">
        <v>49</v>
      </c>
      <c r="K39">
        <f>(1000*(5/65536))/(1*F39)</f>
        <v>1.52587890625E-2</v>
      </c>
      <c r="L39" t="s">
        <v>22</v>
      </c>
      <c r="M39">
        <v>9869</v>
      </c>
      <c r="N39" t="s">
        <v>23</v>
      </c>
    </row>
    <row r="40" spans="1:14" ht="12.75" customHeight="1">
      <c r="A40" t="s">
        <v>24</v>
      </c>
      <c r="B40">
        <v>162</v>
      </c>
      <c r="C40">
        <v>2</v>
      </c>
      <c r="D40" t="s">
        <v>48</v>
      </c>
      <c r="E40" t="s">
        <v>26</v>
      </c>
      <c r="F40">
        <v>1</v>
      </c>
      <c r="G40" s="11" t="s">
        <v>21</v>
      </c>
      <c r="H40" s="10" t="s">
        <v>49</v>
      </c>
      <c r="K40">
        <f>(5/65536)*2</f>
        <v>1.52587890625E-4</v>
      </c>
      <c r="L40" t="s">
        <v>27</v>
      </c>
      <c r="M40">
        <v>9869</v>
      </c>
      <c r="N40" t="s">
        <v>23</v>
      </c>
    </row>
    <row r="41" spans="1:14" ht="12.75" customHeight="1">
      <c r="A41" t="s">
        <v>17</v>
      </c>
      <c r="B41">
        <v>92</v>
      </c>
      <c r="C41">
        <v>0</v>
      </c>
      <c r="D41" t="s">
        <v>48</v>
      </c>
      <c r="E41" t="s">
        <v>19</v>
      </c>
      <c r="F41">
        <v>5</v>
      </c>
      <c r="G41" s="11" t="s">
        <v>49</v>
      </c>
      <c r="H41" s="10" t="s">
        <v>50</v>
      </c>
      <c r="K41">
        <f>(1000*(5/65536))/(1*F41)</f>
        <v>1.52587890625E-2</v>
      </c>
      <c r="L41" t="s">
        <v>22</v>
      </c>
      <c r="M41">
        <v>9869</v>
      </c>
      <c r="N41" t="s">
        <v>23</v>
      </c>
    </row>
    <row r="42" spans="1:14" ht="12.75" customHeight="1">
      <c r="A42" t="s">
        <v>24</v>
      </c>
      <c r="B42">
        <v>92</v>
      </c>
      <c r="C42">
        <v>3</v>
      </c>
      <c r="D42" t="s">
        <v>48</v>
      </c>
      <c r="E42" t="s">
        <v>26</v>
      </c>
      <c r="F42">
        <v>1</v>
      </c>
      <c r="G42" s="11" t="s">
        <v>49</v>
      </c>
      <c r="H42" s="10" t="s">
        <v>50</v>
      </c>
      <c r="K42">
        <f>(5/65536)*2</f>
        <v>1.52587890625E-4</v>
      </c>
      <c r="L42" t="s">
        <v>27</v>
      </c>
      <c r="M42">
        <v>9869</v>
      </c>
      <c r="N42" t="s">
        <v>23</v>
      </c>
    </row>
    <row r="43" spans="1:14" ht="12.75" customHeight="1">
      <c r="A43" s="7" t="s">
        <v>17</v>
      </c>
      <c r="B43">
        <v>52</v>
      </c>
      <c r="C43">
        <v>0</v>
      </c>
      <c r="D43" t="s">
        <v>48</v>
      </c>
      <c r="E43" t="s">
        <v>19</v>
      </c>
      <c r="F43">
        <v>5</v>
      </c>
      <c r="G43" s="11" t="s">
        <v>50</v>
      </c>
      <c r="H43" s="10" t="s">
        <v>45</v>
      </c>
      <c r="K43">
        <f>(1000*(5/65536))/(1*F43)</f>
        <v>1.52587890625E-2</v>
      </c>
      <c r="L43" t="s">
        <v>22</v>
      </c>
      <c r="M43">
        <v>9869</v>
      </c>
      <c r="N43" t="s">
        <v>23</v>
      </c>
    </row>
    <row r="44" spans="1:14" ht="12.75" customHeight="1">
      <c r="A44" s="7" t="s">
        <v>24</v>
      </c>
      <c r="B44">
        <v>52</v>
      </c>
      <c r="C44">
        <v>2</v>
      </c>
      <c r="D44" t="s">
        <v>48</v>
      </c>
      <c r="E44" t="s">
        <v>26</v>
      </c>
      <c r="F44">
        <v>1</v>
      </c>
      <c r="G44" s="11" t="s">
        <v>50</v>
      </c>
      <c r="H44" s="10" t="s">
        <v>45</v>
      </c>
      <c r="K44">
        <f>(5/65536)*2</f>
        <v>1.52587890625E-4</v>
      </c>
      <c r="L44" t="s">
        <v>27</v>
      </c>
      <c r="M44">
        <v>9869</v>
      </c>
      <c r="N44" t="s">
        <v>23</v>
      </c>
    </row>
    <row r="45" spans="1:14" ht="12.75" customHeight="1">
      <c r="A45" s="5" t="s">
        <v>17</v>
      </c>
      <c r="B45">
        <v>55</v>
      </c>
      <c r="C45">
        <v>0</v>
      </c>
      <c r="D45" s="5" t="s">
        <v>51</v>
      </c>
      <c r="E45" t="s">
        <v>19</v>
      </c>
      <c r="F45">
        <v>5</v>
      </c>
      <c r="G45" s="11" t="s">
        <v>21</v>
      </c>
      <c r="H45" s="10" t="s">
        <v>40</v>
      </c>
      <c r="I45" t="s">
        <v>41</v>
      </c>
      <c r="K45">
        <f>(1000*(5/65536))/(1*F45)</f>
        <v>1.52587890625E-2</v>
      </c>
      <c r="L45" t="s">
        <v>22</v>
      </c>
      <c r="M45">
        <v>9896</v>
      </c>
      <c r="N45" t="s">
        <v>23</v>
      </c>
    </row>
    <row r="46" spans="1:14" ht="12.75" customHeight="1">
      <c r="A46" s="5" t="s">
        <v>24</v>
      </c>
      <c r="B46">
        <v>55</v>
      </c>
      <c r="C46">
        <v>3</v>
      </c>
      <c r="D46" s="5" t="s">
        <v>51</v>
      </c>
      <c r="E46" t="s">
        <v>26</v>
      </c>
      <c r="F46">
        <v>1</v>
      </c>
      <c r="G46" s="11" t="s">
        <v>21</v>
      </c>
      <c r="H46" s="10" t="s">
        <v>40</v>
      </c>
      <c r="I46" t="s">
        <v>41</v>
      </c>
      <c r="K46">
        <f>(5/65536)*2</f>
        <v>1.52587890625E-4</v>
      </c>
      <c r="L46" t="s">
        <v>27</v>
      </c>
      <c r="M46">
        <v>9896</v>
      </c>
      <c r="N46" t="s">
        <v>23</v>
      </c>
    </row>
    <row r="47" spans="1:14" ht="12.75" customHeight="1">
      <c r="A47" s="5" t="s">
        <v>17</v>
      </c>
      <c r="B47">
        <v>161</v>
      </c>
      <c r="C47">
        <v>0</v>
      </c>
      <c r="D47" s="5" t="s">
        <v>29</v>
      </c>
      <c r="E47" t="s">
        <v>19</v>
      </c>
      <c r="F47">
        <v>5</v>
      </c>
      <c r="G47" s="11" t="s">
        <v>21</v>
      </c>
      <c r="H47" s="10" t="s">
        <v>40</v>
      </c>
      <c r="I47" t="s">
        <v>41</v>
      </c>
      <c r="K47">
        <f>(1000*(5/65536))/(1*F47)</f>
        <v>1.52587890625E-2</v>
      </c>
      <c r="L47" t="s">
        <v>22</v>
      </c>
      <c r="M47">
        <v>11417</v>
      </c>
      <c r="N47" t="s">
        <v>23</v>
      </c>
    </row>
    <row r="48" spans="1:14" ht="12.75" customHeight="1">
      <c r="A48" s="5" t="s">
        <v>24</v>
      </c>
      <c r="B48">
        <v>161</v>
      </c>
      <c r="C48">
        <v>2</v>
      </c>
      <c r="D48" s="5" t="s">
        <v>29</v>
      </c>
      <c r="E48" t="s">
        <v>26</v>
      </c>
      <c r="F48">
        <v>1</v>
      </c>
      <c r="G48" s="11" t="s">
        <v>21</v>
      </c>
      <c r="H48" s="10" t="s">
        <v>40</v>
      </c>
      <c r="I48" t="s">
        <v>41</v>
      </c>
      <c r="K48">
        <f>(5/65536)*2</f>
        <v>1.52587890625E-4</v>
      </c>
      <c r="L48" t="s">
        <v>27</v>
      </c>
      <c r="M48">
        <v>11417</v>
      </c>
      <c r="N48" t="s">
        <v>23</v>
      </c>
    </row>
    <row r="49" spans="1:15" ht="12.75" customHeight="1">
      <c r="A49" s="5" t="s">
        <v>17</v>
      </c>
      <c r="B49">
        <v>77</v>
      </c>
      <c r="C49">
        <v>0</v>
      </c>
      <c r="D49" t="s">
        <v>30</v>
      </c>
      <c r="E49" t="s">
        <v>19</v>
      </c>
      <c r="F49">
        <v>5</v>
      </c>
      <c r="G49" s="11" t="s">
        <v>21</v>
      </c>
      <c r="H49" s="10" t="s">
        <v>52</v>
      </c>
      <c r="I49" t="s">
        <v>41</v>
      </c>
      <c r="K49">
        <f>(1000*(5/65536))/(1*F49)</f>
        <v>1.52587890625E-2</v>
      </c>
      <c r="L49" t="s">
        <v>22</v>
      </c>
      <c r="M49">
        <v>11435</v>
      </c>
      <c r="N49" t="s">
        <v>23</v>
      </c>
    </row>
    <row r="50" spans="1:15" ht="12.75" customHeight="1">
      <c r="A50" s="5" t="s">
        <v>24</v>
      </c>
      <c r="B50">
        <v>77</v>
      </c>
      <c r="C50">
        <v>2</v>
      </c>
      <c r="D50" t="s">
        <v>30</v>
      </c>
      <c r="E50" t="s">
        <v>26</v>
      </c>
      <c r="F50">
        <v>1</v>
      </c>
      <c r="G50" s="11" t="s">
        <v>21</v>
      </c>
      <c r="H50" s="10" t="s">
        <v>52</v>
      </c>
      <c r="I50" t="s">
        <v>41</v>
      </c>
      <c r="K50">
        <f>(5/65536)*2</f>
        <v>1.52587890625E-4</v>
      </c>
      <c r="L50" t="s">
        <v>27</v>
      </c>
      <c r="M50">
        <v>11435</v>
      </c>
      <c r="N50" t="s">
        <v>23</v>
      </c>
    </row>
    <row r="51" spans="1:15" ht="12.75" customHeight="1">
      <c r="A51" s="5" t="s">
        <v>17</v>
      </c>
      <c r="B51">
        <v>169</v>
      </c>
      <c r="C51">
        <v>0</v>
      </c>
      <c r="D51" t="s">
        <v>31</v>
      </c>
      <c r="E51" t="s">
        <v>19</v>
      </c>
      <c r="F51">
        <v>5</v>
      </c>
      <c r="G51" s="11" t="s">
        <v>21</v>
      </c>
      <c r="H51" s="10" t="s">
        <v>52</v>
      </c>
      <c r="I51" t="s">
        <v>41</v>
      </c>
      <c r="K51">
        <f>(1000*(5/65536))/(1*F51)</f>
        <v>1.52587890625E-2</v>
      </c>
      <c r="L51" t="s">
        <v>22</v>
      </c>
      <c r="M51">
        <v>1566</v>
      </c>
      <c r="N51" t="s">
        <v>23</v>
      </c>
    </row>
    <row r="52" spans="1:15" ht="12.75" customHeight="1">
      <c r="A52" s="5" t="s">
        <v>24</v>
      </c>
      <c r="B52">
        <v>169</v>
      </c>
      <c r="C52">
        <v>2</v>
      </c>
      <c r="D52" t="s">
        <v>31</v>
      </c>
      <c r="E52" t="s">
        <v>26</v>
      </c>
      <c r="F52">
        <v>1</v>
      </c>
      <c r="G52" s="11" t="s">
        <v>21</v>
      </c>
      <c r="H52" s="10" t="s">
        <v>52</v>
      </c>
      <c r="I52" t="s">
        <v>41</v>
      </c>
      <c r="K52">
        <f>(5/65536)*2</f>
        <v>1.52587890625E-4</v>
      </c>
      <c r="L52" t="s">
        <v>27</v>
      </c>
      <c r="M52">
        <v>1566</v>
      </c>
      <c r="N52" t="s">
        <v>23</v>
      </c>
    </row>
    <row r="53" spans="1:15" ht="12.75" customHeight="1">
      <c r="A53" s="5" t="s">
        <v>17</v>
      </c>
      <c r="B53">
        <v>60</v>
      </c>
      <c r="C53">
        <v>0</v>
      </c>
      <c r="D53" t="s">
        <v>32</v>
      </c>
      <c r="E53" t="s">
        <v>19</v>
      </c>
      <c r="F53">
        <v>5</v>
      </c>
      <c r="G53" s="11" t="s">
        <v>21</v>
      </c>
      <c r="H53" s="10" t="s">
        <v>52</v>
      </c>
      <c r="I53" t="s">
        <v>41</v>
      </c>
      <c r="K53">
        <f>(1000*(5/65536))/(1*F53)</f>
        <v>1.52587890625E-2</v>
      </c>
      <c r="L53" t="s">
        <v>22</v>
      </c>
      <c r="M53">
        <v>11468</v>
      </c>
      <c r="N53" t="s">
        <v>23</v>
      </c>
    </row>
    <row r="54" spans="1:15" ht="12.75" customHeight="1">
      <c r="A54" s="5" t="s">
        <v>24</v>
      </c>
      <c r="B54">
        <v>60</v>
      </c>
      <c r="C54">
        <v>2</v>
      </c>
      <c r="D54" t="s">
        <v>32</v>
      </c>
      <c r="E54" t="s">
        <v>26</v>
      </c>
      <c r="F54">
        <v>1</v>
      </c>
      <c r="G54" s="11" t="s">
        <v>21</v>
      </c>
      <c r="H54" s="10" t="s">
        <v>52</v>
      </c>
      <c r="I54" t="s">
        <v>41</v>
      </c>
      <c r="K54">
        <f>(5/65536)*2</f>
        <v>1.52587890625E-4</v>
      </c>
      <c r="L54" t="s">
        <v>27</v>
      </c>
      <c r="M54">
        <v>11468</v>
      </c>
      <c r="N54" t="s">
        <v>23</v>
      </c>
    </row>
    <row r="55" spans="1:15" ht="12.75" customHeight="1">
      <c r="A55" t="s">
        <v>17</v>
      </c>
      <c r="B55">
        <v>224</v>
      </c>
      <c r="C55">
        <v>0</v>
      </c>
      <c r="D55" t="s">
        <v>33</v>
      </c>
      <c r="E55" t="s">
        <v>19</v>
      </c>
      <c r="F55">
        <v>5</v>
      </c>
      <c r="G55" s="11" t="s">
        <v>21</v>
      </c>
      <c r="H55" s="10" t="s">
        <v>53</v>
      </c>
      <c r="K55">
        <f>(1000*(5/65536))/(1*F55)</f>
        <v>1.52587890625E-2</v>
      </c>
      <c r="L55" t="s">
        <v>22</v>
      </c>
      <c r="M55">
        <v>1575</v>
      </c>
      <c r="N55" t="s">
        <v>23</v>
      </c>
    </row>
    <row r="56" spans="1:15" ht="12.75" customHeight="1">
      <c r="A56" t="s">
        <v>24</v>
      </c>
      <c r="B56">
        <v>224</v>
      </c>
      <c r="C56">
        <v>2</v>
      </c>
      <c r="D56" t="s">
        <v>33</v>
      </c>
      <c r="E56" t="s">
        <v>26</v>
      </c>
      <c r="F56">
        <v>1</v>
      </c>
      <c r="G56" s="11" t="s">
        <v>21</v>
      </c>
      <c r="H56" s="10" t="s">
        <v>53</v>
      </c>
      <c r="K56">
        <f>(5/65536)*2</f>
        <v>1.52587890625E-4</v>
      </c>
      <c r="L56" t="s">
        <v>27</v>
      </c>
      <c r="M56">
        <v>1575</v>
      </c>
      <c r="N56" t="s">
        <v>23</v>
      </c>
    </row>
    <row r="57" spans="1:15" ht="12.75" customHeight="1">
      <c r="A57" s="5" t="s">
        <v>17</v>
      </c>
      <c r="B57">
        <v>57</v>
      </c>
      <c r="C57">
        <v>0</v>
      </c>
      <c r="D57" t="s">
        <v>33</v>
      </c>
      <c r="E57" t="s">
        <v>19</v>
      </c>
      <c r="F57">
        <v>5</v>
      </c>
      <c r="G57" s="11" t="s">
        <v>53</v>
      </c>
      <c r="H57" s="10" t="s">
        <v>52</v>
      </c>
      <c r="I57" t="s">
        <v>41</v>
      </c>
      <c r="K57">
        <f>(1000*(5/65536))/(1*F57)</f>
        <v>1.52587890625E-2</v>
      </c>
      <c r="L57" t="s">
        <v>22</v>
      </c>
      <c r="M57">
        <v>1575</v>
      </c>
      <c r="N57" t="s">
        <v>23</v>
      </c>
    </row>
    <row r="58" spans="1:15" ht="12.75" customHeight="1">
      <c r="A58" s="5" t="s">
        <v>24</v>
      </c>
      <c r="B58">
        <v>57</v>
      </c>
      <c r="C58">
        <v>3</v>
      </c>
      <c r="D58" t="s">
        <v>33</v>
      </c>
      <c r="E58" t="s">
        <v>26</v>
      </c>
      <c r="F58">
        <v>1</v>
      </c>
      <c r="G58" s="11" t="s">
        <v>53</v>
      </c>
      <c r="H58" s="10" t="s">
        <v>52</v>
      </c>
      <c r="I58" t="s">
        <v>41</v>
      </c>
      <c r="K58">
        <f>(5/65536)*2</f>
        <v>1.52587890625E-4</v>
      </c>
      <c r="L58" t="s">
        <v>27</v>
      </c>
      <c r="M58">
        <v>1575</v>
      </c>
      <c r="N58" t="s">
        <v>23</v>
      </c>
    </row>
    <row r="59" spans="1:15" ht="12.75" customHeight="1">
      <c r="A59" s="5" t="s">
        <v>17</v>
      </c>
      <c r="B59">
        <v>54</v>
      </c>
      <c r="C59">
        <v>0</v>
      </c>
      <c r="D59" t="s">
        <v>34</v>
      </c>
      <c r="E59" t="s">
        <v>19</v>
      </c>
      <c r="F59">
        <v>5</v>
      </c>
      <c r="G59" s="11" t="s">
        <v>21</v>
      </c>
      <c r="H59" s="10" t="s">
        <v>52</v>
      </c>
      <c r="I59" t="s">
        <v>41</v>
      </c>
      <c r="K59">
        <f>(1000*(5/65536))/(1*F59)</f>
        <v>1.52587890625E-2</v>
      </c>
      <c r="L59" t="s">
        <v>22</v>
      </c>
      <c r="M59">
        <v>1580</v>
      </c>
      <c r="N59" t="s">
        <v>23</v>
      </c>
    </row>
    <row r="60" spans="1:15" ht="12.75" customHeight="1">
      <c r="A60" s="5" t="s">
        <v>24</v>
      </c>
      <c r="B60">
        <v>54</v>
      </c>
      <c r="C60">
        <v>2</v>
      </c>
      <c r="D60" t="s">
        <v>34</v>
      </c>
      <c r="E60" t="s">
        <v>26</v>
      </c>
      <c r="F60">
        <v>1</v>
      </c>
      <c r="G60" s="11" t="s">
        <v>21</v>
      </c>
      <c r="H60" s="10" t="s">
        <v>52</v>
      </c>
      <c r="I60" t="s">
        <v>41</v>
      </c>
      <c r="K60">
        <f>(5/65536)*2</f>
        <v>1.52587890625E-4</v>
      </c>
      <c r="L60" t="s">
        <v>27</v>
      </c>
      <c r="M60">
        <v>1580</v>
      </c>
      <c r="N60" t="s">
        <v>23</v>
      </c>
    </row>
    <row r="61" spans="1:15" ht="12.75" customHeight="1">
      <c r="A61" s="5" t="s">
        <v>17</v>
      </c>
      <c r="B61">
        <v>94</v>
      </c>
      <c r="C61">
        <v>0</v>
      </c>
      <c r="D61" s="5" t="s">
        <v>54</v>
      </c>
      <c r="E61" t="s">
        <v>19</v>
      </c>
      <c r="F61">
        <v>5</v>
      </c>
      <c r="G61" s="11" t="s">
        <v>21</v>
      </c>
      <c r="H61" s="10" t="s">
        <v>52</v>
      </c>
      <c r="I61" t="s">
        <v>41</v>
      </c>
      <c r="K61">
        <f>(1000*(5/65536))/(1*F61)</f>
        <v>1.52587890625E-2</v>
      </c>
      <c r="L61" t="s">
        <v>22</v>
      </c>
      <c r="M61">
        <v>1580</v>
      </c>
      <c r="N61" t="s">
        <v>23</v>
      </c>
    </row>
    <row r="62" spans="1:15" ht="12.75" customHeight="1">
      <c r="A62" s="5" t="s">
        <v>24</v>
      </c>
      <c r="B62">
        <v>94</v>
      </c>
      <c r="C62">
        <v>2</v>
      </c>
      <c r="D62" s="5" t="s">
        <v>54</v>
      </c>
      <c r="E62" t="s">
        <v>26</v>
      </c>
      <c r="F62">
        <v>1</v>
      </c>
      <c r="G62" s="11" t="s">
        <v>21</v>
      </c>
      <c r="H62" s="10" t="s">
        <v>52</v>
      </c>
      <c r="I62" t="s">
        <v>41</v>
      </c>
      <c r="K62">
        <f>(5/65536)*2</f>
        <v>1.52587890625E-4</v>
      </c>
      <c r="L62" t="s">
        <v>27</v>
      </c>
      <c r="M62">
        <v>1580</v>
      </c>
      <c r="N62" t="s">
        <v>23</v>
      </c>
    </row>
    <row r="63" spans="1:15" ht="12.75" customHeight="1">
      <c r="A63" s="5" t="s">
        <v>55</v>
      </c>
      <c r="B63">
        <v>28</v>
      </c>
      <c r="C63">
        <v>0</v>
      </c>
      <c r="D63" t="s">
        <v>56</v>
      </c>
      <c r="E63" t="s">
        <v>57</v>
      </c>
      <c r="F63">
        <v>20</v>
      </c>
      <c r="G63" s="11" t="s">
        <v>50</v>
      </c>
      <c r="H63" s="10" t="s">
        <v>52</v>
      </c>
      <c r="I63" t="s">
        <v>58</v>
      </c>
      <c r="J63" t="s">
        <v>59</v>
      </c>
      <c r="K63">
        <f>((1000000*(5/65536))*0.06252)/F63</f>
        <v>0.23849487304687506</v>
      </c>
      <c r="L63" t="s">
        <v>60</v>
      </c>
      <c r="M63">
        <v>10065</v>
      </c>
      <c r="N63" t="s">
        <v>61</v>
      </c>
      <c r="O63" t="s">
        <v>62</v>
      </c>
    </row>
    <row r="64" spans="1:15" ht="12.75" customHeight="1">
      <c r="A64" s="5" t="s">
        <v>63</v>
      </c>
      <c r="B64">
        <v>28</v>
      </c>
      <c r="C64">
        <v>2</v>
      </c>
      <c r="D64" t="s">
        <v>56</v>
      </c>
      <c r="E64" t="s">
        <v>64</v>
      </c>
      <c r="F64">
        <v>1</v>
      </c>
      <c r="G64" s="11" t="s">
        <v>50</v>
      </c>
      <c r="H64" s="10" t="s">
        <v>52</v>
      </c>
      <c r="I64" t="s">
        <v>65</v>
      </c>
      <c r="J64" t="s">
        <v>59</v>
      </c>
      <c r="M64">
        <v>10065</v>
      </c>
      <c r="N64" t="s">
        <v>23</v>
      </c>
    </row>
    <row r="65" spans="1:15" ht="12.75" customHeight="1">
      <c r="A65" s="5" t="s">
        <v>24</v>
      </c>
      <c r="B65">
        <v>28</v>
      </c>
      <c r="C65">
        <v>3</v>
      </c>
      <c r="D65" t="s">
        <v>56</v>
      </c>
      <c r="E65" t="s">
        <v>26</v>
      </c>
      <c r="F65">
        <v>1</v>
      </c>
      <c r="G65" s="11" t="s">
        <v>50</v>
      </c>
      <c r="H65" s="10" t="s">
        <v>52</v>
      </c>
      <c r="J65" t="s">
        <v>59</v>
      </c>
      <c r="K65">
        <f>(5/65536)*2</f>
        <v>1.52587890625E-4</v>
      </c>
      <c r="L65" t="s">
        <v>27</v>
      </c>
      <c r="M65">
        <v>10065</v>
      </c>
      <c r="N65" t="s">
        <v>23</v>
      </c>
    </row>
    <row r="66" spans="1:15" ht="12.75" customHeight="1">
      <c r="A66" s="5" t="s">
        <v>55</v>
      </c>
      <c r="B66">
        <v>219</v>
      </c>
      <c r="C66">
        <v>0</v>
      </c>
      <c r="D66" t="s">
        <v>66</v>
      </c>
      <c r="E66" t="s">
        <v>67</v>
      </c>
      <c r="F66">
        <v>20</v>
      </c>
      <c r="G66" s="11" t="s">
        <v>50</v>
      </c>
      <c r="H66" s="10" t="s">
        <v>52</v>
      </c>
      <c r="I66" t="s">
        <v>68</v>
      </c>
      <c r="J66" t="s">
        <v>69</v>
      </c>
      <c r="K66">
        <f>((1000000*(5/65536))*0.06472)/F66</f>
        <v>0.24688720703125</v>
      </c>
      <c r="L66" t="s">
        <v>60</v>
      </c>
      <c r="M66">
        <v>10123</v>
      </c>
      <c r="N66" t="s">
        <v>61</v>
      </c>
      <c r="O66" t="s">
        <v>62</v>
      </c>
    </row>
    <row r="67" spans="1:15" ht="12.75" customHeight="1">
      <c r="A67" s="5" t="s">
        <v>63</v>
      </c>
      <c r="B67">
        <v>219</v>
      </c>
      <c r="C67">
        <v>2</v>
      </c>
      <c r="D67" t="s">
        <v>66</v>
      </c>
      <c r="E67" t="s">
        <v>64</v>
      </c>
      <c r="F67">
        <v>1</v>
      </c>
      <c r="G67" s="11" t="s">
        <v>50</v>
      </c>
      <c r="H67" s="10" t="s">
        <v>52</v>
      </c>
      <c r="I67" t="s">
        <v>65</v>
      </c>
      <c r="J67" t="s">
        <v>69</v>
      </c>
      <c r="M67">
        <v>10123</v>
      </c>
      <c r="N67" t="s">
        <v>23</v>
      </c>
    </row>
    <row r="68" spans="1:15" ht="12.75" customHeight="1">
      <c r="A68" s="5" t="s">
        <v>24</v>
      </c>
      <c r="B68">
        <v>219</v>
      </c>
      <c r="C68">
        <v>3</v>
      </c>
      <c r="D68" t="s">
        <v>66</v>
      </c>
      <c r="E68" t="s">
        <v>26</v>
      </c>
      <c r="F68">
        <v>1</v>
      </c>
      <c r="G68" s="11" t="s">
        <v>50</v>
      </c>
      <c r="H68" s="10" t="s">
        <v>52</v>
      </c>
      <c r="J68" t="s">
        <v>69</v>
      </c>
      <c r="K68">
        <f>(5/65536)*2</f>
        <v>1.52587890625E-4</v>
      </c>
      <c r="L68" t="s">
        <v>27</v>
      </c>
      <c r="M68">
        <v>10123</v>
      </c>
      <c r="N68" t="s">
        <v>23</v>
      </c>
    </row>
    <row r="69" spans="1:15" ht="12.75" customHeight="1">
      <c r="A69" s="5" t="s">
        <v>55</v>
      </c>
      <c r="B69">
        <v>191</v>
      </c>
      <c r="C69">
        <v>0</v>
      </c>
      <c r="D69" t="s">
        <v>70</v>
      </c>
      <c r="E69" t="s">
        <v>71</v>
      </c>
      <c r="F69">
        <v>20</v>
      </c>
      <c r="G69" s="11" t="s">
        <v>50</v>
      </c>
      <c r="H69" s="10" t="s">
        <v>52</v>
      </c>
      <c r="I69" t="s">
        <v>72</v>
      </c>
      <c r="J69" t="s">
        <v>69</v>
      </c>
      <c r="K69">
        <f>((1000000*(5/65536))*0.06246)/F69</f>
        <v>0.2382659912109375</v>
      </c>
      <c r="L69" t="s">
        <v>60</v>
      </c>
      <c r="M69">
        <v>10181</v>
      </c>
      <c r="N69" t="s">
        <v>61</v>
      </c>
      <c r="O69" t="s">
        <v>62</v>
      </c>
    </row>
    <row r="70" spans="1:15" ht="12.75" customHeight="1">
      <c r="A70" s="5" t="s">
        <v>63</v>
      </c>
      <c r="B70">
        <v>191</v>
      </c>
      <c r="C70">
        <v>2</v>
      </c>
      <c r="D70" t="s">
        <v>70</v>
      </c>
      <c r="E70" t="s">
        <v>64</v>
      </c>
      <c r="F70">
        <v>1</v>
      </c>
      <c r="G70" s="11" t="s">
        <v>50</v>
      </c>
      <c r="H70" s="10" t="s">
        <v>52</v>
      </c>
      <c r="I70" t="s">
        <v>65</v>
      </c>
      <c r="J70" t="s">
        <v>69</v>
      </c>
      <c r="M70">
        <v>10181</v>
      </c>
      <c r="N70" t="s">
        <v>23</v>
      </c>
    </row>
    <row r="71" spans="1:15" ht="12.75" customHeight="1">
      <c r="A71" s="5" t="s">
        <v>24</v>
      </c>
      <c r="B71">
        <v>191</v>
      </c>
      <c r="C71">
        <v>3</v>
      </c>
      <c r="D71" t="s">
        <v>70</v>
      </c>
      <c r="E71" t="s">
        <v>26</v>
      </c>
      <c r="F71">
        <v>1</v>
      </c>
      <c r="G71" s="11" t="s">
        <v>50</v>
      </c>
      <c r="H71" s="10" t="s">
        <v>52</v>
      </c>
      <c r="J71" t="s">
        <v>69</v>
      </c>
      <c r="K71">
        <f>(5/65536)*2</f>
        <v>1.52587890625E-4</v>
      </c>
      <c r="L71" t="s">
        <v>27</v>
      </c>
      <c r="M71">
        <v>10181</v>
      </c>
      <c r="N71" t="s">
        <v>23</v>
      </c>
    </row>
    <row r="72" spans="1:15" ht="12.75" customHeight="1">
      <c r="A72" s="5" t="s">
        <v>55</v>
      </c>
      <c r="B72">
        <v>61</v>
      </c>
      <c r="C72">
        <v>0</v>
      </c>
      <c r="D72" t="s">
        <v>73</v>
      </c>
      <c r="E72" t="s">
        <v>74</v>
      </c>
      <c r="F72">
        <v>20</v>
      </c>
      <c r="G72" s="11" t="s">
        <v>50</v>
      </c>
      <c r="H72" s="10" t="s">
        <v>52</v>
      </c>
      <c r="I72" t="s">
        <v>75</v>
      </c>
      <c r="J72" t="s">
        <v>69</v>
      </c>
      <c r="K72">
        <f>((1000000*(5/65536))*0.06164)/F72</f>
        <v>0.235137939453125</v>
      </c>
      <c r="L72" t="s">
        <v>60</v>
      </c>
      <c r="M72">
        <v>1392</v>
      </c>
      <c r="N72" t="s">
        <v>61</v>
      </c>
      <c r="O72" t="s">
        <v>62</v>
      </c>
    </row>
    <row r="73" spans="1:15" ht="12.75" customHeight="1">
      <c r="A73" s="5" t="s">
        <v>63</v>
      </c>
      <c r="B73">
        <v>61</v>
      </c>
      <c r="C73">
        <v>2</v>
      </c>
      <c r="D73" t="s">
        <v>73</v>
      </c>
      <c r="E73" t="s">
        <v>64</v>
      </c>
      <c r="F73">
        <v>1</v>
      </c>
      <c r="G73" s="11" t="s">
        <v>50</v>
      </c>
      <c r="H73" s="10" t="s">
        <v>52</v>
      </c>
      <c r="I73" t="s">
        <v>65</v>
      </c>
      <c r="M73">
        <v>1392</v>
      </c>
      <c r="N73" t="s">
        <v>23</v>
      </c>
    </row>
    <row r="74" spans="1:15" ht="12.75" customHeight="1">
      <c r="A74" s="5" t="s">
        <v>24</v>
      </c>
      <c r="B74">
        <v>61</v>
      </c>
      <c r="C74">
        <v>3</v>
      </c>
      <c r="D74" t="s">
        <v>73</v>
      </c>
      <c r="E74" t="s">
        <v>26</v>
      </c>
      <c r="F74">
        <v>1</v>
      </c>
      <c r="G74" s="11" t="s">
        <v>50</v>
      </c>
      <c r="H74" s="10" t="s">
        <v>52</v>
      </c>
      <c r="K74">
        <f>(5/65536)*2</f>
        <v>1.52587890625E-4</v>
      </c>
      <c r="L74" t="s">
        <v>27</v>
      </c>
      <c r="M74">
        <v>1392</v>
      </c>
      <c r="N74" t="s">
        <v>23</v>
      </c>
    </row>
    <row r="75" spans="1:15" ht="12.75" customHeight="1">
      <c r="A75" s="5" t="s">
        <v>55</v>
      </c>
      <c r="B75">
        <v>24</v>
      </c>
      <c r="C75">
        <v>0</v>
      </c>
      <c r="D75" t="s">
        <v>76</v>
      </c>
      <c r="E75" t="s">
        <v>77</v>
      </c>
      <c r="F75">
        <v>20</v>
      </c>
      <c r="G75" s="11" t="s">
        <v>50</v>
      </c>
      <c r="H75" s="10" t="s">
        <v>47</v>
      </c>
      <c r="I75" t="s">
        <v>78</v>
      </c>
      <c r="K75">
        <f>((1000000*(5/65536))*0.06154)/F75</f>
        <v>0.2347564697265625</v>
      </c>
      <c r="L75" t="s">
        <v>60</v>
      </c>
      <c r="M75">
        <v>11199</v>
      </c>
      <c r="N75" t="s">
        <v>61</v>
      </c>
      <c r="O75" t="s">
        <v>62</v>
      </c>
    </row>
    <row r="76" spans="1:15" ht="12.75" customHeight="1">
      <c r="A76" s="5" t="s">
        <v>63</v>
      </c>
      <c r="B76">
        <v>24</v>
      </c>
      <c r="C76">
        <v>2</v>
      </c>
      <c r="D76" t="s">
        <v>76</v>
      </c>
      <c r="E76" t="s">
        <v>64</v>
      </c>
      <c r="F76">
        <v>1</v>
      </c>
      <c r="G76" s="11" t="s">
        <v>50</v>
      </c>
      <c r="H76" s="10" t="s">
        <v>47</v>
      </c>
      <c r="I76" t="s">
        <v>65</v>
      </c>
      <c r="M76">
        <v>11199</v>
      </c>
      <c r="N76" t="s">
        <v>23</v>
      </c>
    </row>
    <row r="77" spans="1:15" ht="12.75" customHeight="1">
      <c r="A77" s="5" t="s">
        <v>24</v>
      </c>
      <c r="B77">
        <v>24</v>
      </c>
      <c r="C77">
        <v>3</v>
      </c>
      <c r="D77" t="s">
        <v>76</v>
      </c>
      <c r="E77" t="s">
        <v>26</v>
      </c>
      <c r="F77">
        <v>1</v>
      </c>
      <c r="G77" s="11" t="s">
        <v>50</v>
      </c>
      <c r="H77" s="10" t="s">
        <v>47</v>
      </c>
      <c r="K77">
        <f>(5/65536)*2</f>
        <v>1.52587890625E-4</v>
      </c>
      <c r="L77" t="s">
        <v>27</v>
      </c>
      <c r="M77">
        <v>11199</v>
      </c>
      <c r="N77" t="s">
        <v>23</v>
      </c>
    </row>
    <row r="78" spans="1:15" ht="12.75" customHeight="1">
      <c r="A78" s="5" t="s">
        <v>55</v>
      </c>
      <c r="B78">
        <v>128</v>
      </c>
      <c r="C78">
        <v>0</v>
      </c>
      <c r="D78" t="s">
        <v>79</v>
      </c>
      <c r="E78" t="s">
        <v>80</v>
      </c>
      <c r="F78">
        <v>20</v>
      </c>
      <c r="G78" s="11" t="s">
        <v>50</v>
      </c>
      <c r="H78" s="10" t="s">
        <v>81</v>
      </c>
      <c r="I78" t="s">
        <v>82</v>
      </c>
      <c r="J78" t="s">
        <v>83</v>
      </c>
      <c r="K78">
        <f>((1000000*(5/65536))*0.06262)/F78</f>
        <v>0.2388763427734375</v>
      </c>
      <c r="L78" t="s">
        <v>60</v>
      </c>
      <c r="M78">
        <v>1427</v>
      </c>
      <c r="N78" t="s">
        <v>61</v>
      </c>
      <c r="O78" t="s">
        <v>62</v>
      </c>
    </row>
    <row r="79" spans="1:15" ht="12.75" customHeight="1">
      <c r="A79" s="5" t="s">
        <v>63</v>
      </c>
      <c r="B79">
        <v>128</v>
      </c>
      <c r="C79">
        <v>2</v>
      </c>
      <c r="D79" t="s">
        <v>79</v>
      </c>
      <c r="E79" t="s">
        <v>64</v>
      </c>
      <c r="F79">
        <v>1</v>
      </c>
      <c r="G79" s="11" t="s">
        <v>50</v>
      </c>
      <c r="H79" s="10" t="s">
        <v>81</v>
      </c>
      <c r="I79" t="s">
        <v>65</v>
      </c>
      <c r="J79" t="s">
        <v>83</v>
      </c>
      <c r="M79">
        <v>1427</v>
      </c>
      <c r="N79" t="s">
        <v>23</v>
      </c>
    </row>
    <row r="80" spans="1:15" ht="12.75" customHeight="1">
      <c r="A80" s="5" t="s">
        <v>24</v>
      </c>
      <c r="B80">
        <v>128</v>
      </c>
      <c r="C80">
        <v>3</v>
      </c>
      <c r="D80" t="s">
        <v>79</v>
      </c>
      <c r="E80" t="s">
        <v>26</v>
      </c>
      <c r="F80">
        <v>1</v>
      </c>
      <c r="G80" s="11" t="s">
        <v>50</v>
      </c>
      <c r="H80" s="10" t="s">
        <v>81</v>
      </c>
      <c r="J80" t="s">
        <v>83</v>
      </c>
      <c r="K80">
        <f>(5/65536)*2</f>
        <v>1.52587890625E-4</v>
      </c>
      <c r="L80" t="s">
        <v>27</v>
      </c>
      <c r="M80">
        <v>1427</v>
      </c>
      <c r="N80" t="s">
        <v>23</v>
      </c>
    </row>
    <row r="81" spans="1:15" ht="12.75" customHeight="1">
      <c r="A81" s="5" t="s">
        <v>55</v>
      </c>
      <c r="B81">
        <v>158</v>
      </c>
      <c r="C81">
        <v>0</v>
      </c>
      <c r="D81" t="s">
        <v>56</v>
      </c>
      <c r="E81" t="s">
        <v>84</v>
      </c>
      <c r="F81">
        <v>100</v>
      </c>
      <c r="G81" s="11" t="s">
        <v>49</v>
      </c>
      <c r="H81" s="10" t="s">
        <v>52</v>
      </c>
      <c r="I81" t="s">
        <v>85</v>
      </c>
      <c r="J81" t="s">
        <v>86</v>
      </c>
      <c r="K81">
        <f>((1000000*(5/65536))*0.38095)/F81</f>
        <v>0.29064178466796875</v>
      </c>
      <c r="L81" t="s">
        <v>60</v>
      </c>
      <c r="M81">
        <v>10065</v>
      </c>
      <c r="N81" t="s">
        <v>23</v>
      </c>
      <c r="O81" t="s">
        <v>87</v>
      </c>
    </row>
    <row r="82" spans="1:15" ht="12.75" customHeight="1">
      <c r="A82" s="5" t="s">
        <v>55</v>
      </c>
      <c r="B82">
        <v>158</v>
      </c>
      <c r="C82">
        <v>1</v>
      </c>
      <c r="D82" t="s">
        <v>56</v>
      </c>
      <c r="E82" t="s">
        <v>84</v>
      </c>
      <c r="F82">
        <v>100</v>
      </c>
      <c r="G82" s="11" t="s">
        <v>49</v>
      </c>
      <c r="H82" s="10" t="s">
        <v>52</v>
      </c>
      <c r="I82" t="s">
        <v>88</v>
      </c>
      <c r="J82" t="s">
        <v>86</v>
      </c>
      <c r="K82">
        <f>((1000000*(5/65536))*0.38095)/F82</f>
        <v>0.29064178466796875</v>
      </c>
      <c r="L82" t="s">
        <v>60</v>
      </c>
      <c r="M82">
        <v>10065</v>
      </c>
      <c r="N82" t="s">
        <v>23</v>
      </c>
      <c r="O82" t="s">
        <v>89</v>
      </c>
    </row>
    <row r="83" spans="1:15" ht="12.75" customHeight="1">
      <c r="A83" s="5" t="s">
        <v>55</v>
      </c>
      <c r="B83">
        <v>158</v>
      </c>
      <c r="C83">
        <v>2</v>
      </c>
      <c r="D83" t="s">
        <v>56</v>
      </c>
      <c r="E83" t="s">
        <v>84</v>
      </c>
      <c r="F83">
        <v>100</v>
      </c>
      <c r="G83" s="11" t="s">
        <v>49</v>
      </c>
      <c r="H83" s="10" t="s">
        <v>52</v>
      </c>
      <c r="I83" t="s">
        <v>90</v>
      </c>
      <c r="J83" t="s">
        <v>86</v>
      </c>
      <c r="K83">
        <f>((1000000*(5/65536))*0.38095)/F83</f>
        <v>0.29064178466796875</v>
      </c>
      <c r="L83" t="s">
        <v>60</v>
      </c>
      <c r="M83">
        <v>10065</v>
      </c>
      <c r="N83" t="s">
        <v>23</v>
      </c>
      <c r="O83" t="s">
        <v>91</v>
      </c>
    </row>
    <row r="84" spans="1:15" ht="12.75" customHeight="1">
      <c r="A84" s="5" t="s">
        <v>24</v>
      </c>
      <c r="B84">
        <v>158</v>
      </c>
      <c r="C84">
        <v>3</v>
      </c>
      <c r="D84" t="s">
        <v>56</v>
      </c>
      <c r="E84" t="s">
        <v>26</v>
      </c>
      <c r="F84">
        <v>1</v>
      </c>
      <c r="G84" s="11" t="s">
        <v>49</v>
      </c>
      <c r="H84" s="10" t="s">
        <v>52</v>
      </c>
      <c r="J84" t="s">
        <v>86</v>
      </c>
      <c r="K84">
        <f>(5/65536)*2</f>
        <v>1.52587890625E-4</v>
      </c>
      <c r="L84" t="s">
        <v>27</v>
      </c>
      <c r="M84">
        <v>10065</v>
      </c>
      <c r="N84" t="s">
        <v>23</v>
      </c>
    </row>
    <row r="85" spans="1:15" ht="12.75" customHeight="1">
      <c r="A85" s="5" t="s">
        <v>55</v>
      </c>
      <c r="B85">
        <v>29</v>
      </c>
      <c r="C85">
        <v>0</v>
      </c>
      <c r="D85" t="s">
        <v>66</v>
      </c>
      <c r="E85" t="s">
        <v>84</v>
      </c>
      <c r="F85">
        <v>100</v>
      </c>
      <c r="G85" s="11" t="s">
        <v>49</v>
      </c>
      <c r="H85" s="10" t="s">
        <v>52</v>
      </c>
      <c r="I85" t="s">
        <v>85</v>
      </c>
      <c r="J85" t="s">
        <v>86</v>
      </c>
      <c r="K85">
        <f>((1000000*(5/65536))*0.38095)/F85</f>
        <v>0.29064178466796875</v>
      </c>
      <c r="L85" t="s">
        <v>60</v>
      </c>
      <c r="M85">
        <v>10123</v>
      </c>
      <c r="N85" t="s">
        <v>23</v>
      </c>
      <c r="O85" t="s">
        <v>87</v>
      </c>
    </row>
    <row r="86" spans="1:15" ht="12.75" customHeight="1">
      <c r="A86" s="5" t="s">
        <v>55</v>
      </c>
      <c r="B86">
        <v>29</v>
      </c>
      <c r="C86">
        <v>1</v>
      </c>
      <c r="D86" t="s">
        <v>66</v>
      </c>
      <c r="E86" t="s">
        <v>84</v>
      </c>
      <c r="F86">
        <v>100</v>
      </c>
      <c r="G86" s="11" t="s">
        <v>49</v>
      </c>
      <c r="H86" s="10" t="s">
        <v>52</v>
      </c>
      <c r="I86" t="s">
        <v>88</v>
      </c>
      <c r="J86" t="s">
        <v>86</v>
      </c>
      <c r="K86">
        <f>((1000000*(5/65536))*0.38095)/F86</f>
        <v>0.29064178466796875</v>
      </c>
      <c r="L86" t="s">
        <v>60</v>
      </c>
      <c r="M86">
        <v>10123</v>
      </c>
      <c r="N86" t="s">
        <v>23</v>
      </c>
      <c r="O86" t="s">
        <v>89</v>
      </c>
    </row>
    <row r="87" spans="1:15" ht="12.75" customHeight="1">
      <c r="A87" s="5" t="s">
        <v>55</v>
      </c>
      <c r="B87">
        <v>29</v>
      </c>
      <c r="C87">
        <v>2</v>
      </c>
      <c r="D87" t="s">
        <v>66</v>
      </c>
      <c r="E87" t="s">
        <v>84</v>
      </c>
      <c r="F87">
        <v>100</v>
      </c>
      <c r="G87" s="11" t="s">
        <v>49</v>
      </c>
      <c r="H87" s="10" t="s">
        <v>52</v>
      </c>
      <c r="I87" t="s">
        <v>90</v>
      </c>
      <c r="J87" t="s">
        <v>86</v>
      </c>
      <c r="K87">
        <f>((1000000*(5/65536))*0.38095)/F87</f>
        <v>0.29064178466796875</v>
      </c>
      <c r="L87" t="s">
        <v>60</v>
      </c>
      <c r="M87">
        <v>10123</v>
      </c>
      <c r="N87" t="s">
        <v>23</v>
      </c>
      <c r="O87" t="s">
        <v>91</v>
      </c>
    </row>
    <row r="88" spans="1:15" ht="12.75" customHeight="1">
      <c r="A88" s="5" t="s">
        <v>24</v>
      </c>
      <c r="B88">
        <v>29</v>
      </c>
      <c r="C88">
        <v>3</v>
      </c>
      <c r="D88" t="s">
        <v>66</v>
      </c>
      <c r="E88" t="s">
        <v>26</v>
      </c>
      <c r="F88">
        <v>1</v>
      </c>
      <c r="G88" s="11" t="s">
        <v>49</v>
      </c>
      <c r="H88" s="10" t="s">
        <v>52</v>
      </c>
      <c r="J88" t="s">
        <v>86</v>
      </c>
      <c r="K88">
        <f>(5/65536)*2</f>
        <v>1.52587890625E-4</v>
      </c>
      <c r="L88" t="s">
        <v>27</v>
      </c>
      <c r="M88">
        <v>10123</v>
      </c>
      <c r="N88" t="s">
        <v>23</v>
      </c>
    </row>
    <row r="89" spans="1:15" ht="12.75" customHeight="1">
      <c r="A89" t="s">
        <v>55</v>
      </c>
      <c r="B89">
        <v>45</v>
      </c>
      <c r="C89">
        <v>0</v>
      </c>
      <c r="D89" t="s">
        <v>70</v>
      </c>
      <c r="E89" t="s">
        <v>84</v>
      </c>
      <c r="F89">
        <v>100</v>
      </c>
      <c r="G89" s="11" t="s">
        <v>49</v>
      </c>
      <c r="H89" s="10" t="s">
        <v>50</v>
      </c>
      <c r="I89" t="s">
        <v>85</v>
      </c>
      <c r="K89">
        <f>((1000000*(5/65536))*0.38095)/F89</f>
        <v>0.29064178466796875</v>
      </c>
      <c r="L89" t="s">
        <v>60</v>
      </c>
      <c r="M89">
        <v>10181</v>
      </c>
      <c r="N89" t="s">
        <v>23</v>
      </c>
      <c r="O89" t="s">
        <v>87</v>
      </c>
    </row>
    <row r="90" spans="1:15" ht="12.75" customHeight="1">
      <c r="A90" t="s">
        <v>55</v>
      </c>
      <c r="B90">
        <v>45</v>
      </c>
      <c r="C90">
        <v>1</v>
      </c>
      <c r="D90" t="s">
        <v>70</v>
      </c>
      <c r="E90" t="s">
        <v>84</v>
      </c>
      <c r="F90">
        <v>100</v>
      </c>
      <c r="G90" s="11" t="s">
        <v>49</v>
      </c>
      <c r="H90" s="10" t="s">
        <v>50</v>
      </c>
      <c r="I90" t="s">
        <v>88</v>
      </c>
      <c r="K90">
        <f>((1000000*(5/65536))*0.38095)/F90</f>
        <v>0.29064178466796875</v>
      </c>
      <c r="L90" t="s">
        <v>60</v>
      </c>
      <c r="M90">
        <v>10181</v>
      </c>
      <c r="N90" t="s">
        <v>23</v>
      </c>
      <c r="O90" t="s">
        <v>89</v>
      </c>
    </row>
    <row r="91" spans="1:15" ht="12.75" customHeight="1">
      <c r="A91" t="s">
        <v>55</v>
      </c>
      <c r="B91">
        <v>45</v>
      </c>
      <c r="C91">
        <v>2</v>
      </c>
      <c r="D91" t="s">
        <v>70</v>
      </c>
      <c r="E91" t="s">
        <v>84</v>
      </c>
      <c r="F91">
        <v>100</v>
      </c>
      <c r="G91" s="11" t="s">
        <v>49</v>
      </c>
      <c r="H91" s="10" t="s">
        <v>50</v>
      </c>
      <c r="I91" t="s">
        <v>90</v>
      </c>
      <c r="K91">
        <f>((1000000*(5/65536))*0.38095)/F91</f>
        <v>0.29064178466796875</v>
      </c>
      <c r="L91" t="s">
        <v>60</v>
      </c>
      <c r="M91">
        <v>10181</v>
      </c>
      <c r="N91" t="s">
        <v>23</v>
      </c>
      <c r="O91" t="s">
        <v>91</v>
      </c>
    </row>
    <row r="92" spans="1:15" ht="12.75" customHeight="1">
      <c r="A92" t="s">
        <v>24</v>
      </c>
      <c r="B92">
        <v>45</v>
      </c>
      <c r="C92">
        <v>3</v>
      </c>
      <c r="D92" t="s">
        <v>70</v>
      </c>
      <c r="E92" t="s">
        <v>26</v>
      </c>
      <c r="F92">
        <v>1</v>
      </c>
      <c r="G92" s="11" t="s">
        <v>49</v>
      </c>
      <c r="H92" s="10" t="s">
        <v>50</v>
      </c>
      <c r="K92">
        <f>(5/65536)*2</f>
        <v>1.52587890625E-4</v>
      </c>
      <c r="L92" t="s">
        <v>27</v>
      </c>
      <c r="M92">
        <v>10181</v>
      </c>
      <c r="N92" t="s">
        <v>23</v>
      </c>
    </row>
    <row r="93" spans="1:15" ht="12.75" customHeight="1">
      <c r="A93" s="5" t="s">
        <v>55</v>
      </c>
      <c r="B93">
        <v>44</v>
      </c>
      <c r="C93">
        <v>0</v>
      </c>
      <c r="D93" t="s">
        <v>70</v>
      </c>
      <c r="E93" t="s">
        <v>84</v>
      </c>
      <c r="F93">
        <v>100</v>
      </c>
      <c r="G93" s="11" t="s">
        <v>50</v>
      </c>
      <c r="H93" s="10" t="s">
        <v>52</v>
      </c>
      <c r="I93" t="s">
        <v>85</v>
      </c>
      <c r="J93" t="s">
        <v>86</v>
      </c>
      <c r="K93">
        <f>((1000000*(5/65536))*0.38095)/F93</f>
        <v>0.29064178466796875</v>
      </c>
      <c r="L93" t="s">
        <v>60</v>
      </c>
      <c r="M93">
        <v>10181</v>
      </c>
      <c r="N93" t="s">
        <v>23</v>
      </c>
      <c r="O93" t="s">
        <v>87</v>
      </c>
    </row>
    <row r="94" spans="1:15" ht="12.75" customHeight="1">
      <c r="A94" s="5" t="s">
        <v>55</v>
      </c>
      <c r="B94">
        <v>44</v>
      </c>
      <c r="C94">
        <v>1</v>
      </c>
      <c r="D94" t="s">
        <v>70</v>
      </c>
      <c r="E94" t="s">
        <v>84</v>
      </c>
      <c r="F94">
        <v>100</v>
      </c>
      <c r="G94" s="11" t="s">
        <v>50</v>
      </c>
      <c r="H94" s="10" t="s">
        <v>52</v>
      </c>
      <c r="I94" t="s">
        <v>88</v>
      </c>
      <c r="J94" t="s">
        <v>86</v>
      </c>
      <c r="K94">
        <f>((1000000*(5/65536))*0.38095)/F94</f>
        <v>0.29064178466796875</v>
      </c>
      <c r="L94" t="s">
        <v>60</v>
      </c>
      <c r="M94">
        <v>10181</v>
      </c>
      <c r="N94" t="s">
        <v>23</v>
      </c>
      <c r="O94" t="s">
        <v>89</v>
      </c>
    </row>
    <row r="95" spans="1:15" ht="12.75" customHeight="1">
      <c r="A95" s="5" t="s">
        <v>55</v>
      </c>
      <c r="B95">
        <v>44</v>
      </c>
      <c r="C95">
        <v>2</v>
      </c>
      <c r="D95" t="s">
        <v>70</v>
      </c>
      <c r="E95" t="s">
        <v>84</v>
      </c>
      <c r="F95">
        <v>100</v>
      </c>
      <c r="G95" s="11" t="s">
        <v>50</v>
      </c>
      <c r="H95" s="10" t="s">
        <v>52</v>
      </c>
      <c r="I95" t="s">
        <v>90</v>
      </c>
      <c r="J95" t="s">
        <v>86</v>
      </c>
      <c r="K95">
        <f>((1000000*(5/65536))*0.38095)/F95</f>
        <v>0.29064178466796875</v>
      </c>
      <c r="L95" t="s">
        <v>60</v>
      </c>
      <c r="M95">
        <v>10181</v>
      </c>
      <c r="N95" t="s">
        <v>23</v>
      </c>
      <c r="O95" t="s">
        <v>91</v>
      </c>
    </row>
    <row r="96" spans="1:15" ht="12.75" customHeight="1">
      <c r="A96" s="5" t="s">
        <v>24</v>
      </c>
      <c r="B96">
        <v>44</v>
      </c>
      <c r="C96">
        <v>3</v>
      </c>
      <c r="D96" t="s">
        <v>70</v>
      </c>
      <c r="E96" t="s">
        <v>26</v>
      </c>
      <c r="F96">
        <v>1</v>
      </c>
      <c r="G96" s="11" t="s">
        <v>50</v>
      </c>
      <c r="H96" s="10" t="s">
        <v>52</v>
      </c>
      <c r="J96" t="s">
        <v>86</v>
      </c>
      <c r="K96">
        <f>(5/65536)*2</f>
        <v>1.52587890625E-4</v>
      </c>
      <c r="L96" t="s">
        <v>27</v>
      </c>
      <c r="M96">
        <v>10181</v>
      </c>
      <c r="N96" t="s">
        <v>23</v>
      </c>
    </row>
    <row r="97" spans="1:15" ht="12.75" customHeight="1">
      <c r="A97" s="5" t="s">
        <v>55</v>
      </c>
      <c r="B97">
        <v>223</v>
      </c>
      <c r="C97">
        <v>0</v>
      </c>
      <c r="D97" t="s">
        <v>73</v>
      </c>
      <c r="E97" t="s">
        <v>84</v>
      </c>
      <c r="F97">
        <v>100</v>
      </c>
      <c r="G97" s="11" t="s">
        <v>49</v>
      </c>
      <c r="H97" s="10" t="s">
        <v>52</v>
      </c>
      <c r="I97" t="s">
        <v>85</v>
      </c>
      <c r="J97" t="s">
        <v>86</v>
      </c>
      <c r="K97">
        <f>((1000000*(5/65536))*0.38095)/F97</f>
        <v>0.29064178466796875</v>
      </c>
      <c r="L97" t="s">
        <v>60</v>
      </c>
      <c r="M97">
        <v>1392</v>
      </c>
      <c r="N97" t="s">
        <v>23</v>
      </c>
      <c r="O97" t="s">
        <v>87</v>
      </c>
    </row>
    <row r="98" spans="1:15" ht="12.75" customHeight="1">
      <c r="A98" s="5" t="s">
        <v>55</v>
      </c>
      <c r="B98">
        <v>223</v>
      </c>
      <c r="C98">
        <v>1</v>
      </c>
      <c r="D98" t="s">
        <v>73</v>
      </c>
      <c r="E98" t="s">
        <v>84</v>
      </c>
      <c r="F98">
        <v>100</v>
      </c>
      <c r="G98" s="11" t="s">
        <v>49</v>
      </c>
      <c r="H98" s="10" t="s">
        <v>52</v>
      </c>
      <c r="I98" t="s">
        <v>88</v>
      </c>
      <c r="J98" t="s">
        <v>86</v>
      </c>
      <c r="K98">
        <f>((1000000*(5/65536))*0.38095)/F98</f>
        <v>0.29064178466796875</v>
      </c>
      <c r="L98" t="s">
        <v>60</v>
      </c>
      <c r="M98">
        <v>1392</v>
      </c>
      <c r="N98" t="s">
        <v>23</v>
      </c>
      <c r="O98" t="s">
        <v>89</v>
      </c>
    </row>
    <row r="99" spans="1:15" ht="12.75" customHeight="1">
      <c r="A99" s="5" t="s">
        <v>55</v>
      </c>
      <c r="B99">
        <v>223</v>
      </c>
      <c r="C99">
        <v>2</v>
      </c>
      <c r="D99" t="s">
        <v>73</v>
      </c>
      <c r="E99" t="s">
        <v>84</v>
      </c>
      <c r="F99">
        <v>100</v>
      </c>
      <c r="G99" s="11" t="s">
        <v>49</v>
      </c>
      <c r="H99" s="10" t="s">
        <v>52</v>
      </c>
      <c r="I99" t="s">
        <v>90</v>
      </c>
      <c r="J99" t="s">
        <v>86</v>
      </c>
      <c r="K99">
        <f>((1000000*(5/65536))*0.38095)/F99</f>
        <v>0.29064178466796875</v>
      </c>
      <c r="L99" t="s">
        <v>60</v>
      </c>
      <c r="M99">
        <v>1392</v>
      </c>
      <c r="N99" t="s">
        <v>23</v>
      </c>
      <c r="O99" t="s">
        <v>91</v>
      </c>
    </row>
    <row r="100" spans="1:15" ht="12.75" customHeight="1">
      <c r="A100" s="5" t="s">
        <v>24</v>
      </c>
      <c r="B100">
        <v>223</v>
      </c>
      <c r="C100">
        <v>3</v>
      </c>
      <c r="D100" t="s">
        <v>73</v>
      </c>
      <c r="E100" t="s">
        <v>26</v>
      </c>
      <c r="F100">
        <v>1</v>
      </c>
      <c r="G100" s="11" t="s">
        <v>49</v>
      </c>
      <c r="H100" s="10" t="s">
        <v>52</v>
      </c>
      <c r="J100" t="s">
        <v>86</v>
      </c>
      <c r="K100">
        <f>(5/65536)*2</f>
        <v>1.52587890625E-4</v>
      </c>
      <c r="L100" t="s">
        <v>27</v>
      </c>
      <c r="M100">
        <v>1392</v>
      </c>
      <c r="N100" t="s">
        <v>23</v>
      </c>
    </row>
    <row r="101" spans="1:15" ht="12.75" customHeight="1">
      <c r="A101" s="5" t="s">
        <v>55</v>
      </c>
      <c r="B101">
        <v>43</v>
      </c>
      <c r="C101">
        <v>0</v>
      </c>
      <c r="D101" t="s">
        <v>76</v>
      </c>
      <c r="E101" t="s">
        <v>84</v>
      </c>
      <c r="F101">
        <v>100</v>
      </c>
      <c r="G101" s="11" t="s">
        <v>49</v>
      </c>
      <c r="H101" s="10" t="s">
        <v>47</v>
      </c>
      <c r="I101" t="s">
        <v>85</v>
      </c>
      <c r="K101">
        <f>((1000000*(5/65536))*0.38095)/F101</f>
        <v>0.29064178466796875</v>
      </c>
      <c r="L101" t="s">
        <v>60</v>
      </c>
      <c r="M101">
        <v>11199</v>
      </c>
      <c r="N101" t="s">
        <v>23</v>
      </c>
      <c r="O101" t="s">
        <v>87</v>
      </c>
    </row>
    <row r="102" spans="1:15" ht="12.75" customHeight="1">
      <c r="A102" s="5" t="s">
        <v>55</v>
      </c>
      <c r="B102">
        <v>43</v>
      </c>
      <c r="C102">
        <v>1</v>
      </c>
      <c r="D102" t="s">
        <v>76</v>
      </c>
      <c r="E102" t="s">
        <v>84</v>
      </c>
      <c r="F102">
        <v>100</v>
      </c>
      <c r="G102" s="11" t="s">
        <v>49</v>
      </c>
      <c r="H102" s="10" t="s">
        <v>47</v>
      </c>
      <c r="I102" t="s">
        <v>88</v>
      </c>
      <c r="K102">
        <f>((1000000*(5/65536))*0.38095)/F102</f>
        <v>0.29064178466796875</v>
      </c>
      <c r="L102" t="s">
        <v>60</v>
      </c>
      <c r="M102">
        <v>11199</v>
      </c>
      <c r="N102" t="s">
        <v>23</v>
      </c>
      <c r="O102" t="s">
        <v>89</v>
      </c>
    </row>
    <row r="103" spans="1:15" ht="12.75" customHeight="1">
      <c r="A103" s="5" t="s">
        <v>55</v>
      </c>
      <c r="B103">
        <v>43</v>
      </c>
      <c r="C103">
        <v>2</v>
      </c>
      <c r="D103" t="s">
        <v>76</v>
      </c>
      <c r="E103" t="s">
        <v>84</v>
      </c>
      <c r="F103">
        <v>100</v>
      </c>
      <c r="G103" s="11" t="s">
        <v>49</v>
      </c>
      <c r="H103" s="10" t="s">
        <v>47</v>
      </c>
      <c r="I103" t="s">
        <v>90</v>
      </c>
      <c r="K103">
        <f>((1000000*(5/65536))*0.38095)/F103</f>
        <v>0.29064178466796875</v>
      </c>
      <c r="L103" t="s">
        <v>60</v>
      </c>
      <c r="M103">
        <v>11199</v>
      </c>
      <c r="N103" t="s">
        <v>23</v>
      </c>
      <c r="O103" t="s">
        <v>91</v>
      </c>
    </row>
    <row r="104" spans="1:15" ht="12.75" customHeight="1">
      <c r="A104" s="5" t="s">
        <v>24</v>
      </c>
      <c r="B104">
        <v>43</v>
      </c>
      <c r="C104">
        <v>3</v>
      </c>
      <c r="D104" t="s">
        <v>76</v>
      </c>
      <c r="E104" t="s">
        <v>26</v>
      </c>
      <c r="F104">
        <v>1</v>
      </c>
      <c r="G104" s="11" t="s">
        <v>49</v>
      </c>
      <c r="H104" s="10" t="s">
        <v>47</v>
      </c>
      <c r="K104">
        <f>(5/65536)*2</f>
        <v>1.52587890625E-4</v>
      </c>
      <c r="L104" t="s">
        <v>27</v>
      </c>
      <c r="M104">
        <v>11199</v>
      </c>
      <c r="N104" t="s">
        <v>23</v>
      </c>
    </row>
    <row r="105" spans="1:15" ht="12.75" customHeight="1">
      <c r="A105" s="5" t="s">
        <v>55</v>
      </c>
      <c r="B105">
        <v>23</v>
      </c>
      <c r="C105">
        <v>0</v>
      </c>
      <c r="D105" t="s">
        <v>79</v>
      </c>
      <c r="E105" t="s">
        <v>84</v>
      </c>
      <c r="F105">
        <v>100</v>
      </c>
      <c r="G105" s="11" t="s">
        <v>49</v>
      </c>
      <c r="H105" s="10" t="s">
        <v>52</v>
      </c>
      <c r="I105" t="s">
        <v>92</v>
      </c>
      <c r="J105" t="s">
        <v>93</v>
      </c>
      <c r="K105">
        <f>((1000000*(5/65536))*0.38095)/F105</f>
        <v>0.29064178466796875</v>
      </c>
      <c r="L105" t="s">
        <v>60</v>
      </c>
      <c r="M105">
        <v>1427</v>
      </c>
      <c r="N105" t="s">
        <v>23</v>
      </c>
      <c r="O105" t="s">
        <v>87</v>
      </c>
    </row>
    <row r="106" spans="1:15" ht="12.75" customHeight="1">
      <c r="A106" s="5" t="s">
        <v>55</v>
      </c>
      <c r="B106">
        <v>23</v>
      </c>
      <c r="C106">
        <v>1</v>
      </c>
      <c r="D106" t="s">
        <v>79</v>
      </c>
      <c r="E106" t="s">
        <v>84</v>
      </c>
      <c r="F106">
        <v>100</v>
      </c>
      <c r="G106" s="11" t="s">
        <v>49</v>
      </c>
      <c r="H106" s="10" t="s">
        <v>52</v>
      </c>
      <c r="I106" t="s">
        <v>92</v>
      </c>
      <c r="J106" t="s">
        <v>94</v>
      </c>
      <c r="K106">
        <f>((1000000*(5/65536))*0.38095)/F106</f>
        <v>0.29064178466796875</v>
      </c>
      <c r="L106" t="s">
        <v>60</v>
      </c>
      <c r="M106">
        <v>1427</v>
      </c>
      <c r="N106" t="s">
        <v>23</v>
      </c>
      <c r="O106" t="s">
        <v>89</v>
      </c>
    </row>
    <row r="107" spans="1:15" ht="12.75" customHeight="1">
      <c r="A107" s="5" t="s">
        <v>55</v>
      </c>
      <c r="B107">
        <v>23</v>
      </c>
      <c r="C107">
        <v>2</v>
      </c>
      <c r="D107" t="s">
        <v>79</v>
      </c>
      <c r="E107" t="s">
        <v>84</v>
      </c>
      <c r="F107">
        <v>100</v>
      </c>
      <c r="G107" s="11" t="s">
        <v>49</v>
      </c>
      <c r="H107" s="10" t="s">
        <v>52</v>
      </c>
      <c r="I107" t="s">
        <v>92</v>
      </c>
      <c r="J107" t="s">
        <v>94</v>
      </c>
      <c r="K107">
        <f>((1000000*(5/65536))*0.38095)/F107</f>
        <v>0.29064178466796875</v>
      </c>
      <c r="L107" t="s">
        <v>60</v>
      </c>
      <c r="M107">
        <v>1427</v>
      </c>
      <c r="N107" t="s">
        <v>23</v>
      </c>
      <c r="O107" t="s">
        <v>91</v>
      </c>
    </row>
    <row r="108" spans="1:15" ht="12.75" customHeight="1">
      <c r="A108" s="5" t="s">
        <v>24</v>
      </c>
      <c r="B108">
        <v>23</v>
      </c>
      <c r="C108">
        <v>3</v>
      </c>
      <c r="D108" t="s">
        <v>79</v>
      </c>
      <c r="E108" t="s">
        <v>26</v>
      </c>
      <c r="F108">
        <v>1</v>
      </c>
      <c r="G108" s="11" t="s">
        <v>49</v>
      </c>
      <c r="H108" s="10" t="s">
        <v>52</v>
      </c>
      <c r="J108" t="s">
        <v>94</v>
      </c>
      <c r="K108">
        <f>(5/65536)*2</f>
        <v>1.52587890625E-4</v>
      </c>
      <c r="L108" t="s">
        <v>27</v>
      </c>
      <c r="M108">
        <v>1427</v>
      </c>
      <c r="N108" t="s">
        <v>23</v>
      </c>
    </row>
    <row r="109" spans="1:15" ht="12.75" customHeight="1">
      <c r="A109" s="5" t="s">
        <v>55</v>
      </c>
      <c r="B109">
        <v>84</v>
      </c>
      <c r="C109">
        <v>0</v>
      </c>
      <c r="D109" t="s">
        <v>95</v>
      </c>
      <c r="E109" t="s">
        <v>96</v>
      </c>
      <c r="F109">
        <v>100</v>
      </c>
      <c r="G109" s="11" t="s">
        <v>45</v>
      </c>
      <c r="H109" s="10" t="s">
        <v>47</v>
      </c>
      <c r="I109" t="s">
        <v>97</v>
      </c>
      <c r="J109" t="s">
        <v>98</v>
      </c>
      <c r="K109">
        <f>((1000000*(5/65536))*0.19048)/F109</f>
        <v>0.14532470703125</v>
      </c>
      <c r="L109" t="s">
        <v>60</v>
      </c>
      <c r="M109">
        <v>607</v>
      </c>
      <c r="N109" t="s">
        <v>99</v>
      </c>
      <c r="O109" t="s">
        <v>100</v>
      </c>
    </row>
    <row r="110" spans="1:15" ht="12.75" customHeight="1">
      <c r="A110" s="5" t="s">
        <v>55</v>
      </c>
      <c r="B110">
        <v>84</v>
      </c>
      <c r="C110">
        <v>1</v>
      </c>
      <c r="D110" t="s">
        <v>95</v>
      </c>
      <c r="E110" t="s">
        <v>96</v>
      </c>
      <c r="F110">
        <v>100</v>
      </c>
      <c r="G110" s="11" t="s">
        <v>45</v>
      </c>
      <c r="H110" s="10" t="s">
        <v>47</v>
      </c>
      <c r="I110" t="s">
        <v>97</v>
      </c>
      <c r="J110" t="s">
        <v>101</v>
      </c>
      <c r="K110">
        <f>((1000000*(5/65536))*0.19048)/F110</f>
        <v>0.14532470703125</v>
      </c>
      <c r="L110" t="s">
        <v>60</v>
      </c>
      <c r="M110">
        <v>607</v>
      </c>
      <c r="N110" t="s">
        <v>99</v>
      </c>
      <c r="O110" t="s">
        <v>102</v>
      </c>
    </row>
    <row r="111" spans="1:15" ht="12.75" customHeight="1">
      <c r="A111" s="5" t="s">
        <v>55</v>
      </c>
      <c r="B111">
        <v>84</v>
      </c>
      <c r="C111">
        <v>2</v>
      </c>
      <c r="D111" t="s">
        <v>95</v>
      </c>
      <c r="E111" t="s">
        <v>84</v>
      </c>
      <c r="F111">
        <v>50</v>
      </c>
      <c r="G111" s="11" t="s">
        <v>45</v>
      </c>
      <c r="H111" s="10" t="s">
        <v>47</v>
      </c>
      <c r="I111" t="s">
        <v>92</v>
      </c>
      <c r="J111" t="s">
        <v>103</v>
      </c>
      <c r="K111">
        <f>((1000000*(5/65536))*0.38095)/F111</f>
        <v>0.5812835693359375</v>
      </c>
      <c r="L111" t="s">
        <v>60</v>
      </c>
      <c r="M111">
        <v>607</v>
      </c>
      <c r="N111" t="s">
        <v>99</v>
      </c>
      <c r="O111" t="s">
        <v>103</v>
      </c>
    </row>
    <row r="112" spans="1:15" ht="12.75" customHeight="1">
      <c r="A112" s="5" t="s">
        <v>24</v>
      </c>
      <c r="B112">
        <v>84</v>
      </c>
      <c r="C112">
        <v>3</v>
      </c>
      <c r="D112" t="s">
        <v>95</v>
      </c>
      <c r="E112" t="s">
        <v>26</v>
      </c>
      <c r="F112">
        <v>1</v>
      </c>
      <c r="G112" s="11" t="s">
        <v>45</v>
      </c>
      <c r="H112" s="10" t="s">
        <v>47</v>
      </c>
      <c r="K112">
        <f>(5/65536)*2</f>
        <v>1.52587890625E-4</v>
      </c>
      <c r="L112" t="s">
        <v>27</v>
      </c>
      <c r="M112">
        <v>607</v>
      </c>
      <c r="N112" t="s">
        <v>99</v>
      </c>
    </row>
    <row r="113" spans="1:15" ht="12.75" customHeight="1">
      <c r="A113" s="5" t="s">
        <v>55</v>
      </c>
      <c r="B113">
        <v>108</v>
      </c>
      <c r="C113">
        <v>0</v>
      </c>
      <c r="D113" t="s">
        <v>104</v>
      </c>
      <c r="E113" t="s">
        <v>96</v>
      </c>
      <c r="F113">
        <v>100</v>
      </c>
      <c r="G113" s="11" t="s">
        <v>45</v>
      </c>
      <c r="H113" s="10" t="s">
        <v>47</v>
      </c>
      <c r="I113" t="s">
        <v>97</v>
      </c>
      <c r="J113" t="s">
        <v>98</v>
      </c>
      <c r="K113">
        <f>((1000000*(5/65536))*0.19048)/F113</f>
        <v>0.14532470703125</v>
      </c>
      <c r="L113" t="s">
        <v>60</v>
      </c>
      <c r="M113">
        <v>1151</v>
      </c>
      <c r="N113" t="s">
        <v>99</v>
      </c>
      <c r="O113" t="s">
        <v>100</v>
      </c>
    </row>
    <row r="114" spans="1:15" ht="12.75" customHeight="1">
      <c r="A114" s="5" t="s">
        <v>55</v>
      </c>
      <c r="B114">
        <v>108</v>
      </c>
      <c r="C114">
        <v>1</v>
      </c>
      <c r="D114" t="s">
        <v>104</v>
      </c>
      <c r="E114" t="s">
        <v>96</v>
      </c>
      <c r="F114">
        <v>100</v>
      </c>
      <c r="G114" s="11" t="s">
        <v>45</v>
      </c>
      <c r="H114" s="10" t="s">
        <v>47</v>
      </c>
      <c r="I114" t="s">
        <v>97</v>
      </c>
      <c r="J114" t="s">
        <v>101</v>
      </c>
      <c r="K114">
        <f>((1000000*(5/65536))*0.19048)/F114</f>
        <v>0.14532470703125</v>
      </c>
      <c r="L114" t="s">
        <v>60</v>
      </c>
      <c r="M114">
        <v>1151</v>
      </c>
      <c r="N114" t="s">
        <v>99</v>
      </c>
      <c r="O114" t="s">
        <v>102</v>
      </c>
    </row>
    <row r="115" spans="1:15" ht="12.75" customHeight="1">
      <c r="A115" s="5" t="s">
        <v>55</v>
      </c>
      <c r="B115">
        <v>108</v>
      </c>
      <c r="C115">
        <v>2</v>
      </c>
      <c r="D115" t="s">
        <v>104</v>
      </c>
      <c r="E115" t="s">
        <v>84</v>
      </c>
      <c r="F115">
        <v>50</v>
      </c>
      <c r="G115" s="11" t="s">
        <v>45</v>
      </c>
      <c r="H115" s="10" t="s">
        <v>47</v>
      </c>
      <c r="I115" t="s">
        <v>92</v>
      </c>
      <c r="J115" t="s">
        <v>103</v>
      </c>
      <c r="K115">
        <f>((1000000*(5/65536))*0.38095)/F115</f>
        <v>0.5812835693359375</v>
      </c>
      <c r="L115" t="s">
        <v>60</v>
      </c>
      <c r="M115">
        <v>1151</v>
      </c>
      <c r="N115" t="s">
        <v>99</v>
      </c>
      <c r="O115" t="s">
        <v>103</v>
      </c>
    </row>
    <row r="116" spans="1:15" ht="12.75" customHeight="1">
      <c r="A116" s="5" t="s">
        <v>24</v>
      </c>
      <c r="B116">
        <v>108</v>
      </c>
      <c r="C116">
        <v>3</v>
      </c>
      <c r="D116" t="s">
        <v>104</v>
      </c>
      <c r="E116" t="s">
        <v>26</v>
      </c>
      <c r="F116">
        <v>1</v>
      </c>
      <c r="G116" s="11" t="s">
        <v>45</v>
      </c>
      <c r="H116" s="10" t="s">
        <v>47</v>
      </c>
      <c r="K116">
        <f>(5/65536)*2</f>
        <v>1.52587890625E-4</v>
      </c>
      <c r="L116" t="s">
        <v>27</v>
      </c>
      <c r="M116">
        <v>1151</v>
      </c>
      <c r="N116" t="s">
        <v>99</v>
      </c>
    </row>
    <row r="117" spans="1:15" ht="12.75" customHeight="1">
      <c r="A117" s="5" t="s">
        <v>55</v>
      </c>
      <c r="B117">
        <v>30</v>
      </c>
      <c r="C117">
        <v>0</v>
      </c>
      <c r="D117" t="s">
        <v>95</v>
      </c>
      <c r="E117" t="s">
        <v>105</v>
      </c>
      <c r="F117">
        <v>100</v>
      </c>
      <c r="G117" s="11" t="s">
        <v>45</v>
      </c>
      <c r="H117" s="10" t="s">
        <v>47</v>
      </c>
      <c r="I117" t="s">
        <v>106</v>
      </c>
      <c r="J117" t="s">
        <v>107</v>
      </c>
      <c r="K117">
        <f>((1000000*(5/65536))*0.39024)/F117</f>
        <v>0.29772949218749994</v>
      </c>
      <c r="L117" t="s">
        <v>60</v>
      </c>
      <c r="M117">
        <v>607</v>
      </c>
      <c r="N117" t="s">
        <v>99</v>
      </c>
      <c r="O117" t="s">
        <v>108</v>
      </c>
    </row>
    <row r="118" spans="1:15" ht="12.75" customHeight="1">
      <c r="A118" s="5" t="s">
        <v>55</v>
      </c>
      <c r="B118">
        <v>30</v>
      </c>
      <c r="C118">
        <v>1</v>
      </c>
      <c r="D118" t="s">
        <v>95</v>
      </c>
      <c r="E118" t="s">
        <v>105</v>
      </c>
      <c r="F118">
        <v>100</v>
      </c>
      <c r="G118" s="11" t="s">
        <v>45</v>
      </c>
      <c r="H118" s="10" t="s">
        <v>47</v>
      </c>
      <c r="I118" t="s">
        <v>106</v>
      </c>
      <c r="J118" t="s">
        <v>109</v>
      </c>
      <c r="K118">
        <f>((1000000*(5/65536))*0.39024)/F118</f>
        <v>0.29772949218749994</v>
      </c>
      <c r="L118" t="s">
        <v>60</v>
      </c>
      <c r="M118">
        <v>607</v>
      </c>
      <c r="N118" t="s">
        <v>99</v>
      </c>
      <c r="O118" t="s">
        <v>110</v>
      </c>
    </row>
    <row r="119" spans="1:15" ht="12.75" customHeight="1">
      <c r="A119" s="5" t="s">
        <v>55</v>
      </c>
      <c r="B119">
        <v>30</v>
      </c>
      <c r="C119">
        <v>2</v>
      </c>
      <c r="D119" t="s">
        <v>95</v>
      </c>
      <c r="E119" t="s">
        <v>105</v>
      </c>
      <c r="F119">
        <v>100</v>
      </c>
      <c r="G119" s="11" t="s">
        <v>45</v>
      </c>
      <c r="H119" s="10" t="s">
        <v>47</v>
      </c>
      <c r="I119" t="s">
        <v>106</v>
      </c>
      <c r="J119" t="s">
        <v>111</v>
      </c>
      <c r="K119">
        <f>((1000000*(5/65536))*0.39024)/F119</f>
        <v>0.29772949218749994</v>
      </c>
      <c r="L119" t="s">
        <v>60</v>
      </c>
      <c r="M119">
        <v>607</v>
      </c>
      <c r="N119" t="s">
        <v>99</v>
      </c>
      <c r="O119" t="s">
        <v>112</v>
      </c>
    </row>
    <row r="120" spans="1:15" ht="12.75" customHeight="1">
      <c r="A120" s="5" t="s">
        <v>24</v>
      </c>
      <c r="B120">
        <v>30</v>
      </c>
      <c r="C120">
        <v>3</v>
      </c>
      <c r="D120" t="s">
        <v>95</v>
      </c>
      <c r="E120" t="s">
        <v>26</v>
      </c>
      <c r="F120">
        <v>1</v>
      </c>
      <c r="G120" s="11" t="s">
        <v>45</v>
      </c>
      <c r="H120" s="10" t="s">
        <v>47</v>
      </c>
      <c r="K120">
        <f>(5/65536)*2</f>
        <v>1.52587890625E-4</v>
      </c>
      <c r="L120" t="s">
        <v>27</v>
      </c>
      <c r="M120">
        <v>607</v>
      </c>
      <c r="N120" t="s">
        <v>99</v>
      </c>
    </row>
    <row r="121" spans="1:15" ht="12.75" customHeight="1">
      <c r="A121" s="5" t="s">
        <v>55</v>
      </c>
      <c r="B121">
        <v>70</v>
      </c>
      <c r="C121">
        <v>0</v>
      </c>
      <c r="D121" t="s">
        <v>104</v>
      </c>
      <c r="E121" t="s">
        <v>105</v>
      </c>
      <c r="F121">
        <v>100</v>
      </c>
      <c r="G121" s="11" t="s">
        <v>45</v>
      </c>
      <c r="H121" s="10" t="s">
        <v>47</v>
      </c>
      <c r="I121" t="s">
        <v>106</v>
      </c>
      <c r="J121" t="s">
        <v>113</v>
      </c>
      <c r="K121">
        <f>((1000000*(5/65536))*0.39024)/F121</f>
        <v>0.29772949218749994</v>
      </c>
      <c r="L121" t="s">
        <v>60</v>
      </c>
      <c r="M121">
        <v>1151</v>
      </c>
      <c r="N121" t="s">
        <v>99</v>
      </c>
      <c r="O121" t="s">
        <v>108</v>
      </c>
    </row>
    <row r="122" spans="1:15" ht="12.75" customHeight="1">
      <c r="A122" s="5" t="s">
        <v>55</v>
      </c>
      <c r="B122">
        <v>70</v>
      </c>
      <c r="C122">
        <v>1</v>
      </c>
      <c r="D122" t="s">
        <v>104</v>
      </c>
      <c r="E122" t="s">
        <v>105</v>
      </c>
      <c r="F122">
        <v>100</v>
      </c>
      <c r="G122" s="11" t="s">
        <v>45</v>
      </c>
      <c r="H122" s="10" t="s">
        <v>47</v>
      </c>
      <c r="I122" t="s">
        <v>106</v>
      </c>
      <c r="J122" t="s">
        <v>109</v>
      </c>
      <c r="K122">
        <f>((1000000*(5/65536))*0.39024)/F122</f>
        <v>0.29772949218749994</v>
      </c>
      <c r="L122" t="s">
        <v>60</v>
      </c>
      <c r="M122">
        <v>1151</v>
      </c>
      <c r="N122" t="s">
        <v>99</v>
      </c>
      <c r="O122" t="s">
        <v>110</v>
      </c>
    </row>
    <row r="123" spans="1:15" ht="12.75" customHeight="1">
      <c r="A123" s="5" t="s">
        <v>55</v>
      </c>
      <c r="B123">
        <v>70</v>
      </c>
      <c r="C123">
        <v>2</v>
      </c>
      <c r="D123" t="s">
        <v>104</v>
      </c>
      <c r="E123" t="s">
        <v>105</v>
      </c>
      <c r="F123">
        <v>100</v>
      </c>
      <c r="G123" s="11" t="s">
        <v>45</v>
      </c>
      <c r="H123" s="10" t="s">
        <v>47</v>
      </c>
      <c r="I123" t="s">
        <v>106</v>
      </c>
      <c r="J123" t="s">
        <v>111</v>
      </c>
      <c r="K123">
        <f>((1000000*(5/65536))*0.39024)/F123</f>
        <v>0.29772949218749994</v>
      </c>
      <c r="L123" t="s">
        <v>60</v>
      </c>
      <c r="M123">
        <v>1151</v>
      </c>
      <c r="N123" t="s">
        <v>99</v>
      </c>
      <c r="O123" t="s">
        <v>112</v>
      </c>
    </row>
    <row r="124" spans="1:15" ht="12.75" customHeight="1">
      <c r="A124" s="5" t="s">
        <v>24</v>
      </c>
      <c r="B124">
        <v>70</v>
      </c>
      <c r="C124">
        <v>3</v>
      </c>
      <c r="D124" t="s">
        <v>104</v>
      </c>
      <c r="E124" t="s">
        <v>26</v>
      </c>
      <c r="F124">
        <v>1</v>
      </c>
      <c r="G124" s="11" t="s">
        <v>45</v>
      </c>
      <c r="H124" s="10" t="s">
        <v>47</v>
      </c>
      <c r="K124">
        <f>(5/65536)*2</f>
        <v>1.52587890625E-4</v>
      </c>
      <c r="L124" t="s">
        <v>27</v>
      </c>
      <c r="M124">
        <v>1151</v>
      </c>
      <c r="N124" t="s">
        <v>99</v>
      </c>
    </row>
    <row r="125" spans="1:15" ht="12.75" customHeight="1">
      <c r="A125" s="5" t="s">
        <v>17</v>
      </c>
      <c r="B125">
        <v>162</v>
      </c>
      <c r="C125">
        <v>0</v>
      </c>
      <c r="D125" t="s">
        <v>114</v>
      </c>
      <c r="E125" t="s">
        <v>115</v>
      </c>
      <c r="F125">
        <v>5</v>
      </c>
      <c r="G125" s="11" t="s">
        <v>45</v>
      </c>
      <c r="H125" s="10" t="s">
        <v>52</v>
      </c>
      <c r="I125" t="s">
        <v>116</v>
      </c>
      <c r="J125" t="s">
        <v>117</v>
      </c>
      <c r="K125">
        <f>1000*0.00001831787</f>
        <v>1.831787E-2</v>
      </c>
      <c r="L125" t="s">
        <v>22</v>
      </c>
      <c r="M125">
        <v>8879</v>
      </c>
      <c r="N125" t="s">
        <v>23</v>
      </c>
      <c r="O125" t="s">
        <v>118</v>
      </c>
    </row>
    <row r="126" spans="1:15" ht="12.75" customHeight="1">
      <c r="A126" s="5" t="s">
        <v>17</v>
      </c>
      <c r="B126">
        <v>162</v>
      </c>
      <c r="C126">
        <v>2</v>
      </c>
      <c r="D126" t="s">
        <v>114</v>
      </c>
      <c r="E126" t="s">
        <v>115</v>
      </c>
      <c r="F126">
        <v>10</v>
      </c>
      <c r="G126" s="11" t="s">
        <v>45</v>
      </c>
      <c r="H126" s="10" t="s">
        <v>52</v>
      </c>
      <c r="I126" t="s">
        <v>119</v>
      </c>
      <c r="J126" t="s">
        <v>117</v>
      </c>
      <c r="K126">
        <f>(1000*0.00001831787)/2</f>
        <v>9.158935E-3</v>
      </c>
      <c r="L126" t="s">
        <v>22</v>
      </c>
      <c r="M126">
        <v>8879</v>
      </c>
      <c r="N126" t="s">
        <v>23</v>
      </c>
      <c r="O126" t="s">
        <v>118</v>
      </c>
    </row>
    <row r="127" spans="1:15" ht="12.75" customHeight="1">
      <c r="A127" s="5" t="s">
        <v>24</v>
      </c>
      <c r="B127">
        <v>162</v>
      </c>
      <c r="C127">
        <v>3</v>
      </c>
      <c r="D127" t="s">
        <v>114</v>
      </c>
      <c r="E127" t="s">
        <v>26</v>
      </c>
      <c r="F127">
        <v>1</v>
      </c>
      <c r="G127" s="11" t="s">
        <v>45</v>
      </c>
      <c r="H127" s="10" t="s">
        <v>52</v>
      </c>
      <c r="J127" t="s">
        <v>117</v>
      </c>
      <c r="K127">
        <f>(5/65536)*2</f>
        <v>1.52587890625E-4</v>
      </c>
      <c r="L127" t="s">
        <v>27</v>
      </c>
      <c r="M127">
        <v>8879</v>
      </c>
      <c r="N127" t="s">
        <v>23</v>
      </c>
    </row>
    <row r="128" spans="1:15" ht="12.75" customHeight="1">
      <c r="A128" s="3" t="s">
        <v>63</v>
      </c>
      <c r="B128">
        <v>45</v>
      </c>
      <c r="C128">
        <v>0</v>
      </c>
      <c r="D128" t="s">
        <v>114</v>
      </c>
      <c r="E128" t="s">
        <v>64</v>
      </c>
      <c r="F128">
        <v>1</v>
      </c>
      <c r="G128" s="11" t="s">
        <v>45</v>
      </c>
      <c r="H128" s="10"/>
      <c r="I128" t="s">
        <v>120</v>
      </c>
      <c r="J128" t="s">
        <v>65</v>
      </c>
      <c r="M128">
        <v>8879</v>
      </c>
      <c r="N128" t="s">
        <v>23</v>
      </c>
    </row>
    <row r="129" spans="1:15" ht="12.75" customHeight="1">
      <c r="A129" s="3" t="s">
        <v>63</v>
      </c>
      <c r="B129">
        <v>45</v>
      </c>
      <c r="C129">
        <v>1</v>
      </c>
      <c r="D129" t="s">
        <v>114</v>
      </c>
      <c r="E129" t="s">
        <v>64</v>
      </c>
      <c r="F129">
        <v>1</v>
      </c>
      <c r="G129" s="11" t="s">
        <v>45</v>
      </c>
      <c r="H129" s="10"/>
      <c r="I129" t="s">
        <v>121</v>
      </c>
      <c r="J129" t="s">
        <v>65</v>
      </c>
      <c r="M129">
        <v>8879</v>
      </c>
      <c r="N129" t="s">
        <v>23</v>
      </c>
    </row>
    <row r="130" spans="1:15" ht="12.75" customHeight="1">
      <c r="A130" s="3" t="s">
        <v>63</v>
      </c>
      <c r="B130">
        <v>45</v>
      </c>
      <c r="C130">
        <v>2</v>
      </c>
      <c r="D130" t="s">
        <v>114</v>
      </c>
      <c r="E130" t="s">
        <v>64</v>
      </c>
      <c r="F130">
        <v>1</v>
      </c>
      <c r="G130" s="11" t="s">
        <v>45</v>
      </c>
      <c r="H130" s="10"/>
      <c r="I130" t="s">
        <v>122</v>
      </c>
      <c r="J130" t="s">
        <v>65</v>
      </c>
      <c r="M130">
        <v>8879</v>
      </c>
      <c r="N130" t="s">
        <v>61</v>
      </c>
    </row>
    <row r="131" spans="1:15" ht="12.75" customHeight="1">
      <c r="A131" s="5" t="s">
        <v>63</v>
      </c>
      <c r="B131">
        <v>31</v>
      </c>
      <c r="C131">
        <v>0</v>
      </c>
      <c r="D131" t="s">
        <v>123</v>
      </c>
      <c r="E131" t="s">
        <v>64</v>
      </c>
      <c r="F131">
        <v>1</v>
      </c>
      <c r="G131" s="11" t="s">
        <v>45</v>
      </c>
      <c r="H131" s="10" t="s">
        <v>52</v>
      </c>
      <c r="I131" t="s">
        <v>120</v>
      </c>
      <c r="J131" t="s">
        <v>65</v>
      </c>
      <c r="M131">
        <v>1302</v>
      </c>
      <c r="N131" t="s">
        <v>23</v>
      </c>
    </row>
    <row r="132" spans="1:15" ht="12.75" customHeight="1">
      <c r="A132" s="5" t="s">
        <v>63</v>
      </c>
      <c r="B132">
        <v>31</v>
      </c>
      <c r="C132">
        <v>1</v>
      </c>
      <c r="D132" t="s">
        <v>123</v>
      </c>
      <c r="E132" t="s">
        <v>64</v>
      </c>
      <c r="F132">
        <v>1</v>
      </c>
      <c r="G132" s="11" t="s">
        <v>45</v>
      </c>
      <c r="H132" s="10" t="s">
        <v>52</v>
      </c>
      <c r="I132" t="s">
        <v>121</v>
      </c>
      <c r="J132" t="s">
        <v>65</v>
      </c>
      <c r="M132">
        <v>1302</v>
      </c>
      <c r="N132" t="s">
        <v>23</v>
      </c>
    </row>
    <row r="133" spans="1:15" ht="12.75" customHeight="1">
      <c r="A133" s="5" t="s">
        <v>63</v>
      </c>
      <c r="B133">
        <v>31</v>
      </c>
      <c r="C133">
        <v>2</v>
      </c>
      <c r="D133" t="s">
        <v>123</v>
      </c>
      <c r="E133" t="s">
        <v>64</v>
      </c>
      <c r="F133">
        <v>1</v>
      </c>
      <c r="G133" s="11" t="s">
        <v>45</v>
      </c>
      <c r="H133" s="10" t="s">
        <v>52</v>
      </c>
      <c r="I133" t="s">
        <v>124</v>
      </c>
      <c r="J133" t="s">
        <v>65</v>
      </c>
      <c r="M133">
        <v>1302</v>
      </c>
      <c r="N133" t="s">
        <v>61</v>
      </c>
    </row>
    <row r="134" spans="1:15" ht="12.75" customHeight="1">
      <c r="A134" s="5" t="s">
        <v>17</v>
      </c>
      <c r="B134">
        <v>25</v>
      </c>
      <c r="C134">
        <v>0</v>
      </c>
      <c r="D134" t="s">
        <v>38</v>
      </c>
      <c r="E134" t="s">
        <v>19</v>
      </c>
      <c r="F134">
        <v>5</v>
      </c>
      <c r="G134" s="11" t="s">
        <v>45</v>
      </c>
      <c r="H134" s="10" t="s">
        <v>125</v>
      </c>
      <c r="I134" t="s">
        <v>126</v>
      </c>
      <c r="K134">
        <f>(1000*(5/65536))/(1*F134)</f>
        <v>1.52587890625E-2</v>
      </c>
      <c r="L134" t="s">
        <v>22</v>
      </c>
      <c r="M134">
        <v>8213</v>
      </c>
      <c r="N134" t="s">
        <v>23</v>
      </c>
    </row>
    <row r="135" spans="1:15" ht="12.75" customHeight="1">
      <c r="A135" s="5" t="s">
        <v>24</v>
      </c>
      <c r="B135">
        <v>25</v>
      </c>
      <c r="C135">
        <v>2</v>
      </c>
      <c r="D135" t="s">
        <v>38</v>
      </c>
      <c r="E135" t="s">
        <v>26</v>
      </c>
      <c r="F135">
        <v>1</v>
      </c>
      <c r="G135" s="11" t="s">
        <v>45</v>
      </c>
      <c r="H135" s="10" t="s">
        <v>125</v>
      </c>
      <c r="K135">
        <f>(5/65536)*2</f>
        <v>1.52587890625E-4</v>
      </c>
      <c r="L135" t="s">
        <v>27</v>
      </c>
      <c r="M135">
        <v>8213</v>
      </c>
      <c r="N135" t="s">
        <v>23</v>
      </c>
    </row>
    <row r="136" spans="1:15" ht="12.75" customHeight="1">
      <c r="A136" s="5" t="s">
        <v>17</v>
      </c>
      <c r="B136">
        <v>225</v>
      </c>
      <c r="C136">
        <v>0</v>
      </c>
      <c r="D136" t="s">
        <v>48</v>
      </c>
      <c r="E136" t="s">
        <v>19</v>
      </c>
      <c r="F136">
        <v>5</v>
      </c>
      <c r="G136" s="11" t="s">
        <v>45</v>
      </c>
      <c r="H136" s="10" t="s">
        <v>47</v>
      </c>
      <c r="I136" t="s">
        <v>127</v>
      </c>
      <c r="K136">
        <f>(1000*(5/65536))/(1*F136)</f>
        <v>1.52587890625E-2</v>
      </c>
      <c r="L136" t="s">
        <v>22</v>
      </c>
      <c r="M136">
        <v>490</v>
      </c>
      <c r="N136" t="s">
        <v>23</v>
      </c>
    </row>
    <row r="137" spans="1:15" ht="12.75" customHeight="1">
      <c r="A137" s="5" t="s">
        <v>24</v>
      </c>
      <c r="B137">
        <v>225</v>
      </c>
      <c r="C137">
        <v>3</v>
      </c>
      <c r="D137" t="s">
        <v>48</v>
      </c>
      <c r="E137" t="s">
        <v>26</v>
      </c>
      <c r="F137">
        <v>1</v>
      </c>
      <c r="G137" s="11" t="s">
        <v>45</v>
      </c>
      <c r="H137" s="10" t="s">
        <v>47</v>
      </c>
      <c r="K137">
        <f>(5/65536)*2</f>
        <v>1.52587890625E-4</v>
      </c>
      <c r="L137" t="s">
        <v>27</v>
      </c>
      <c r="M137">
        <v>490</v>
      </c>
      <c r="N137" t="s">
        <v>23</v>
      </c>
    </row>
    <row r="138" spans="1:15" ht="12.75" customHeight="1">
      <c r="A138" s="5" t="s">
        <v>17</v>
      </c>
      <c r="B138">
        <v>180</v>
      </c>
      <c r="C138">
        <v>0</v>
      </c>
      <c r="D138" t="s">
        <v>38</v>
      </c>
      <c r="E138" t="s">
        <v>19</v>
      </c>
      <c r="F138">
        <v>5</v>
      </c>
      <c r="G138" s="10" t="s">
        <v>125</v>
      </c>
      <c r="H138" s="10" t="s">
        <v>47</v>
      </c>
      <c r="I138" t="s">
        <v>128</v>
      </c>
      <c r="K138">
        <f>(1000*(5/65536))/(1*F138)</f>
        <v>1.52587890625E-2</v>
      </c>
      <c r="L138" t="s">
        <v>22</v>
      </c>
      <c r="M138">
        <v>9857</v>
      </c>
      <c r="N138" t="s">
        <v>23</v>
      </c>
    </row>
    <row r="139" spans="1:15" ht="12.75" customHeight="1">
      <c r="A139" s="5" t="s">
        <v>24</v>
      </c>
      <c r="B139">
        <v>180</v>
      </c>
      <c r="C139">
        <v>3</v>
      </c>
      <c r="D139" t="s">
        <v>38</v>
      </c>
      <c r="E139" t="s">
        <v>26</v>
      </c>
      <c r="F139">
        <v>1</v>
      </c>
      <c r="G139" s="10" t="s">
        <v>125</v>
      </c>
      <c r="H139" s="10" t="s">
        <v>47</v>
      </c>
      <c r="K139">
        <f>(5/65536)*2</f>
        <v>1.52587890625E-4</v>
      </c>
      <c r="L139" t="s">
        <v>27</v>
      </c>
      <c r="M139">
        <v>9857</v>
      </c>
      <c r="N139" t="s">
        <v>23</v>
      </c>
    </row>
    <row r="140" spans="1:15" ht="12.75" customHeight="1">
      <c r="A140" s="5" t="s">
        <v>17</v>
      </c>
      <c r="B140">
        <v>76</v>
      </c>
      <c r="C140">
        <v>0</v>
      </c>
      <c r="D140" t="s">
        <v>114</v>
      </c>
      <c r="E140" t="s">
        <v>19</v>
      </c>
      <c r="F140">
        <v>5</v>
      </c>
      <c r="G140" s="11" t="s">
        <v>45</v>
      </c>
      <c r="H140" s="10" t="s">
        <v>125</v>
      </c>
      <c r="J140" t="s">
        <v>129</v>
      </c>
      <c r="K140">
        <f>(1000*(5/65536))/(1*F140)</f>
        <v>1.52587890625E-2</v>
      </c>
      <c r="L140" t="s">
        <v>22</v>
      </c>
      <c r="M140">
        <v>8879</v>
      </c>
      <c r="N140" t="s">
        <v>23</v>
      </c>
      <c r="O140" t="s">
        <v>130</v>
      </c>
    </row>
    <row r="141" spans="1:15" ht="12.75" customHeight="1">
      <c r="A141" s="5" t="s">
        <v>24</v>
      </c>
      <c r="B141">
        <v>76</v>
      </c>
      <c r="C141">
        <v>2</v>
      </c>
      <c r="D141" t="s">
        <v>114</v>
      </c>
      <c r="E141" t="s">
        <v>26</v>
      </c>
      <c r="F141">
        <v>1</v>
      </c>
      <c r="G141" s="11" t="s">
        <v>45</v>
      </c>
      <c r="H141" s="10" t="s">
        <v>125</v>
      </c>
      <c r="J141" t="s">
        <v>129</v>
      </c>
      <c r="K141">
        <f>(5/65536)*2</f>
        <v>1.52587890625E-4</v>
      </c>
      <c r="L141" t="s">
        <v>27</v>
      </c>
      <c r="M141">
        <v>8879</v>
      </c>
      <c r="N141" t="s">
        <v>23</v>
      </c>
      <c r="O141" t="s">
        <v>130</v>
      </c>
    </row>
    <row r="142" spans="1:15" ht="12.75" customHeight="1">
      <c r="A142" s="5" t="s">
        <v>17</v>
      </c>
      <c r="B142">
        <v>200</v>
      </c>
      <c r="C142">
        <v>0</v>
      </c>
      <c r="D142" t="s">
        <v>114</v>
      </c>
      <c r="E142" t="s">
        <v>19</v>
      </c>
      <c r="F142">
        <v>5</v>
      </c>
      <c r="G142" s="10" t="s">
        <v>125</v>
      </c>
      <c r="H142" s="10" t="s">
        <v>52</v>
      </c>
      <c r="I142" t="s">
        <v>131</v>
      </c>
      <c r="J142" t="s">
        <v>132</v>
      </c>
      <c r="K142">
        <f>(1000*(5/65536))/(1*F142)</f>
        <v>1.52587890625E-2</v>
      </c>
      <c r="L142" t="s">
        <v>22</v>
      </c>
      <c r="M142">
        <v>8879</v>
      </c>
      <c r="N142" t="s">
        <v>23</v>
      </c>
      <c r="O142" t="s">
        <v>130</v>
      </c>
    </row>
    <row r="143" spans="1:15" ht="12.75" customHeight="1">
      <c r="A143" s="5" t="s">
        <v>24</v>
      </c>
      <c r="B143">
        <v>200</v>
      </c>
      <c r="C143">
        <v>2</v>
      </c>
      <c r="D143" t="s">
        <v>114</v>
      </c>
      <c r="E143" t="s">
        <v>26</v>
      </c>
      <c r="F143">
        <v>1</v>
      </c>
      <c r="G143" s="10" t="s">
        <v>125</v>
      </c>
      <c r="H143" s="10" t="s">
        <v>52</v>
      </c>
      <c r="I143" t="s">
        <v>131</v>
      </c>
      <c r="K143">
        <f>(5/65536)*2</f>
        <v>1.52587890625E-4</v>
      </c>
      <c r="L143" t="s">
        <v>27</v>
      </c>
      <c r="M143">
        <v>8879</v>
      </c>
      <c r="N143" t="s">
        <v>23</v>
      </c>
    </row>
    <row r="144" spans="1:15" ht="12.75" customHeight="1">
      <c r="A144" s="5" t="s">
        <v>55</v>
      </c>
      <c r="B144">
        <v>52</v>
      </c>
      <c r="C144">
        <v>0</v>
      </c>
      <c r="D144" t="s">
        <v>133</v>
      </c>
      <c r="E144" t="s">
        <v>134</v>
      </c>
      <c r="F144">
        <v>250</v>
      </c>
      <c r="G144" s="10" t="s">
        <v>125</v>
      </c>
      <c r="H144" s="10" t="s">
        <v>47</v>
      </c>
      <c r="I144" t="s">
        <v>135</v>
      </c>
      <c r="J144" t="s">
        <v>136</v>
      </c>
      <c r="K144">
        <f>((1000000*(5/65536))*0.09632)/F144</f>
        <v>2.9394531250000001E-2</v>
      </c>
      <c r="L144" t="s">
        <v>60</v>
      </c>
      <c r="M144">
        <v>10123</v>
      </c>
      <c r="N144" t="s">
        <v>61</v>
      </c>
      <c r="O144" t="s">
        <v>137</v>
      </c>
    </row>
    <row r="145" spans="1:15" ht="12.75" customHeight="1">
      <c r="A145" s="5" t="s">
        <v>55</v>
      </c>
      <c r="B145">
        <v>52</v>
      </c>
      <c r="C145">
        <v>2</v>
      </c>
      <c r="D145" t="s">
        <v>138</v>
      </c>
      <c r="E145" t="s">
        <v>139</v>
      </c>
      <c r="F145">
        <v>250</v>
      </c>
      <c r="G145" s="10" t="s">
        <v>125</v>
      </c>
      <c r="H145" s="10" t="s">
        <v>47</v>
      </c>
      <c r="I145" t="s">
        <v>140</v>
      </c>
      <c r="K145">
        <f>((1000000*(5/65536))*0.06536)/F145</f>
        <v>1.9946289062500001E-2</v>
      </c>
      <c r="L145" t="s">
        <v>60</v>
      </c>
      <c r="M145">
        <v>10123</v>
      </c>
      <c r="N145" t="s">
        <v>61</v>
      </c>
      <c r="O145" t="s">
        <v>137</v>
      </c>
    </row>
    <row r="146" spans="1:15" ht="12.75" customHeight="1">
      <c r="A146" s="5" t="s">
        <v>24</v>
      </c>
      <c r="B146">
        <v>52</v>
      </c>
      <c r="C146">
        <v>3</v>
      </c>
      <c r="D146" t="s">
        <v>66</v>
      </c>
      <c r="E146" t="s">
        <v>26</v>
      </c>
      <c r="F146">
        <v>1</v>
      </c>
      <c r="G146" s="10" t="s">
        <v>125</v>
      </c>
      <c r="H146" s="10" t="s">
        <v>47</v>
      </c>
      <c r="K146">
        <f>(5/65536)*2</f>
        <v>1.52587890625E-4</v>
      </c>
      <c r="L146" t="s">
        <v>27</v>
      </c>
      <c r="M146">
        <v>10123</v>
      </c>
      <c r="N146" t="s">
        <v>23</v>
      </c>
    </row>
    <row r="147" spans="1:15" ht="12.75" customHeight="1">
      <c r="A147" s="5" t="s">
        <v>17</v>
      </c>
      <c r="B147">
        <v>234</v>
      </c>
      <c r="C147">
        <v>0</v>
      </c>
      <c r="D147" t="s">
        <v>43</v>
      </c>
      <c r="E147" t="s">
        <v>19</v>
      </c>
      <c r="F147">
        <v>5</v>
      </c>
      <c r="G147" s="11" t="s">
        <v>44</v>
      </c>
      <c r="H147" s="10" t="s">
        <v>40</v>
      </c>
      <c r="I147" t="s">
        <v>141</v>
      </c>
      <c r="J147" t="s">
        <v>142</v>
      </c>
      <c r="K147">
        <f>(1000*(5/65536))/(1*F147)</f>
        <v>1.52587890625E-2</v>
      </c>
      <c r="L147" t="s">
        <v>22</v>
      </c>
      <c r="M147">
        <v>9845</v>
      </c>
      <c r="N147" t="s">
        <v>23</v>
      </c>
    </row>
    <row r="148" spans="1:15" ht="12.75" customHeight="1">
      <c r="A148" s="5" t="s">
        <v>24</v>
      </c>
      <c r="B148">
        <v>234</v>
      </c>
      <c r="C148">
        <v>3</v>
      </c>
      <c r="D148" t="s">
        <v>43</v>
      </c>
      <c r="E148" t="s">
        <v>26</v>
      </c>
      <c r="F148">
        <v>1</v>
      </c>
      <c r="G148" s="11" t="s">
        <v>44</v>
      </c>
      <c r="H148" s="10" t="s">
        <v>40</v>
      </c>
      <c r="K148">
        <f>(5/65536)*2</f>
        <v>1.52587890625E-4</v>
      </c>
      <c r="L148" t="s">
        <v>27</v>
      </c>
      <c r="M148">
        <v>9845</v>
      </c>
      <c r="N148" t="s">
        <v>23</v>
      </c>
    </row>
    <row r="149" spans="1:15" ht="12.75" customHeight="1">
      <c r="A149" s="3" t="s">
        <v>17</v>
      </c>
      <c r="B149">
        <v>218</v>
      </c>
      <c r="C149">
        <v>0</v>
      </c>
      <c r="D149" t="s">
        <v>30</v>
      </c>
      <c r="E149" t="s">
        <v>19</v>
      </c>
      <c r="F149">
        <v>5</v>
      </c>
      <c r="G149" s="11" t="s">
        <v>44</v>
      </c>
      <c r="H149" s="10"/>
      <c r="I149" t="s">
        <v>141</v>
      </c>
      <c r="J149" t="s">
        <v>129</v>
      </c>
      <c r="K149">
        <f>(1000*(5/65536))/(1*F149)</f>
        <v>1.52587890625E-2</v>
      </c>
      <c r="L149" t="s">
        <v>22</v>
      </c>
      <c r="M149">
        <v>11435</v>
      </c>
      <c r="N149" t="s">
        <v>23</v>
      </c>
      <c r="O149" t="s">
        <v>130</v>
      </c>
    </row>
    <row r="150" spans="1:15" ht="12.75" customHeight="1">
      <c r="A150" s="3" t="s">
        <v>24</v>
      </c>
      <c r="B150">
        <v>218</v>
      </c>
      <c r="C150">
        <v>3</v>
      </c>
      <c r="D150" t="s">
        <v>30</v>
      </c>
      <c r="E150" t="s">
        <v>26</v>
      </c>
      <c r="F150">
        <v>1</v>
      </c>
      <c r="G150" s="11" t="s">
        <v>44</v>
      </c>
      <c r="H150" s="10"/>
      <c r="K150">
        <f>(5/65536)*2</f>
        <v>1.52587890625E-4</v>
      </c>
      <c r="L150" t="s">
        <v>27</v>
      </c>
      <c r="M150">
        <v>11435</v>
      </c>
      <c r="N150" t="s">
        <v>23</v>
      </c>
    </row>
    <row r="151" spans="1:15" ht="12.75" customHeight="1">
      <c r="A151" s="3" t="s">
        <v>17</v>
      </c>
      <c r="B151">
        <v>231</v>
      </c>
      <c r="C151">
        <v>0</v>
      </c>
      <c r="D151" t="s">
        <v>31</v>
      </c>
      <c r="E151" t="s">
        <v>19</v>
      </c>
      <c r="F151">
        <v>5</v>
      </c>
      <c r="G151" s="11" t="s">
        <v>44</v>
      </c>
      <c r="H151" s="10"/>
      <c r="I151" t="s">
        <v>141</v>
      </c>
      <c r="J151" t="s">
        <v>129</v>
      </c>
      <c r="K151">
        <f>(1000*(5/65536))/(1*F151)</f>
        <v>1.52587890625E-2</v>
      </c>
      <c r="L151" t="s">
        <v>22</v>
      </c>
      <c r="M151">
        <v>1566</v>
      </c>
      <c r="N151" t="s">
        <v>23</v>
      </c>
      <c r="O151" t="s">
        <v>130</v>
      </c>
    </row>
    <row r="152" spans="1:15" ht="12.75" customHeight="1">
      <c r="A152" s="3" t="s">
        <v>24</v>
      </c>
      <c r="B152">
        <v>231</v>
      </c>
      <c r="C152">
        <v>3</v>
      </c>
      <c r="D152" t="s">
        <v>31</v>
      </c>
      <c r="E152" t="s">
        <v>26</v>
      </c>
      <c r="F152">
        <v>1</v>
      </c>
      <c r="G152" s="11" t="s">
        <v>44</v>
      </c>
      <c r="H152" s="10"/>
      <c r="K152">
        <f>(5/65536)*2</f>
        <v>1.52587890625E-4</v>
      </c>
      <c r="L152" t="s">
        <v>27</v>
      </c>
      <c r="M152">
        <v>1566</v>
      </c>
      <c r="N152" t="s">
        <v>23</v>
      </c>
    </row>
    <row r="153" spans="1:15" ht="12.75" customHeight="1">
      <c r="A153" s="3" t="s">
        <v>17</v>
      </c>
      <c r="B153">
        <v>232</v>
      </c>
      <c r="C153">
        <v>0</v>
      </c>
      <c r="D153" t="s">
        <v>32</v>
      </c>
      <c r="E153" t="s">
        <v>19</v>
      </c>
      <c r="F153">
        <v>5</v>
      </c>
      <c r="G153" s="11" t="s">
        <v>44</v>
      </c>
      <c r="H153" s="10"/>
      <c r="I153" t="s">
        <v>141</v>
      </c>
      <c r="J153" t="s">
        <v>129</v>
      </c>
      <c r="K153">
        <f>(1000*(5/65536))/(1*F153)</f>
        <v>1.52587890625E-2</v>
      </c>
      <c r="L153" t="s">
        <v>22</v>
      </c>
      <c r="M153">
        <v>11468</v>
      </c>
      <c r="N153" t="s">
        <v>23</v>
      </c>
      <c r="O153" t="s">
        <v>130</v>
      </c>
    </row>
    <row r="154" spans="1:15" ht="12.75" customHeight="1">
      <c r="A154" s="3" t="s">
        <v>24</v>
      </c>
      <c r="B154">
        <v>232</v>
      </c>
      <c r="C154">
        <v>3</v>
      </c>
      <c r="D154" t="s">
        <v>32</v>
      </c>
      <c r="E154" t="s">
        <v>26</v>
      </c>
      <c r="F154">
        <v>1</v>
      </c>
      <c r="G154" s="11" t="s">
        <v>44</v>
      </c>
      <c r="H154" s="10"/>
      <c r="K154">
        <f>(5/65536)*2</f>
        <v>1.52587890625E-4</v>
      </c>
      <c r="L154" t="s">
        <v>27</v>
      </c>
      <c r="M154">
        <v>11468</v>
      </c>
      <c r="N154" t="s">
        <v>23</v>
      </c>
    </row>
    <row r="155" spans="1:15" ht="12.75" customHeight="1">
      <c r="A155" s="3" t="s">
        <v>17</v>
      </c>
      <c r="B155">
        <v>233</v>
      </c>
      <c r="C155">
        <v>0</v>
      </c>
      <c r="D155" t="s">
        <v>34</v>
      </c>
      <c r="E155" t="s">
        <v>19</v>
      </c>
      <c r="F155">
        <v>5</v>
      </c>
      <c r="G155" s="11" t="s">
        <v>44</v>
      </c>
      <c r="H155" s="10"/>
      <c r="I155" t="s">
        <v>141</v>
      </c>
      <c r="J155" t="s">
        <v>129</v>
      </c>
      <c r="K155">
        <f>(1000*(5/65536))/(1*F155)</f>
        <v>1.52587890625E-2</v>
      </c>
      <c r="L155" t="s">
        <v>22</v>
      </c>
      <c r="M155">
        <v>1580</v>
      </c>
      <c r="N155" t="s">
        <v>23</v>
      </c>
      <c r="O155" t="s">
        <v>130</v>
      </c>
    </row>
    <row r="156" spans="1:15" ht="12.75" customHeight="1">
      <c r="A156" s="3" t="s">
        <v>24</v>
      </c>
      <c r="B156">
        <v>233</v>
      </c>
      <c r="C156">
        <v>3</v>
      </c>
      <c r="D156" t="s">
        <v>34</v>
      </c>
      <c r="E156" t="s">
        <v>26</v>
      </c>
      <c r="F156">
        <v>1</v>
      </c>
      <c r="G156" s="11" t="s">
        <v>44</v>
      </c>
      <c r="H156" s="10"/>
      <c r="K156">
        <f>(5/65536)*2</f>
        <v>1.52587890625E-4</v>
      </c>
      <c r="L156" t="s">
        <v>27</v>
      </c>
      <c r="M156">
        <v>1580</v>
      </c>
      <c r="N156" t="s">
        <v>23</v>
      </c>
    </row>
    <row r="157" spans="1:15" ht="12.75" customHeight="1">
      <c r="A157" s="3" t="s">
        <v>17</v>
      </c>
      <c r="B157">
        <v>63</v>
      </c>
      <c r="C157">
        <v>0</v>
      </c>
      <c r="D157" t="s">
        <v>33</v>
      </c>
      <c r="E157" t="s">
        <v>19</v>
      </c>
      <c r="F157">
        <v>5</v>
      </c>
      <c r="G157" s="11" t="s">
        <v>44</v>
      </c>
      <c r="H157" s="10"/>
      <c r="I157" t="s">
        <v>141</v>
      </c>
      <c r="J157" t="s">
        <v>129</v>
      </c>
      <c r="K157">
        <f>(1000*(5/65536))/(1*F157)</f>
        <v>1.52587890625E-2</v>
      </c>
      <c r="L157" t="s">
        <v>22</v>
      </c>
      <c r="M157">
        <v>1575</v>
      </c>
      <c r="N157" t="s">
        <v>23</v>
      </c>
      <c r="O157" t="s">
        <v>130</v>
      </c>
    </row>
    <row r="158" spans="1:15" ht="12.75" customHeight="1">
      <c r="A158" s="3" t="s">
        <v>24</v>
      </c>
      <c r="B158">
        <v>63</v>
      </c>
      <c r="C158">
        <v>3</v>
      </c>
      <c r="D158" t="s">
        <v>33</v>
      </c>
      <c r="E158" t="s">
        <v>26</v>
      </c>
      <c r="F158">
        <v>1</v>
      </c>
      <c r="G158" s="11" t="s">
        <v>44</v>
      </c>
      <c r="H158" s="10"/>
      <c r="K158">
        <f>(5/65536)*2</f>
        <v>1.52587890625E-4</v>
      </c>
      <c r="L158" t="s">
        <v>27</v>
      </c>
      <c r="M158">
        <v>1575</v>
      </c>
      <c r="N158" t="s">
        <v>23</v>
      </c>
    </row>
    <row r="159" spans="1:15" ht="12.75" customHeight="1">
      <c r="A159" s="3" t="s">
        <v>55</v>
      </c>
      <c r="B159">
        <v>171</v>
      </c>
      <c r="C159">
        <v>0</v>
      </c>
      <c r="D159" t="s">
        <v>143</v>
      </c>
      <c r="E159" t="s">
        <v>96</v>
      </c>
      <c r="F159">
        <v>1000</v>
      </c>
      <c r="G159" s="10" t="s">
        <v>52</v>
      </c>
      <c r="H159" s="10"/>
      <c r="I159" t="s">
        <v>144</v>
      </c>
      <c r="J159" t="s">
        <v>145</v>
      </c>
      <c r="K159">
        <f>((1000000*(5/65536))*0.19048)/F159</f>
        <v>1.4532470703125E-2</v>
      </c>
      <c r="L159" t="s">
        <v>60</v>
      </c>
      <c r="N159" t="s">
        <v>99</v>
      </c>
      <c r="O159" t="s">
        <v>145</v>
      </c>
    </row>
    <row r="160" spans="1:15" ht="12.75" customHeight="1">
      <c r="A160" s="3" t="s">
        <v>55</v>
      </c>
      <c r="B160">
        <v>171</v>
      </c>
      <c r="C160">
        <v>1</v>
      </c>
      <c r="D160" t="s">
        <v>143</v>
      </c>
      <c r="E160" t="s">
        <v>96</v>
      </c>
      <c r="F160">
        <v>1000</v>
      </c>
      <c r="G160" s="10" t="s">
        <v>52</v>
      </c>
      <c r="H160" s="10"/>
      <c r="I160" t="s">
        <v>144</v>
      </c>
      <c r="J160" t="s">
        <v>146</v>
      </c>
      <c r="K160">
        <f>((1000000*(5/65536))*0.19048)/F160</f>
        <v>1.4532470703125E-2</v>
      </c>
      <c r="L160" t="s">
        <v>60</v>
      </c>
      <c r="N160" t="s">
        <v>99</v>
      </c>
      <c r="O160" t="s">
        <v>146</v>
      </c>
    </row>
    <row r="161" spans="1:15" ht="12.75" customHeight="1">
      <c r="A161" s="5" t="s">
        <v>24</v>
      </c>
      <c r="B161">
        <v>171</v>
      </c>
      <c r="C161">
        <v>3</v>
      </c>
      <c r="D161" t="s">
        <v>143</v>
      </c>
      <c r="E161" t="s">
        <v>26</v>
      </c>
      <c r="F161">
        <v>1</v>
      </c>
      <c r="G161" s="10" t="s">
        <v>52</v>
      </c>
      <c r="H161" s="10" t="s">
        <v>147</v>
      </c>
      <c r="K161">
        <f>(5/65536)*2</f>
        <v>1.52587890625E-4</v>
      </c>
      <c r="L161" t="s">
        <v>27</v>
      </c>
      <c r="N161" t="s">
        <v>99</v>
      </c>
    </row>
    <row r="162" spans="1:15" ht="12.75" customHeight="1">
      <c r="A162" s="5" t="s">
        <v>55</v>
      </c>
      <c r="B162">
        <v>209</v>
      </c>
      <c r="C162">
        <v>0</v>
      </c>
      <c r="D162" t="s">
        <v>143</v>
      </c>
      <c r="E162" t="s">
        <v>96</v>
      </c>
      <c r="F162">
        <v>1000</v>
      </c>
      <c r="G162" s="10" t="s">
        <v>52</v>
      </c>
      <c r="H162" s="10" t="s">
        <v>148</v>
      </c>
      <c r="I162" t="s">
        <v>144</v>
      </c>
      <c r="J162" t="s">
        <v>149</v>
      </c>
      <c r="K162">
        <f>((1000000*(5/65536))*0.19048)/F162</f>
        <v>1.4532470703125E-2</v>
      </c>
      <c r="L162" t="s">
        <v>60</v>
      </c>
      <c r="N162" t="s">
        <v>99</v>
      </c>
      <c r="O162" t="s">
        <v>103</v>
      </c>
    </row>
    <row r="163" spans="1:15" ht="12.75" customHeight="1">
      <c r="A163" s="3" t="s">
        <v>55</v>
      </c>
      <c r="B163">
        <v>209</v>
      </c>
      <c r="C163">
        <v>1</v>
      </c>
      <c r="D163" t="s">
        <v>143</v>
      </c>
      <c r="E163" t="s">
        <v>96</v>
      </c>
      <c r="F163">
        <v>1000</v>
      </c>
      <c r="G163" s="10" t="s">
        <v>52</v>
      </c>
      <c r="H163" s="10"/>
      <c r="I163" t="s">
        <v>144</v>
      </c>
      <c r="J163" t="s">
        <v>150</v>
      </c>
      <c r="K163">
        <f>((1000000*(5/65536))*0.19048)/F163</f>
        <v>1.4532470703125E-2</v>
      </c>
      <c r="L163" t="s">
        <v>60</v>
      </c>
      <c r="N163" t="s">
        <v>99</v>
      </c>
      <c r="O163" t="s">
        <v>150</v>
      </c>
    </row>
    <row r="164" spans="1:15" ht="12.75" customHeight="1">
      <c r="A164" s="3" t="s">
        <v>55</v>
      </c>
      <c r="B164">
        <v>209</v>
      </c>
      <c r="C164">
        <v>2</v>
      </c>
      <c r="D164" t="s">
        <v>143</v>
      </c>
      <c r="E164" t="s">
        <v>96</v>
      </c>
      <c r="F164">
        <v>1000</v>
      </c>
      <c r="G164" s="10" t="s">
        <v>52</v>
      </c>
      <c r="H164" s="10"/>
      <c r="I164" t="s">
        <v>144</v>
      </c>
      <c r="J164" t="s">
        <v>151</v>
      </c>
      <c r="K164">
        <f>((1000000*(5/65536))*0.19048)/F164</f>
        <v>1.4532470703125E-2</v>
      </c>
      <c r="L164" t="s">
        <v>60</v>
      </c>
      <c r="N164" t="s">
        <v>99</v>
      </c>
      <c r="O164" t="s">
        <v>151</v>
      </c>
    </row>
    <row r="165" spans="1:15" ht="12.75" customHeight="1">
      <c r="A165" s="3" t="s">
        <v>24</v>
      </c>
      <c r="B165">
        <v>209</v>
      </c>
      <c r="C165">
        <v>3</v>
      </c>
      <c r="D165" t="s">
        <v>143</v>
      </c>
      <c r="E165" t="s">
        <v>26</v>
      </c>
      <c r="F165">
        <v>1</v>
      </c>
      <c r="G165" s="10" t="s">
        <v>52</v>
      </c>
      <c r="H165" s="10"/>
      <c r="K165">
        <f>(5/65536)*2</f>
        <v>1.52587890625E-4</v>
      </c>
      <c r="L165" t="s">
        <v>27</v>
      </c>
      <c r="N165" t="s">
        <v>99</v>
      </c>
    </row>
    <row r="166" spans="1:15" ht="12.75" customHeight="1">
      <c r="A166" s="5" t="s">
        <v>55</v>
      </c>
      <c r="B166">
        <v>56</v>
      </c>
      <c r="C166">
        <v>0</v>
      </c>
      <c r="D166" t="s">
        <v>143</v>
      </c>
      <c r="E166" t="s">
        <v>105</v>
      </c>
      <c r="F166">
        <v>1000</v>
      </c>
      <c r="G166" s="10" t="s">
        <v>52</v>
      </c>
      <c r="H166" s="10" t="s">
        <v>148</v>
      </c>
      <c r="I166" t="s">
        <v>106</v>
      </c>
      <c r="J166" t="s">
        <v>152</v>
      </c>
      <c r="K166">
        <f>((1000000*(5/65536))*0.39024)/F166</f>
        <v>2.9772949218749997E-2</v>
      </c>
      <c r="L166" t="s">
        <v>60</v>
      </c>
      <c r="M166">
        <v>1151</v>
      </c>
      <c r="N166" t="s">
        <v>99</v>
      </c>
      <c r="O166" t="s">
        <v>108</v>
      </c>
    </row>
    <row r="167" spans="1:15" ht="12.75" customHeight="1">
      <c r="A167" s="5" t="s">
        <v>55</v>
      </c>
      <c r="B167">
        <v>56</v>
      </c>
      <c r="C167">
        <v>1</v>
      </c>
      <c r="D167" t="s">
        <v>143</v>
      </c>
      <c r="E167" t="s">
        <v>105</v>
      </c>
      <c r="F167">
        <v>1000</v>
      </c>
      <c r="G167" s="10" t="s">
        <v>52</v>
      </c>
      <c r="H167" s="10" t="s">
        <v>148</v>
      </c>
      <c r="I167" t="s">
        <v>106</v>
      </c>
      <c r="J167" t="s">
        <v>153</v>
      </c>
      <c r="K167">
        <f>((1000000*(5/65536))*0.39024)/F167</f>
        <v>2.9772949218749997E-2</v>
      </c>
      <c r="L167" t="s">
        <v>60</v>
      </c>
      <c r="M167">
        <v>1151</v>
      </c>
      <c r="N167" t="s">
        <v>99</v>
      </c>
      <c r="O167" t="s">
        <v>110</v>
      </c>
    </row>
    <row r="168" spans="1:15" ht="12.75" customHeight="1">
      <c r="A168" s="5" t="s">
        <v>55</v>
      </c>
      <c r="B168">
        <v>56</v>
      </c>
      <c r="C168">
        <v>2</v>
      </c>
      <c r="D168" t="s">
        <v>143</v>
      </c>
      <c r="E168" t="s">
        <v>105</v>
      </c>
      <c r="F168">
        <v>1000</v>
      </c>
      <c r="G168" s="10" t="s">
        <v>52</v>
      </c>
      <c r="H168" s="10" t="s">
        <v>148</v>
      </c>
      <c r="I168" t="s">
        <v>106</v>
      </c>
      <c r="J168" t="s">
        <v>154</v>
      </c>
      <c r="K168">
        <f>((1000000*(5/65536))*0.39024)/F168</f>
        <v>2.9772949218749997E-2</v>
      </c>
      <c r="L168" t="s">
        <v>60</v>
      </c>
      <c r="M168">
        <v>1151</v>
      </c>
      <c r="N168" t="s">
        <v>99</v>
      </c>
      <c r="O168" t="s">
        <v>112</v>
      </c>
    </row>
    <row r="169" spans="1:15" ht="12.75" customHeight="1">
      <c r="A169" s="5" t="s">
        <v>24</v>
      </c>
      <c r="B169">
        <v>56</v>
      </c>
      <c r="C169">
        <v>3</v>
      </c>
      <c r="D169" t="s">
        <v>143</v>
      </c>
      <c r="E169" t="s">
        <v>26</v>
      </c>
      <c r="F169">
        <v>1</v>
      </c>
      <c r="G169" s="10" t="s">
        <v>52</v>
      </c>
      <c r="H169" s="10" t="s">
        <v>155</v>
      </c>
      <c r="K169">
        <f>(5/65536)*2</f>
        <v>1.52587890625E-4</v>
      </c>
      <c r="L169" t="s">
        <v>27</v>
      </c>
      <c r="M169">
        <v>1151</v>
      </c>
      <c r="N169" t="s">
        <v>99</v>
      </c>
    </row>
    <row r="170" spans="1:15" ht="12.75" customHeight="1">
      <c r="A170" s="3" t="s">
        <v>55</v>
      </c>
      <c r="B170">
        <v>23</v>
      </c>
      <c r="C170">
        <v>0</v>
      </c>
      <c r="D170" t="s">
        <v>79</v>
      </c>
      <c r="E170" t="s">
        <v>84</v>
      </c>
      <c r="F170">
        <v>1000</v>
      </c>
      <c r="G170" s="10" t="s">
        <v>52</v>
      </c>
      <c r="H170" s="10"/>
      <c r="I170" t="s">
        <v>85</v>
      </c>
      <c r="J170" t="s">
        <v>156</v>
      </c>
      <c r="K170">
        <f>((1000000*(5/65536))*0.38095)/F170</f>
        <v>2.9064178466796875E-2</v>
      </c>
      <c r="L170" t="s">
        <v>60</v>
      </c>
      <c r="M170">
        <v>1427</v>
      </c>
      <c r="N170" t="s">
        <v>23</v>
      </c>
      <c r="O170" t="s">
        <v>87</v>
      </c>
    </row>
    <row r="171" spans="1:15" ht="12.75" customHeight="1">
      <c r="A171" s="3" t="s">
        <v>55</v>
      </c>
      <c r="B171">
        <v>23</v>
      </c>
      <c r="C171">
        <v>1</v>
      </c>
      <c r="D171" t="s">
        <v>79</v>
      </c>
      <c r="E171" t="s">
        <v>84</v>
      </c>
      <c r="F171">
        <v>1000</v>
      </c>
      <c r="G171" s="10" t="s">
        <v>52</v>
      </c>
      <c r="H171" s="10"/>
      <c r="I171" t="s">
        <v>88</v>
      </c>
      <c r="J171" t="s">
        <v>156</v>
      </c>
      <c r="K171">
        <f>((1000000*(5/65536))*0.38095)/F171</f>
        <v>2.9064178466796875E-2</v>
      </c>
      <c r="L171" t="s">
        <v>60</v>
      </c>
      <c r="M171">
        <v>1427</v>
      </c>
      <c r="N171" t="s">
        <v>23</v>
      </c>
      <c r="O171" t="s">
        <v>89</v>
      </c>
    </row>
    <row r="172" spans="1:15" ht="12.75" customHeight="1">
      <c r="A172" s="3" t="s">
        <v>55</v>
      </c>
      <c r="B172">
        <v>23</v>
      </c>
      <c r="C172">
        <v>2</v>
      </c>
      <c r="D172" t="s">
        <v>79</v>
      </c>
      <c r="E172" t="s">
        <v>84</v>
      </c>
      <c r="F172">
        <v>1000</v>
      </c>
      <c r="G172" s="10" t="s">
        <v>52</v>
      </c>
      <c r="H172" s="10"/>
      <c r="I172" t="s">
        <v>90</v>
      </c>
      <c r="J172" t="s">
        <v>156</v>
      </c>
      <c r="K172">
        <f>((1000000*(5/65536))*0.38095)/F172</f>
        <v>2.9064178466796875E-2</v>
      </c>
      <c r="L172" t="s">
        <v>60</v>
      </c>
      <c r="M172">
        <v>1427</v>
      </c>
      <c r="N172" t="s">
        <v>23</v>
      </c>
      <c r="O172" t="s">
        <v>91</v>
      </c>
    </row>
    <row r="173" spans="1:15" ht="12.75" customHeight="1">
      <c r="A173" s="3" t="s">
        <v>24</v>
      </c>
      <c r="B173">
        <v>23</v>
      </c>
      <c r="C173">
        <v>3</v>
      </c>
      <c r="D173" t="s">
        <v>79</v>
      </c>
      <c r="E173" t="s">
        <v>26</v>
      </c>
      <c r="F173">
        <v>1</v>
      </c>
      <c r="G173" s="10" t="s">
        <v>52</v>
      </c>
      <c r="H173" s="10"/>
      <c r="K173">
        <f>(5/65536)*2</f>
        <v>1.52587890625E-4</v>
      </c>
      <c r="L173" t="s">
        <v>27</v>
      </c>
      <c r="M173">
        <v>1427</v>
      </c>
      <c r="N173" t="s">
        <v>23</v>
      </c>
    </row>
    <row r="174" spans="1:15" ht="12.75" customHeight="1">
      <c r="A174" s="3" t="s">
        <v>55</v>
      </c>
      <c r="B174">
        <v>75</v>
      </c>
      <c r="C174">
        <v>0</v>
      </c>
      <c r="D174" t="s">
        <v>157</v>
      </c>
      <c r="E174" t="s">
        <v>96</v>
      </c>
      <c r="F174">
        <v>1000</v>
      </c>
      <c r="G174" s="10" t="s">
        <v>52</v>
      </c>
      <c r="H174" s="10"/>
      <c r="I174" t="s">
        <v>144</v>
      </c>
      <c r="J174" t="s">
        <v>145</v>
      </c>
      <c r="K174">
        <f>((1000000*(5/65536))*0.19048)/F174</f>
        <v>1.4532470703125E-2</v>
      </c>
      <c r="L174" t="s">
        <v>60</v>
      </c>
      <c r="M174">
        <v>1151</v>
      </c>
      <c r="N174" t="s">
        <v>99</v>
      </c>
      <c r="O174" t="s">
        <v>145</v>
      </c>
    </row>
    <row r="175" spans="1:15" ht="12.75" customHeight="1">
      <c r="A175" s="3" t="s">
        <v>55</v>
      </c>
      <c r="B175">
        <v>75</v>
      </c>
      <c r="C175">
        <v>1</v>
      </c>
      <c r="D175" t="s">
        <v>157</v>
      </c>
      <c r="E175" t="s">
        <v>96</v>
      </c>
      <c r="F175">
        <v>1000</v>
      </c>
      <c r="G175" s="10" t="s">
        <v>52</v>
      </c>
      <c r="H175" s="10"/>
      <c r="I175" t="s">
        <v>144</v>
      </c>
      <c r="J175" t="s">
        <v>146</v>
      </c>
      <c r="K175">
        <f>((1000000*(5/65536))*0.19048)/F175</f>
        <v>1.4532470703125E-2</v>
      </c>
      <c r="L175" t="s">
        <v>60</v>
      </c>
      <c r="M175">
        <v>1151</v>
      </c>
      <c r="N175" t="s">
        <v>99</v>
      </c>
      <c r="O175" t="s">
        <v>146</v>
      </c>
    </row>
    <row r="176" spans="1:15" ht="12.75" customHeight="1">
      <c r="A176" s="5" t="s">
        <v>24</v>
      </c>
      <c r="B176">
        <v>75</v>
      </c>
      <c r="C176">
        <v>3</v>
      </c>
      <c r="D176" t="s">
        <v>157</v>
      </c>
      <c r="E176" t="s">
        <v>26</v>
      </c>
      <c r="F176">
        <v>1</v>
      </c>
      <c r="G176" s="10" t="s">
        <v>52</v>
      </c>
      <c r="H176" s="10" t="s">
        <v>155</v>
      </c>
      <c r="K176">
        <f>(5/65536)*2</f>
        <v>1.52587890625E-4</v>
      </c>
      <c r="L176" t="s">
        <v>27</v>
      </c>
      <c r="M176">
        <v>1151</v>
      </c>
      <c r="N176" t="s">
        <v>99</v>
      </c>
    </row>
    <row r="177" spans="1:15" ht="12.75" customHeight="1">
      <c r="A177" s="3" t="s">
        <v>55</v>
      </c>
      <c r="B177">
        <v>227</v>
      </c>
      <c r="C177">
        <v>0</v>
      </c>
      <c r="D177" t="s">
        <v>157</v>
      </c>
      <c r="E177" t="s">
        <v>96</v>
      </c>
      <c r="F177">
        <v>1000</v>
      </c>
      <c r="G177" s="10" t="s">
        <v>52</v>
      </c>
      <c r="H177" s="10"/>
      <c r="I177" t="s">
        <v>144</v>
      </c>
      <c r="J177" t="s">
        <v>149</v>
      </c>
      <c r="K177">
        <f>((1000000*(5/65536))*0.19048)/F177</f>
        <v>1.4532470703125E-2</v>
      </c>
      <c r="L177" t="s">
        <v>60</v>
      </c>
      <c r="M177">
        <v>1151</v>
      </c>
      <c r="N177" t="s">
        <v>99</v>
      </c>
      <c r="O177" t="s">
        <v>103</v>
      </c>
    </row>
    <row r="178" spans="1:15" ht="12.75" customHeight="1">
      <c r="A178" s="3" t="s">
        <v>55</v>
      </c>
      <c r="B178">
        <v>227</v>
      </c>
      <c r="C178">
        <v>1</v>
      </c>
      <c r="D178" t="s">
        <v>157</v>
      </c>
      <c r="E178" t="s">
        <v>96</v>
      </c>
      <c r="F178">
        <v>1000</v>
      </c>
      <c r="G178" s="10" t="s">
        <v>52</v>
      </c>
      <c r="H178" s="10"/>
      <c r="I178" t="s">
        <v>144</v>
      </c>
      <c r="J178" t="s">
        <v>150</v>
      </c>
      <c r="K178">
        <f>((1000000*(5/65536))*0.19048)/F178</f>
        <v>1.4532470703125E-2</v>
      </c>
      <c r="L178" t="s">
        <v>60</v>
      </c>
      <c r="M178">
        <v>1151</v>
      </c>
      <c r="N178" t="s">
        <v>99</v>
      </c>
      <c r="O178" t="s">
        <v>150</v>
      </c>
    </row>
    <row r="179" spans="1:15" ht="12.75" customHeight="1">
      <c r="A179" s="3" t="s">
        <v>55</v>
      </c>
      <c r="B179">
        <v>227</v>
      </c>
      <c r="C179">
        <v>2</v>
      </c>
      <c r="D179" t="s">
        <v>157</v>
      </c>
      <c r="E179" t="s">
        <v>96</v>
      </c>
      <c r="F179">
        <v>1000</v>
      </c>
      <c r="G179" s="10" t="s">
        <v>52</v>
      </c>
      <c r="H179" s="10"/>
      <c r="I179" t="s">
        <v>144</v>
      </c>
      <c r="J179" t="s">
        <v>158</v>
      </c>
      <c r="K179">
        <f>((1000000*(5/65536))*0.19048)/F179</f>
        <v>1.4532470703125E-2</v>
      </c>
      <c r="L179" t="s">
        <v>60</v>
      </c>
      <c r="M179">
        <v>1151</v>
      </c>
      <c r="N179" t="s">
        <v>99</v>
      </c>
      <c r="O179" t="s">
        <v>151</v>
      </c>
    </row>
    <row r="180" spans="1:15" ht="12.75" customHeight="1">
      <c r="A180" s="5" t="s">
        <v>24</v>
      </c>
      <c r="B180">
        <v>227</v>
      </c>
      <c r="C180">
        <v>3</v>
      </c>
      <c r="D180" t="s">
        <v>157</v>
      </c>
      <c r="E180" t="s">
        <v>26</v>
      </c>
      <c r="F180">
        <v>1</v>
      </c>
      <c r="G180" s="10" t="s">
        <v>52</v>
      </c>
      <c r="H180" s="10" t="s">
        <v>155</v>
      </c>
      <c r="K180">
        <f>(5/65536)*2</f>
        <v>1.52587890625E-4</v>
      </c>
      <c r="L180" t="s">
        <v>27</v>
      </c>
      <c r="M180">
        <v>1151</v>
      </c>
      <c r="N180" t="s">
        <v>99</v>
      </c>
    </row>
    <row r="181" spans="1:15" ht="12.75" customHeight="1">
      <c r="A181" s="3" t="s">
        <v>55</v>
      </c>
      <c r="B181">
        <v>92</v>
      </c>
      <c r="C181">
        <v>0</v>
      </c>
      <c r="D181" t="s">
        <v>157</v>
      </c>
      <c r="E181" t="s">
        <v>105</v>
      </c>
      <c r="F181">
        <v>1000</v>
      </c>
      <c r="G181" s="10" t="s">
        <v>52</v>
      </c>
      <c r="H181" s="10"/>
      <c r="I181" t="s">
        <v>106</v>
      </c>
      <c r="J181" t="s">
        <v>159</v>
      </c>
      <c r="K181">
        <f>((1000000*(5/65536))*0.39024)/F181</f>
        <v>2.9772949218749997E-2</v>
      </c>
      <c r="L181" t="s">
        <v>60</v>
      </c>
      <c r="M181">
        <v>1151</v>
      </c>
      <c r="N181" t="s">
        <v>99</v>
      </c>
      <c r="O181" t="s">
        <v>108</v>
      </c>
    </row>
    <row r="182" spans="1:15" ht="12.75" customHeight="1">
      <c r="A182" s="3" t="s">
        <v>55</v>
      </c>
      <c r="B182">
        <v>92</v>
      </c>
      <c r="C182">
        <v>1</v>
      </c>
      <c r="D182" t="s">
        <v>157</v>
      </c>
      <c r="E182" t="s">
        <v>105</v>
      </c>
      <c r="F182">
        <v>1000</v>
      </c>
      <c r="G182" s="10" t="s">
        <v>52</v>
      </c>
      <c r="H182" s="10"/>
      <c r="I182" t="s">
        <v>106</v>
      </c>
      <c r="J182" t="s">
        <v>109</v>
      </c>
      <c r="K182">
        <f>((1000000*(5/65536))*0.39024)/F182</f>
        <v>2.9772949218749997E-2</v>
      </c>
      <c r="L182" t="s">
        <v>60</v>
      </c>
      <c r="M182">
        <v>1151</v>
      </c>
      <c r="N182" t="s">
        <v>99</v>
      </c>
      <c r="O182" t="s">
        <v>110</v>
      </c>
    </row>
    <row r="183" spans="1:15" ht="12.75" customHeight="1">
      <c r="A183" s="3" t="s">
        <v>55</v>
      </c>
      <c r="B183">
        <v>92</v>
      </c>
      <c r="C183">
        <v>2</v>
      </c>
      <c r="D183" t="s">
        <v>157</v>
      </c>
      <c r="E183" t="s">
        <v>105</v>
      </c>
      <c r="F183">
        <v>1000</v>
      </c>
      <c r="G183" s="10" t="s">
        <v>52</v>
      </c>
      <c r="H183" s="10"/>
      <c r="I183" t="s">
        <v>106</v>
      </c>
      <c r="J183" t="s">
        <v>111</v>
      </c>
      <c r="K183">
        <f>((1000000*(5/65536))*0.39024)/F183</f>
        <v>2.9772949218749997E-2</v>
      </c>
      <c r="L183" t="s">
        <v>60</v>
      </c>
      <c r="M183">
        <v>1151</v>
      </c>
      <c r="N183" t="s">
        <v>99</v>
      </c>
      <c r="O183" t="s">
        <v>112</v>
      </c>
    </row>
    <row r="184" spans="1:15" ht="12.75" customHeight="1">
      <c r="A184" s="5" t="s">
        <v>24</v>
      </c>
      <c r="B184">
        <v>92</v>
      </c>
      <c r="C184">
        <v>3</v>
      </c>
      <c r="D184" t="s">
        <v>157</v>
      </c>
      <c r="E184" t="s">
        <v>26</v>
      </c>
      <c r="F184">
        <v>1</v>
      </c>
      <c r="G184" s="10" t="s">
        <v>52</v>
      </c>
      <c r="H184" s="10" t="s">
        <v>155</v>
      </c>
      <c r="K184">
        <f>(5/65536)*2</f>
        <v>1.52587890625E-4</v>
      </c>
      <c r="L184" t="s">
        <v>27</v>
      </c>
      <c r="M184">
        <v>1151</v>
      </c>
      <c r="N184" t="s">
        <v>99</v>
      </c>
    </row>
    <row r="185" spans="1:15" ht="12.75" customHeight="1">
      <c r="A185" s="5" t="s">
        <v>17</v>
      </c>
      <c r="B185">
        <v>134</v>
      </c>
      <c r="C185">
        <v>0</v>
      </c>
      <c r="D185" t="s">
        <v>157</v>
      </c>
      <c r="E185" t="s">
        <v>160</v>
      </c>
      <c r="F185">
        <v>1</v>
      </c>
      <c r="G185" s="10" t="s">
        <v>52</v>
      </c>
      <c r="H185" s="10" t="s">
        <v>40</v>
      </c>
      <c r="I185" t="s">
        <v>161</v>
      </c>
      <c r="J185" t="s">
        <v>162</v>
      </c>
      <c r="K185">
        <f>(1000*0.00001831787)*5</f>
        <v>9.158935E-2</v>
      </c>
      <c r="L185" t="s">
        <v>22</v>
      </c>
      <c r="N185" t="s">
        <v>99</v>
      </c>
      <c r="O185" t="s">
        <v>163</v>
      </c>
    </row>
    <row r="186" spans="1:15" ht="12.75" customHeight="1">
      <c r="A186" s="5" t="s">
        <v>17</v>
      </c>
      <c r="B186">
        <v>134</v>
      </c>
      <c r="C186">
        <v>2</v>
      </c>
      <c r="D186" t="s">
        <v>157</v>
      </c>
      <c r="E186" t="s">
        <v>160</v>
      </c>
      <c r="F186">
        <v>1</v>
      </c>
      <c r="G186" s="10" t="s">
        <v>52</v>
      </c>
      <c r="H186" s="10" t="s">
        <v>40</v>
      </c>
      <c r="I186" t="s">
        <v>164</v>
      </c>
      <c r="J186" t="s">
        <v>162</v>
      </c>
      <c r="K186">
        <f>(1000*0.00001831787)*5</f>
        <v>9.158935E-2</v>
      </c>
      <c r="L186" t="s">
        <v>22</v>
      </c>
      <c r="N186" t="s">
        <v>99</v>
      </c>
      <c r="O186" t="s">
        <v>165</v>
      </c>
    </row>
    <row r="187" spans="1:15" ht="12.75" customHeight="1">
      <c r="A187" s="5" t="s">
        <v>24</v>
      </c>
      <c r="B187">
        <v>134</v>
      </c>
      <c r="C187">
        <v>3</v>
      </c>
      <c r="D187" t="s">
        <v>157</v>
      </c>
      <c r="E187" t="s">
        <v>26</v>
      </c>
      <c r="F187">
        <v>1</v>
      </c>
      <c r="G187" s="10" t="s">
        <v>52</v>
      </c>
      <c r="H187" s="10" t="s">
        <v>40</v>
      </c>
      <c r="K187">
        <f>(5/65536)*2</f>
        <v>1.52587890625E-4</v>
      </c>
      <c r="L187" t="s">
        <v>27</v>
      </c>
      <c r="N187" t="s">
        <v>99</v>
      </c>
    </row>
    <row r="188" spans="1:15" ht="12.75" customHeight="1">
      <c r="A188" s="5" t="s">
        <v>17</v>
      </c>
      <c r="B188">
        <v>224</v>
      </c>
      <c r="C188">
        <v>0</v>
      </c>
      <c r="D188" t="s">
        <v>166</v>
      </c>
      <c r="E188" t="s">
        <v>160</v>
      </c>
      <c r="F188">
        <v>1</v>
      </c>
      <c r="G188" s="10" t="s">
        <v>52</v>
      </c>
      <c r="H188" s="10" t="s">
        <v>40</v>
      </c>
      <c r="I188" t="s">
        <v>161</v>
      </c>
      <c r="J188" t="s">
        <v>162</v>
      </c>
      <c r="K188">
        <f>(1000*0.00001831787)*5</f>
        <v>9.158935E-2</v>
      </c>
      <c r="L188" t="s">
        <v>22</v>
      </c>
      <c r="N188" t="s">
        <v>99</v>
      </c>
      <c r="O188" t="s">
        <v>163</v>
      </c>
    </row>
    <row r="189" spans="1:15" ht="12.75" customHeight="1">
      <c r="A189" s="5" t="s">
        <v>17</v>
      </c>
      <c r="B189">
        <v>224</v>
      </c>
      <c r="C189">
        <v>2</v>
      </c>
      <c r="D189" t="s">
        <v>166</v>
      </c>
      <c r="E189" t="s">
        <v>160</v>
      </c>
      <c r="F189">
        <v>1</v>
      </c>
      <c r="G189" s="10" t="s">
        <v>52</v>
      </c>
      <c r="H189" s="10" t="s">
        <v>40</v>
      </c>
      <c r="I189" t="s">
        <v>164</v>
      </c>
      <c r="J189" t="s">
        <v>162</v>
      </c>
      <c r="K189">
        <f>(1000*0.00001831787)*5</f>
        <v>9.158935E-2</v>
      </c>
      <c r="L189" t="s">
        <v>22</v>
      </c>
      <c r="N189" t="s">
        <v>99</v>
      </c>
      <c r="O189" t="s">
        <v>165</v>
      </c>
    </row>
    <row r="190" spans="1:15" ht="12.75" customHeight="1">
      <c r="A190" s="5" t="s">
        <v>24</v>
      </c>
      <c r="B190">
        <v>224</v>
      </c>
      <c r="C190">
        <v>3</v>
      </c>
      <c r="D190" t="s">
        <v>166</v>
      </c>
      <c r="E190" t="s">
        <v>26</v>
      </c>
      <c r="F190">
        <v>1</v>
      </c>
      <c r="G190" s="10" t="s">
        <v>52</v>
      </c>
      <c r="H190" s="10" t="s">
        <v>40</v>
      </c>
      <c r="K190">
        <f>(5/65536)*2</f>
        <v>1.52587890625E-4</v>
      </c>
      <c r="L190" t="s">
        <v>27</v>
      </c>
      <c r="N190" t="s">
        <v>99</v>
      </c>
    </row>
    <row r="191" spans="1:15" ht="12.75" customHeight="1">
      <c r="A191" s="5" t="s">
        <v>17</v>
      </c>
      <c r="B191">
        <v>184</v>
      </c>
      <c r="C191">
        <v>0</v>
      </c>
      <c r="D191" t="s">
        <v>32</v>
      </c>
      <c r="E191" t="s">
        <v>19</v>
      </c>
      <c r="F191">
        <v>5</v>
      </c>
      <c r="G191" s="10" t="s">
        <v>52</v>
      </c>
      <c r="H191" s="10" t="s">
        <v>167</v>
      </c>
      <c r="I191" t="s">
        <v>168</v>
      </c>
      <c r="K191">
        <f>(1000*(5/65536))/(1*F191)</f>
        <v>1.52587890625E-2</v>
      </c>
      <c r="L191" t="s">
        <v>22</v>
      </c>
      <c r="M191">
        <v>11468</v>
      </c>
      <c r="N191" t="s">
        <v>23</v>
      </c>
    </row>
    <row r="192" spans="1:15" ht="12.75" customHeight="1">
      <c r="A192" s="5" t="s">
        <v>24</v>
      </c>
      <c r="B192">
        <v>184</v>
      </c>
      <c r="C192">
        <v>3</v>
      </c>
      <c r="D192" t="s">
        <v>32</v>
      </c>
      <c r="E192" t="s">
        <v>26</v>
      </c>
      <c r="F192">
        <v>1</v>
      </c>
      <c r="G192" s="10" t="s">
        <v>52</v>
      </c>
      <c r="H192" s="10" t="s">
        <v>167</v>
      </c>
      <c r="I192" t="s">
        <v>168</v>
      </c>
      <c r="K192">
        <f>(5/65536)*2</f>
        <v>1.52587890625E-4</v>
      </c>
      <c r="L192" t="s">
        <v>27</v>
      </c>
      <c r="M192">
        <v>11468</v>
      </c>
      <c r="N192" t="s">
        <v>23</v>
      </c>
    </row>
    <row r="193" spans="1:15" ht="12.75" customHeight="1">
      <c r="A193" s="5" t="s">
        <v>17</v>
      </c>
      <c r="B193">
        <v>21</v>
      </c>
      <c r="C193">
        <v>0</v>
      </c>
      <c r="D193" t="s">
        <v>114</v>
      </c>
      <c r="E193" t="s">
        <v>115</v>
      </c>
      <c r="F193">
        <v>5</v>
      </c>
      <c r="G193" s="10" t="s">
        <v>52</v>
      </c>
      <c r="H193" s="10" t="s">
        <v>47</v>
      </c>
      <c r="I193" t="s">
        <v>116</v>
      </c>
      <c r="J193" t="s">
        <v>168</v>
      </c>
      <c r="K193">
        <v>1.831787E-2</v>
      </c>
      <c r="L193" t="s">
        <v>22</v>
      </c>
      <c r="M193">
        <v>8879</v>
      </c>
      <c r="N193" t="s">
        <v>23</v>
      </c>
      <c r="O193" t="s">
        <v>118</v>
      </c>
    </row>
    <row r="194" spans="1:15" ht="12.75" customHeight="1">
      <c r="A194" s="5" t="s">
        <v>17</v>
      </c>
      <c r="B194">
        <v>21</v>
      </c>
      <c r="C194">
        <v>2</v>
      </c>
      <c r="D194" t="s">
        <v>114</v>
      </c>
      <c r="E194" t="s">
        <v>115</v>
      </c>
      <c r="F194">
        <v>10</v>
      </c>
      <c r="G194" s="10" t="s">
        <v>52</v>
      </c>
      <c r="H194" s="10" t="s">
        <v>47</v>
      </c>
      <c r="I194" t="s">
        <v>119</v>
      </c>
      <c r="J194" t="s">
        <v>168</v>
      </c>
      <c r="K194">
        <v>9.158935E-3</v>
      </c>
      <c r="L194" t="s">
        <v>22</v>
      </c>
      <c r="M194">
        <v>8879</v>
      </c>
      <c r="N194" t="s">
        <v>23</v>
      </c>
      <c r="O194" t="s">
        <v>118</v>
      </c>
    </row>
    <row r="195" spans="1:15" ht="12.75" customHeight="1">
      <c r="A195" s="5" t="s">
        <v>24</v>
      </c>
      <c r="B195">
        <v>21</v>
      </c>
      <c r="C195">
        <v>3</v>
      </c>
      <c r="D195" t="s">
        <v>114</v>
      </c>
      <c r="E195" t="s">
        <v>26</v>
      </c>
      <c r="F195">
        <v>1</v>
      </c>
      <c r="G195" s="10" t="s">
        <v>52</v>
      </c>
      <c r="H195" s="10" t="s">
        <v>47</v>
      </c>
      <c r="J195" t="s">
        <v>168</v>
      </c>
      <c r="K195">
        <v>1.52587890625E-4</v>
      </c>
      <c r="L195" t="s">
        <v>27</v>
      </c>
      <c r="M195">
        <v>8879</v>
      </c>
      <c r="N195" t="s">
        <v>23</v>
      </c>
    </row>
    <row r="196" spans="1:15" ht="12.75" customHeight="1">
      <c r="A196" s="5" t="s">
        <v>55</v>
      </c>
      <c r="B196">
        <v>219</v>
      </c>
      <c r="C196">
        <v>0</v>
      </c>
      <c r="D196" t="s">
        <v>66</v>
      </c>
      <c r="E196" t="s">
        <v>67</v>
      </c>
      <c r="F196">
        <v>1000</v>
      </c>
      <c r="G196" s="10" t="s">
        <v>52</v>
      </c>
      <c r="H196" s="10" t="s">
        <v>47</v>
      </c>
      <c r="I196" t="s">
        <v>68</v>
      </c>
      <c r="J196" t="s">
        <v>169</v>
      </c>
      <c r="K196">
        <f>((1000000*(5/65536))*0.06472)/F196</f>
        <v>4.9377441406250003E-3</v>
      </c>
      <c r="L196" t="s">
        <v>60</v>
      </c>
      <c r="M196">
        <v>10123</v>
      </c>
      <c r="N196" t="s">
        <v>61</v>
      </c>
      <c r="O196" t="s">
        <v>62</v>
      </c>
    </row>
    <row r="197" spans="1:15" ht="12.75" customHeight="1">
      <c r="A197" s="5" t="s">
        <v>63</v>
      </c>
      <c r="B197">
        <v>219</v>
      </c>
      <c r="C197">
        <v>2</v>
      </c>
      <c r="D197" t="s">
        <v>66</v>
      </c>
      <c r="E197" t="s">
        <v>64</v>
      </c>
      <c r="F197">
        <v>1</v>
      </c>
      <c r="G197" s="10" t="s">
        <v>52</v>
      </c>
      <c r="H197" s="10" t="s">
        <v>47</v>
      </c>
      <c r="I197" t="s">
        <v>65</v>
      </c>
      <c r="J197" t="s">
        <v>170</v>
      </c>
      <c r="M197">
        <v>10123</v>
      </c>
      <c r="N197" t="s">
        <v>23</v>
      </c>
    </row>
    <row r="198" spans="1:15" ht="12.75" customHeight="1">
      <c r="A198" s="5" t="s">
        <v>24</v>
      </c>
      <c r="B198">
        <v>219</v>
      </c>
      <c r="C198">
        <v>3</v>
      </c>
      <c r="D198" t="s">
        <v>66</v>
      </c>
      <c r="E198" t="s">
        <v>26</v>
      </c>
      <c r="F198">
        <v>1</v>
      </c>
      <c r="G198" s="10" t="s">
        <v>52</v>
      </c>
      <c r="H198" s="10" t="s">
        <v>47</v>
      </c>
      <c r="K198">
        <v>1.52587890625E-4</v>
      </c>
      <c r="L198" t="s">
        <v>27</v>
      </c>
      <c r="M198">
        <v>10123</v>
      </c>
      <c r="N198" t="s">
        <v>23</v>
      </c>
    </row>
    <row r="199" spans="1:15" ht="12.75" customHeight="1">
      <c r="A199" s="3" t="s">
        <v>55</v>
      </c>
      <c r="B199">
        <v>29</v>
      </c>
      <c r="C199">
        <v>0</v>
      </c>
      <c r="D199" t="s">
        <v>66</v>
      </c>
      <c r="E199" t="s">
        <v>84</v>
      </c>
      <c r="F199">
        <v>1000</v>
      </c>
      <c r="G199" s="10" t="s">
        <v>52</v>
      </c>
      <c r="H199" s="10"/>
      <c r="I199" t="s">
        <v>85</v>
      </c>
      <c r="J199" t="s">
        <v>169</v>
      </c>
      <c r="K199">
        <f>((1000000*(5/65536))*0.38095)/F199</f>
        <v>2.9064178466796875E-2</v>
      </c>
      <c r="L199" t="s">
        <v>60</v>
      </c>
      <c r="M199">
        <v>10123</v>
      </c>
      <c r="N199" t="s">
        <v>23</v>
      </c>
      <c r="O199" t="s">
        <v>87</v>
      </c>
    </row>
    <row r="200" spans="1:15" ht="12.75" customHeight="1">
      <c r="A200" s="3" t="s">
        <v>55</v>
      </c>
      <c r="B200">
        <v>29</v>
      </c>
      <c r="C200">
        <v>1</v>
      </c>
      <c r="D200" t="s">
        <v>66</v>
      </c>
      <c r="E200" t="s">
        <v>84</v>
      </c>
      <c r="F200">
        <v>1000</v>
      </c>
      <c r="G200" s="10" t="s">
        <v>52</v>
      </c>
      <c r="H200" s="10"/>
      <c r="I200" t="s">
        <v>88</v>
      </c>
      <c r="J200" t="s">
        <v>169</v>
      </c>
      <c r="K200">
        <f>((1000000*(5/65536))*0.38095)/F200</f>
        <v>2.9064178466796875E-2</v>
      </c>
      <c r="L200" t="s">
        <v>60</v>
      </c>
      <c r="M200">
        <v>10123</v>
      </c>
      <c r="N200" t="s">
        <v>23</v>
      </c>
      <c r="O200" t="s">
        <v>89</v>
      </c>
    </row>
    <row r="201" spans="1:15" ht="12.75" customHeight="1">
      <c r="A201" s="3" t="s">
        <v>55</v>
      </c>
      <c r="B201">
        <v>29</v>
      </c>
      <c r="C201">
        <v>2</v>
      </c>
      <c r="D201" t="s">
        <v>66</v>
      </c>
      <c r="E201" t="s">
        <v>84</v>
      </c>
      <c r="F201">
        <v>1000</v>
      </c>
      <c r="G201" s="10" t="s">
        <v>52</v>
      </c>
      <c r="H201" s="10"/>
      <c r="I201" t="s">
        <v>90</v>
      </c>
      <c r="J201" t="s">
        <v>169</v>
      </c>
      <c r="K201">
        <f>((1000000*(5/65536))*0.38095)/F201</f>
        <v>2.9064178466796875E-2</v>
      </c>
      <c r="L201" t="s">
        <v>60</v>
      </c>
      <c r="M201">
        <v>10123</v>
      </c>
      <c r="N201" t="s">
        <v>23</v>
      </c>
      <c r="O201" t="s">
        <v>91</v>
      </c>
    </row>
    <row r="202" spans="1:15" ht="12.75" customHeight="1">
      <c r="A202" s="3" t="s">
        <v>24</v>
      </c>
      <c r="B202">
        <v>29</v>
      </c>
      <c r="C202">
        <v>3</v>
      </c>
      <c r="D202" t="s">
        <v>66</v>
      </c>
      <c r="E202" t="s">
        <v>26</v>
      </c>
      <c r="F202">
        <v>1</v>
      </c>
      <c r="G202" s="10" t="s">
        <v>52</v>
      </c>
      <c r="H202" s="10"/>
      <c r="K202">
        <v>1.52587890625E-4</v>
      </c>
      <c r="L202" t="s">
        <v>27</v>
      </c>
      <c r="M202">
        <v>10123</v>
      </c>
      <c r="N202" t="s">
        <v>23</v>
      </c>
    </row>
    <row r="203" spans="1:15" ht="12.75" customHeight="1">
      <c r="A203" s="5" t="s">
        <v>17</v>
      </c>
      <c r="B203">
        <v>38</v>
      </c>
      <c r="C203">
        <v>0</v>
      </c>
      <c r="D203" t="s">
        <v>54</v>
      </c>
      <c r="E203" t="s">
        <v>19</v>
      </c>
      <c r="F203">
        <v>5</v>
      </c>
      <c r="G203" s="10" t="s">
        <v>52</v>
      </c>
      <c r="H203" s="10" t="s">
        <v>40</v>
      </c>
      <c r="J203" t="s">
        <v>168</v>
      </c>
      <c r="K203">
        <v>1.52587890625E-2</v>
      </c>
      <c r="L203" t="s">
        <v>22</v>
      </c>
      <c r="M203">
        <v>1580</v>
      </c>
      <c r="N203" t="s">
        <v>23</v>
      </c>
    </row>
    <row r="204" spans="1:15" ht="12.75" customHeight="1">
      <c r="A204" s="5" t="s">
        <v>24</v>
      </c>
      <c r="B204">
        <v>38</v>
      </c>
      <c r="C204">
        <v>3</v>
      </c>
      <c r="D204" t="s">
        <v>54</v>
      </c>
      <c r="E204" t="s">
        <v>26</v>
      </c>
      <c r="F204">
        <v>1</v>
      </c>
      <c r="G204" s="10" t="s">
        <v>52</v>
      </c>
      <c r="H204" s="10" t="s">
        <v>40</v>
      </c>
      <c r="J204" t="s">
        <v>168</v>
      </c>
      <c r="K204">
        <v>1.52587890625E-4</v>
      </c>
      <c r="L204" t="s">
        <v>27</v>
      </c>
      <c r="M204">
        <v>1580</v>
      </c>
      <c r="N204" t="s">
        <v>23</v>
      </c>
    </row>
    <row r="205" spans="1:15" ht="12.75" customHeight="1">
      <c r="A205" s="5" t="s">
        <v>17</v>
      </c>
      <c r="B205">
        <v>112</v>
      </c>
      <c r="C205">
        <v>0</v>
      </c>
      <c r="D205" t="s">
        <v>33</v>
      </c>
      <c r="E205" t="s">
        <v>19</v>
      </c>
      <c r="F205">
        <v>5</v>
      </c>
      <c r="G205" s="10" t="s">
        <v>52</v>
      </c>
      <c r="H205" s="10" t="s">
        <v>47</v>
      </c>
      <c r="J205" t="s">
        <v>168</v>
      </c>
      <c r="K205">
        <v>1.52587890625E-2</v>
      </c>
      <c r="L205" t="s">
        <v>22</v>
      </c>
      <c r="M205">
        <v>1575</v>
      </c>
      <c r="N205" t="s">
        <v>23</v>
      </c>
    </row>
    <row r="206" spans="1:15" ht="12.75" customHeight="1">
      <c r="A206" s="5" t="s">
        <v>24</v>
      </c>
      <c r="B206">
        <v>112</v>
      </c>
      <c r="C206">
        <v>3</v>
      </c>
      <c r="D206" t="s">
        <v>33</v>
      </c>
      <c r="E206" t="s">
        <v>26</v>
      </c>
      <c r="F206">
        <v>1</v>
      </c>
      <c r="G206" s="10" t="s">
        <v>52</v>
      </c>
      <c r="H206" s="10" t="s">
        <v>47</v>
      </c>
      <c r="J206" t="s">
        <v>168</v>
      </c>
      <c r="K206">
        <v>1.52587890625E-4</v>
      </c>
      <c r="L206" t="s">
        <v>27</v>
      </c>
      <c r="M206">
        <v>1575</v>
      </c>
      <c r="N206" t="s">
        <v>23</v>
      </c>
    </row>
    <row r="207" spans="1:15" ht="12.75" customHeight="1">
      <c r="A207" s="3" t="s">
        <v>17</v>
      </c>
      <c r="B207">
        <v>235</v>
      </c>
      <c r="C207">
        <v>0</v>
      </c>
      <c r="D207" t="s">
        <v>34</v>
      </c>
      <c r="E207" t="s">
        <v>19</v>
      </c>
      <c r="F207">
        <v>5</v>
      </c>
      <c r="G207" s="10" t="s">
        <v>52</v>
      </c>
      <c r="H207" s="10"/>
      <c r="J207" t="s">
        <v>168</v>
      </c>
      <c r="K207">
        <v>1.52587890625E-2</v>
      </c>
      <c r="L207" t="s">
        <v>22</v>
      </c>
      <c r="M207">
        <v>1580</v>
      </c>
      <c r="N207" t="s">
        <v>23</v>
      </c>
    </row>
    <row r="208" spans="1:15" ht="12.75" customHeight="1">
      <c r="A208" s="5" t="s">
        <v>24</v>
      </c>
      <c r="B208">
        <v>235</v>
      </c>
      <c r="C208">
        <v>3</v>
      </c>
      <c r="D208" t="s">
        <v>34</v>
      </c>
      <c r="E208" t="s">
        <v>26</v>
      </c>
      <c r="F208">
        <v>1</v>
      </c>
      <c r="G208" s="10" t="s">
        <v>52</v>
      </c>
      <c r="H208" s="10" t="s">
        <v>155</v>
      </c>
      <c r="J208" t="s">
        <v>168</v>
      </c>
      <c r="K208">
        <v>1.52587890625E-4</v>
      </c>
      <c r="L208" t="s">
        <v>27</v>
      </c>
      <c r="M208">
        <v>1580</v>
      </c>
      <c r="N208" t="s">
        <v>23</v>
      </c>
    </row>
    <row r="209" spans="1:15" ht="12.75" customHeight="1">
      <c r="A209" s="5" t="s">
        <v>55</v>
      </c>
      <c r="B209">
        <v>183</v>
      </c>
      <c r="C209">
        <v>0</v>
      </c>
      <c r="D209" t="s">
        <v>70</v>
      </c>
      <c r="E209" t="s">
        <v>71</v>
      </c>
      <c r="F209">
        <v>1000</v>
      </c>
      <c r="G209" s="10" t="s">
        <v>52</v>
      </c>
      <c r="H209" s="10" t="s">
        <v>47</v>
      </c>
      <c r="I209" t="s">
        <v>72</v>
      </c>
      <c r="J209" t="s">
        <v>169</v>
      </c>
      <c r="K209">
        <f>((1000000*(5/65536))*0.06246)/F209</f>
        <v>4.7653198242187502E-3</v>
      </c>
      <c r="L209" t="s">
        <v>60</v>
      </c>
      <c r="M209">
        <v>10181</v>
      </c>
      <c r="N209" t="s">
        <v>61</v>
      </c>
      <c r="O209" t="s">
        <v>62</v>
      </c>
    </row>
    <row r="210" spans="1:15" ht="12.75" customHeight="1">
      <c r="A210" s="5" t="s">
        <v>63</v>
      </c>
      <c r="B210">
        <v>183</v>
      </c>
      <c r="C210">
        <v>2</v>
      </c>
      <c r="D210" t="s">
        <v>70</v>
      </c>
      <c r="E210" t="s">
        <v>64</v>
      </c>
      <c r="F210">
        <v>1</v>
      </c>
      <c r="G210" s="10" t="s">
        <v>52</v>
      </c>
      <c r="H210" s="10" t="s">
        <v>47</v>
      </c>
      <c r="I210" t="s">
        <v>65</v>
      </c>
      <c r="M210">
        <v>10181</v>
      </c>
      <c r="N210" t="s">
        <v>23</v>
      </c>
    </row>
    <row r="211" spans="1:15" ht="12.75" customHeight="1">
      <c r="A211" s="5" t="s">
        <v>24</v>
      </c>
      <c r="B211">
        <v>183</v>
      </c>
      <c r="C211">
        <v>3</v>
      </c>
      <c r="D211" t="s">
        <v>70</v>
      </c>
      <c r="E211" t="s">
        <v>26</v>
      </c>
      <c r="F211">
        <v>1</v>
      </c>
      <c r="G211" s="10" t="s">
        <v>52</v>
      </c>
      <c r="H211" s="10" t="s">
        <v>47</v>
      </c>
      <c r="K211">
        <v>1.52587890625E-4</v>
      </c>
      <c r="L211" t="s">
        <v>27</v>
      </c>
      <c r="M211">
        <v>10181</v>
      </c>
      <c r="N211" t="s">
        <v>23</v>
      </c>
    </row>
    <row r="212" spans="1:15" ht="12.75" customHeight="1">
      <c r="A212" s="3" t="s">
        <v>55</v>
      </c>
      <c r="B212">
        <v>44</v>
      </c>
      <c r="C212">
        <v>0</v>
      </c>
      <c r="D212" t="s">
        <v>70</v>
      </c>
      <c r="E212" t="s">
        <v>84</v>
      </c>
      <c r="F212">
        <v>1000</v>
      </c>
      <c r="G212" s="10" t="s">
        <v>52</v>
      </c>
      <c r="H212" s="10"/>
      <c r="I212" t="s">
        <v>85</v>
      </c>
      <c r="J212" t="s">
        <v>169</v>
      </c>
      <c r="K212">
        <f>((1000000*(5/65536))*0.38095)/F212</f>
        <v>2.9064178466796875E-2</v>
      </c>
      <c r="L212" t="s">
        <v>60</v>
      </c>
      <c r="M212">
        <v>10181</v>
      </c>
      <c r="N212" t="s">
        <v>23</v>
      </c>
      <c r="O212" t="s">
        <v>87</v>
      </c>
    </row>
    <row r="213" spans="1:15" ht="12.75" customHeight="1">
      <c r="A213" s="3" t="s">
        <v>55</v>
      </c>
      <c r="B213">
        <v>44</v>
      </c>
      <c r="C213">
        <v>1</v>
      </c>
      <c r="D213" t="s">
        <v>70</v>
      </c>
      <c r="E213" t="s">
        <v>84</v>
      </c>
      <c r="F213">
        <v>1000</v>
      </c>
      <c r="G213" s="10" t="s">
        <v>52</v>
      </c>
      <c r="H213" s="10"/>
      <c r="I213" t="s">
        <v>88</v>
      </c>
      <c r="J213" t="s">
        <v>169</v>
      </c>
      <c r="K213">
        <f>((1000000*(5/65536))*0.38095)/F213</f>
        <v>2.9064178466796875E-2</v>
      </c>
      <c r="L213" t="s">
        <v>60</v>
      </c>
      <c r="M213">
        <v>10181</v>
      </c>
      <c r="N213" t="s">
        <v>23</v>
      </c>
      <c r="O213" t="s">
        <v>89</v>
      </c>
    </row>
    <row r="214" spans="1:15" ht="12.75" customHeight="1">
      <c r="A214" s="3" t="s">
        <v>55</v>
      </c>
      <c r="B214">
        <v>44</v>
      </c>
      <c r="C214">
        <v>2</v>
      </c>
      <c r="D214" t="s">
        <v>70</v>
      </c>
      <c r="E214" t="s">
        <v>84</v>
      </c>
      <c r="F214">
        <v>1000</v>
      </c>
      <c r="G214" s="10" t="s">
        <v>52</v>
      </c>
      <c r="H214" s="10"/>
      <c r="I214" t="s">
        <v>90</v>
      </c>
      <c r="J214" t="s">
        <v>169</v>
      </c>
      <c r="K214">
        <f>((1000000*(5/65536))*0.38095)/F214</f>
        <v>2.9064178466796875E-2</v>
      </c>
      <c r="L214" t="s">
        <v>60</v>
      </c>
      <c r="M214">
        <v>10181</v>
      </c>
      <c r="N214" t="s">
        <v>23</v>
      </c>
      <c r="O214" t="s">
        <v>91</v>
      </c>
    </row>
    <row r="215" spans="1:15" ht="12.75" customHeight="1">
      <c r="A215" s="5" t="s">
        <v>24</v>
      </c>
      <c r="B215">
        <v>44</v>
      </c>
      <c r="C215">
        <v>3</v>
      </c>
      <c r="D215" t="s">
        <v>70</v>
      </c>
      <c r="E215" t="s">
        <v>26</v>
      </c>
      <c r="F215">
        <v>1</v>
      </c>
      <c r="G215" s="10" t="s">
        <v>52</v>
      </c>
      <c r="H215" s="10" t="s">
        <v>147</v>
      </c>
      <c r="K215">
        <v>1.52587890625E-4</v>
      </c>
      <c r="L215" t="s">
        <v>27</v>
      </c>
      <c r="M215">
        <v>10181</v>
      </c>
      <c r="N215" t="s">
        <v>23</v>
      </c>
    </row>
    <row r="216" spans="1:15" ht="12.75" customHeight="1">
      <c r="A216" s="3" t="s">
        <v>55</v>
      </c>
      <c r="B216">
        <v>158</v>
      </c>
      <c r="C216">
        <v>0</v>
      </c>
      <c r="D216" t="s">
        <v>56</v>
      </c>
      <c r="E216" t="s">
        <v>84</v>
      </c>
      <c r="F216">
        <v>1000</v>
      </c>
      <c r="G216" s="10" t="s">
        <v>52</v>
      </c>
      <c r="H216" s="10"/>
      <c r="I216" t="s">
        <v>85</v>
      </c>
      <c r="J216" t="s">
        <v>169</v>
      </c>
      <c r="K216">
        <f>((1000000*(5/65536))*0.38095)/F216</f>
        <v>2.9064178466796875E-2</v>
      </c>
      <c r="L216" t="s">
        <v>60</v>
      </c>
      <c r="M216">
        <v>10065</v>
      </c>
      <c r="N216" t="s">
        <v>23</v>
      </c>
      <c r="O216" t="s">
        <v>87</v>
      </c>
    </row>
    <row r="217" spans="1:15" ht="12.75" customHeight="1">
      <c r="A217" s="3" t="s">
        <v>55</v>
      </c>
      <c r="B217">
        <v>158</v>
      </c>
      <c r="C217">
        <v>1</v>
      </c>
      <c r="D217" t="s">
        <v>56</v>
      </c>
      <c r="E217" t="s">
        <v>84</v>
      </c>
      <c r="F217">
        <v>1000</v>
      </c>
      <c r="G217" s="10" t="s">
        <v>52</v>
      </c>
      <c r="H217" s="10"/>
      <c r="I217" t="s">
        <v>88</v>
      </c>
      <c r="J217" t="s">
        <v>169</v>
      </c>
      <c r="K217">
        <f>((1000000*(5/65536))*0.38095)/F217</f>
        <v>2.9064178466796875E-2</v>
      </c>
      <c r="L217" t="s">
        <v>60</v>
      </c>
      <c r="M217">
        <v>10065</v>
      </c>
      <c r="N217" t="s">
        <v>23</v>
      </c>
      <c r="O217" t="s">
        <v>89</v>
      </c>
    </row>
    <row r="218" spans="1:15" ht="12.75" customHeight="1">
      <c r="A218" s="3" t="s">
        <v>55</v>
      </c>
      <c r="B218">
        <v>158</v>
      </c>
      <c r="C218">
        <v>2</v>
      </c>
      <c r="D218" t="s">
        <v>56</v>
      </c>
      <c r="E218" t="s">
        <v>84</v>
      </c>
      <c r="F218">
        <v>1000</v>
      </c>
      <c r="G218" s="10" t="s">
        <v>52</v>
      </c>
      <c r="H218" s="10"/>
      <c r="I218" t="s">
        <v>90</v>
      </c>
      <c r="J218" t="s">
        <v>169</v>
      </c>
      <c r="K218">
        <f>((1000000*(5/65536))*0.38095)/F218</f>
        <v>2.9064178466796875E-2</v>
      </c>
      <c r="L218" t="s">
        <v>60</v>
      </c>
      <c r="M218">
        <v>10065</v>
      </c>
      <c r="N218" t="s">
        <v>23</v>
      </c>
      <c r="O218" t="s">
        <v>91</v>
      </c>
    </row>
    <row r="219" spans="1:15" ht="12.75" customHeight="1">
      <c r="A219" s="5" t="s">
        <v>24</v>
      </c>
      <c r="B219">
        <v>158</v>
      </c>
      <c r="C219">
        <v>3</v>
      </c>
      <c r="D219" t="s">
        <v>56</v>
      </c>
      <c r="E219" t="s">
        <v>26</v>
      </c>
      <c r="F219">
        <v>1</v>
      </c>
      <c r="G219" s="10" t="s">
        <v>52</v>
      </c>
      <c r="H219" s="10" t="s">
        <v>171</v>
      </c>
      <c r="K219">
        <v>1.52587890625E-4</v>
      </c>
      <c r="L219" t="s">
        <v>27</v>
      </c>
      <c r="M219">
        <v>10065</v>
      </c>
      <c r="N219" t="s">
        <v>23</v>
      </c>
    </row>
    <row r="220" spans="1:15" ht="12.75" customHeight="1">
      <c r="A220" s="5" t="s">
        <v>55</v>
      </c>
      <c r="B220">
        <v>28</v>
      </c>
      <c r="C220">
        <v>0</v>
      </c>
      <c r="D220" t="s">
        <v>56</v>
      </c>
      <c r="E220" t="s">
        <v>57</v>
      </c>
      <c r="F220">
        <v>1000</v>
      </c>
      <c r="G220" s="10" t="s">
        <v>52</v>
      </c>
      <c r="H220" s="10" t="s">
        <v>47</v>
      </c>
      <c r="I220" t="s">
        <v>58</v>
      </c>
      <c r="J220" t="s">
        <v>169</v>
      </c>
      <c r="K220">
        <f>((1000000*(5/65536))*0.06252)/F220</f>
        <v>4.7698974609375012E-3</v>
      </c>
      <c r="L220" t="s">
        <v>60</v>
      </c>
      <c r="M220">
        <v>10065</v>
      </c>
      <c r="N220" t="s">
        <v>61</v>
      </c>
      <c r="O220" t="s">
        <v>62</v>
      </c>
    </row>
    <row r="221" spans="1:15" ht="12.75" customHeight="1">
      <c r="A221" s="5" t="s">
        <v>63</v>
      </c>
      <c r="B221">
        <v>28</v>
      </c>
      <c r="C221">
        <v>2</v>
      </c>
      <c r="D221" t="s">
        <v>56</v>
      </c>
      <c r="E221" t="s">
        <v>64</v>
      </c>
      <c r="F221">
        <v>1</v>
      </c>
      <c r="G221" s="10" t="s">
        <v>52</v>
      </c>
      <c r="H221" s="10" t="s">
        <v>47</v>
      </c>
      <c r="I221" t="s">
        <v>65</v>
      </c>
      <c r="M221">
        <v>10065</v>
      </c>
      <c r="N221" t="s">
        <v>23</v>
      </c>
    </row>
    <row r="222" spans="1:15" ht="12.75" customHeight="1">
      <c r="A222" s="5" t="s">
        <v>24</v>
      </c>
      <c r="B222">
        <v>28</v>
      </c>
      <c r="C222">
        <v>3</v>
      </c>
      <c r="D222" t="s">
        <v>56</v>
      </c>
      <c r="E222" t="s">
        <v>26</v>
      </c>
      <c r="F222">
        <v>1</v>
      </c>
      <c r="G222" s="10" t="s">
        <v>52</v>
      </c>
      <c r="H222" s="10" t="s">
        <v>47</v>
      </c>
      <c r="K222">
        <v>1.52587890625E-4</v>
      </c>
      <c r="L222" t="s">
        <v>27</v>
      </c>
      <c r="M222">
        <v>10065</v>
      </c>
      <c r="N222" t="s">
        <v>23</v>
      </c>
    </row>
    <row r="223" spans="1:15" ht="12.75" customHeight="1">
      <c r="A223" s="3" t="s">
        <v>55</v>
      </c>
      <c r="B223">
        <v>223</v>
      </c>
      <c r="C223">
        <v>0</v>
      </c>
      <c r="D223" t="s">
        <v>73</v>
      </c>
      <c r="E223" t="s">
        <v>84</v>
      </c>
      <c r="F223">
        <v>1000</v>
      </c>
      <c r="G223" s="10" t="s">
        <v>52</v>
      </c>
      <c r="H223" s="10"/>
      <c r="I223" t="s">
        <v>85</v>
      </c>
      <c r="J223" t="s">
        <v>169</v>
      </c>
      <c r="K223">
        <f>((1000000*(5/65536))*0.38095)/F223</f>
        <v>2.9064178466796875E-2</v>
      </c>
      <c r="L223" t="s">
        <v>60</v>
      </c>
      <c r="M223">
        <v>1392</v>
      </c>
      <c r="N223" t="s">
        <v>23</v>
      </c>
      <c r="O223" t="s">
        <v>87</v>
      </c>
    </row>
    <row r="224" spans="1:15" ht="12.75" customHeight="1">
      <c r="A224" s="3" t="s">
        <v>55</v>
      </c>
      <c r="B224">
        <v>223</v>
      </c>
      <c r="C224">
        <v>1</v>
      </c>
      <c r="D224" t="s">
        <v>73</v>
      </c>
      <c r="E224" t="s">
        <v>84</v>
      </c>
      <c r="F224">
        <v>1000</v>
      </c>
      <c r="G224" s="10" t="s">
        <v>52</v>
      </c>
      <c r="H224" s="10"/>
      <c r="I224" t="s">
        <v>88</v>
      </c>
      <c r="J224" t="s">
        <v>169</v>
      </c>
      <c r="K224">
        <f>((1000000*(5/65536))*0.38095)/F224</f>
        <v>2.9064178466796875E-2</v>
      </c>
      <c r="L224" t="s">
        <v>60</v>
      </c>
      <c r="M224">
        <v>1392</v>
      </c>
      <c r="N224" t="s">
        <v>23</v>
      </c>
      <c r="O224" t="s">
        <v>89</v>
      </c>
    </row>
    <row r="225" spans="1:15" ht="12.75" customHeight="1">
      <c r="A225" s="3" t="s">
        <v>55</v>
      </c>
      <c r="B225">
        <v>223</v>
      </c>
      <c r="C225">
        <v>2</v>
      </c>
      <c r="D225" t="s">
        <v>73</v>
      </c>
      <c r="E225" t="s">
        <v>84</v>
      </c>
      <c r="F225">
        <v>1000</v>
      </c>
      <c r="G225" s="10" t="s">
        <v>52</v>
      </c>
      <c r="H225" s="10"/>
      <c r="I225" t="s">
        <v>90</v>
      </c>
      <c r="J225" t="s">
        <v>169</v>
      </c>
      <c r="K225">
        <f>((1000000*(5/65536))*0.38095)/F225</f>
        <v>2.9064178466796875E-2</v>
      </c>
      <c r="L225" t="s">
        <v>60</v>
      </c>
      <c r="M225">
        <v>1392</v>
      </c>
      <c r="N225" t="s">
        <v>23</v>
      </c>
      <c r="O225" t="s">
        <v>91</v>
      </c>
    </row>
    <row r="226" spans="1:15" ht="12.75" customHeight="1">
      <c r="A226" s="5" t="s">
        <v>24</v>
      </c>
      <c r="B226">
        <v>223</v>
      </c>
      <c r="C226">
        <v>3</v>
      </c>
      <c r="D226" t="s">
        <v>73</v>
      </c>
      <c r="E226" t="s">
        <v>26</v>
      </c>
      <c r="F226">
        <v>1</v>
      </c>
      <c r="G226" s="10" t="s">
        <v>52</v>
      </c>
      <c r="H226" s="10" t="s">
        <v>155</v>
      </c>
      <c r="K226">
        <v>1.52587890625E-4</v>
      </c>
      <c r="L226" t="s">
        <v>27</v>
      </c>
      <c r="M226">
        <v>1392</v>
      </c>
      <c r="N226" t="s">
        <v>23</v>
      </c>
    </row>
    <row r="227" spans="1:15" ht="12.75" customHeight="1">
      <c r="A227" s="5" t="s">
        <v>55</v>
      </c>
      <c r="B227">
        <v>61</v>
      </c>
      <c r="C227">
        <v>0</v>
      </c>
      <c r="D227" t="s">
        <v>73</v>
      </c>
      <c r="E227" t="s">
        <v>74</v>
      </c>
      <c r="F227">
        <v>1000</v>
      </c>
      <c r="G227" s="10" t="s">
        <v>52</v>
      </c>
      <c r="H227" s="10" t="s">
        <v>47</v>
      </c>
      <c r="I227" t="s">
        <v>75</v>
      </c>
      <c r="J227" t="s">
        <v>169</v>
      </c>
      <c r="K227">
        <f>((1000000*(5/65536))*0.06164)/F227</f>
        <v>4.7027587890624998E-3</v>
      </c>
      <c r="L227" t="s">
        <v>60</v>
      </c>
      <c r="M227">
        <v>1392</v>
      </c>
      <c r="N227" t="s">
        <v>61</v>
      </c>
      <c r="O227" t="s">
        <v>62</v>
      </c>
    </row>
    <row r="228" spans="1:15" ht="12.75" customHeight="1">
      <c r="A228" s="5" t="s">
        <v>63</v>
      </c>
      <c r="B228">
        <v>61</v>
      </c>
      <c r="C228">
        <v>2</v>
      </c>
      <c r="D228" t="s">
        <v>73</v>
      </c>
      <c r="E228" t="s">
        <v>64</v>
      </c>
      <c r="F228">
        <v>1</v>
      </c>
      <c r="G228" s="10" t="s">
        <v>52</v>
      </c>
      <c r="H228" s="10" t="s">
        <v>47</v>
      </c>
      <c r="I228" t="s">
        <v>65</v>
      </c>
      <c r="M228">
        <v>1392</v>
      </c>
      <c r="N228" t="s">
        <v>23</v>
      </c>
    </row>
    <row r="229" spans="1:15" ht="12.75" customHeight="1">
      <c r="A229" s="5" t="s">
        <v>24</v>
      </c>
      <c r="B229">
        <v>61</v>
      </c>
      <c r="C229">
        <v>3</v>
      </c>
      <c r="D229" t="s">
        <v>73</v>
      </c>
      <c r="E229" t="s">
        <v>26</v>
      </c>
      <c r="F229">
        <v>1</v>
      </c>
      <c r="G229" s="10" t="s">
        <v>52</v>
      </c>
      <c r="H229" s="10" t="s">
        <v>47</v>
      </c>
      <c r="K229">
        <v>1.52587890625E-4</v>
      </c>
      <c r="L229" t="s">
        <v>27</v>
      </c>
      <c r="M229">
        <v>1392</v>
      </c>
      <c r="N229" t="s">
        <v>23</v>
      </c>
    </row>
    <row r="230" spans="1:15" ht="12.75" customHeight="1">
      <c r="A230" s="3" t="s">
        <v>17</v>
      </c>
      <c r="B230" s="11" t="s">
        <v>172</v>
      </c>
      <c r="C230">
        <v>0</v>
      </c>
      <c r="D230" t="s">
        <v>30</v>
      </c>
      <c r="E230" t="s">
        <v>19</v>
      </c>
      <c r="F230">
        <v>5</v>
      </c>
      <c r="G230" s="10" t="s">
        <v>52</v>
      </c>
      <c r="H230" s="10"/>
      <c r="J230" t="s">
        <v>168</v>
      </c>
      <c r="K230">
        <v>1.52587890625E-2</v>
      </c>
      <c r="L230" t="s">
        <v>22</v>
      </c>
      <c r="M230">
        <v>11435</v>
      </c>
      <c r="N230" t="s">
        <v>23</v>
      </c>
    </row>
    <row r="231" spans="1:15" ht="12.75" customHeight="1">
      <c r="A231" s="3" t="s">
        <v>24</v>
      </c>
      <c r="B231" s="11" t="s">
        <v>172</v>
      </c>
      <c r="C231">
        <v>3</v>
      </c>
      <c r="D231" t="s">
        <v>30</v>
      </c>
      <c r="E231" t="s">
        <v>26</v>
      </c>
      <c r="F231">
        <v>1</v>
      </c>
      <c r="G231" s="10" t="s">
        <v>52</v>
      </c>
      <c r="H231" s="10"/>
      <c r="J231" t="s">
        <v>168</v>
      </c>
      <c r="K231">
        <v>1.52587890625E-4</v>
      </c>
      <c r="L231" t="s">
        <v>27</v>
      </c>
      <c r="M231">
        <v>11435</v>
      </c>
      <c r="N231" t="s">
        <v>23</v>
      </c>
    </row>
    <row r="232" spans="1:15" ht="12.75" customHeight="1">
      <c r="A232" s="5" t="s">
        <v>17</v>
      </c>
      <c r="B232">
        <v>57</v>
      </c>
      <c r="C232">
        <v>0</v>
      </c>
      <c r="D232" t="s">
        <v>31</v>
      </c>
      <c r="E232" t="s">
        <v>19</v>
      </c>
      <c r="F232">
        <v>5</v>
      </c>
      <c r="G232" s="10" t="s">
        <v>52</v>
      </c>
      <c r="H232" s="10" t="s">
        <v>40</v>
      </c>
      <c r="I232" t="s">
        <v>173</v>
      </c>
      <c r="J232" t="s">
        <v>168</v>
      </c>
      <c r="K232">
        <v>1.52587890625E-2</v>
      </c>
      <c r="L232" t="s">
        <v>22</v>
      </c>
      <c r="M232">
        <v>1566</v>
      </c>
      <c r="N232" t="s">
        <v>23</v>
      </c>
    </row>
    <row r="233" spans="1:15" ht="12.75" customHeight="1">
      <c r="A233" s="5" t="s">
        <v>24</v>
      </c>
      <c r="B233">
        <v>57</v>
      </c>
      <c r="C233">
        <v>3</v>
      </c>
      <c r="D233" t="s">
        <v>31</v>
      </c>
      <c r="E233" t="s">
        <v>26</v>
      </c>
      <c r="F233">
        <v>1</v>
      </c>
      <c r="G233" s="10" t="s">
        <v>52</v>
      </c>
      <c r="H233" s="10" t="s">
        <v>40</v>
      </c>
      <c r="J233" t="s">
        <v>168</v>
      </c>
      <c r="K233">
        <v>1.52587890625E-4</v>
      </c>
      <c r="L233" t="s">
        <v>27</v>
      </c>
      <c r="M233">
        <v>1566</v>
      </c>
      <c r="N233" t="s">
        <v>23</v>
      </c>
    </row>
    <row r="234" spans="1:15" ht="12.75" customHeight="1">
      <c r="A234" s="3" t="s">
        <v>17</v>
      </c>
      <c r="B234">
        <v>131</v>
      </c>
      <c r="C234">
        <v>0</v>
      </c>
      <c r="D234" t="s">
        <v>29</v>
      </c>
      <c r="E234" t="s">
        <v>19</v>
      </c>
      <c r="F234">
        <v>5</v>
      </c>
      <c r="G234" s="11" t="s">
        <v>40</v>
      </c>
      <c r="H234" s="10"/>
      <c r="J234" t="s">
        <v>168</v>
      </c>
      <c r="K234">
        <v>1.52587890625E-2</v>
      </c>
      <c r="L234" t="s">
        <v>22</v>
      </c>
      <c r="M234">
        <v>11417</v>
      </c>
      <c r="N234" t="s">
        <v>23</v>
      </c>
    </row>
    <row r="235" spans="1:15" ht="12.75" customHeight="1">
      <c r="A235" s="3" t="s">
        <v>24</v>
      </c>
      <c r="B235">
        <v>131</v>
      </c>
      <c r="C235">
        <v>2</v>
      </c>
      <c r="D235" t="s">
        <v>29</v>
      </c>
      <c r="E235" t="s">
        <v>26</v>
      </c>
      <c r="F235">
        <v>1</v>
      </c>
      <c r="G235" s="11" t="s">
        <v>40</v>
      </c>
      <c r="H235" s="10"/>
      <c r="J235" t="s">
        <v>168</v>
      </c>
      <c r="K235">
        <v>1.52587890625E-4</v>
      </c>
      <c r="L235" t="s">
        <v>27</v>
      </c>
      <c r="M235">
        <v>11417</v>
      </c>
      <c r="N235" t="s">
        <v>23</v>
      </c>
    </row>
    <row r="236" spans="1:15" ht="12.75" customHeight="1">
      <c r="A236" s="3" t="s">
        <v>17</v>
      </c>
      <c r="B236">
        <v>79</v>
      </c>
      <c r="C236">
        <v>0</v>
      </c>
      <c r="D236" t="s">
        <v>51</v>
      </c>
      <c r="E236" t="s">
        <v>19</v>
      </c>
      <c r="F236">
        <v>5</v>
      </c>
      <c r="G236" s="11" t="s">
        <v>40</v>
      </c>
      <c r="H236" s="10"/>
      <c r="J236" t="s">
        <v>168</v>
      </c>
      <c r="K236">
        <v>1.52587890625E-2</v>
      </c>
      <c r="L236" t="s">
        <v>22</v>
      </c>
      <c r="M236">
        <v>9896</v>
      </c>
      <c r="N236" t="s">
        <v>23</v>
      </c>
    </row>
    <row r="237" spans="1:15" ht="12.75" customHeight="1">
      <c r="A237" s="5" t="s">
        <v>24</v>
      </c>
      <c r="B237">
        <v>79</v>
      </c>
      <c r="C237">
        <v>3</v>
      </c>
      <c r="D237" t="s">
        <v>51</v>
      </c>
      <c r="E237" t="s">
        <v>26</v>
      </c>
      <c r="F237">
        <v>1</v>
      </c>
      <c r="G237" s="11" t="s">
        <v>40</v>
      </c>
      <c r="H237" s="10" t="s">
        <v>155</v>
      </c>
      <c r="J237" t="s">
        <v>168</v>
      </c>
      <c r="K237">
        <v>1.52587890625E-4</v>
      </c>
      <c r="L237" t="s">
        <v>27</v>
      </c>
      <c r="M237">
        <v>9896</v>
      </c>
      <c r="N237" t="s">
        <v>23</v>
      </c>
    </row>
    <row r="238" spans="1:15" ht="12.75" customHeight="1">
      <c r="A238" s="3" t="s">
        <v>17</v>
      </c>
      <c r="B238">
        <v>76</v>
      </c>
      <c r="C238">
        <v>0</v>
      </c>
      <c r="D238" s="5" t="s">
        <v>39</v>
      </c>
      <c r="E238" t="s">
        <v>19</v>
      </c>
      <c r="F238">
        <v>5</v>
      </c>
      <c r="G238" s="11" t="s">
        <v>40</v>
      </c>
      <c r="H238" s="10"/>
      <c r="J238" t="s">
        <v>168</v>
      </c>
      <c r="K238">
        <f>(1000*(5/65536))/(1*F238)</f>
        <v>1.52587890625E-2</v>
      </c>
      <c r="L238" t="s">
        <v>22</v>
      </c>
      <c r="M238">
        <v>565</v>
      </c>
      <c r="N238" t="s">
        <v>23</v>
      </c>
    </row>
    <row r="239" spans="1:15" ht="12.75" customHeight="1">
      <c r="A239" s="5" t="s">
        <v>24</v>
      </c>
      <c r="B239">
        <v>76</v>
      </c>
      <c r="C239">
        <v>3</v>
      </c>
      <c r="D239" s="5" t="s">
        <v>39</v>
      </c>
      <c r="E239" t="s">
        <v>26</v>
      </c>
      <c r="F239">
        <v>1</v>
      </c>
      <c r="G239" s="11" t="s">
        <v>40</v>
      </c>
      <c r="H239" s="10" t="s">
        <v>155</v>
      </c>
      <c r="J239" t="s">
        <v>168</v>
      </c>
      <c r="K239">
        <f>(5/65536)*2</f>
        <v>1.52587890625E-4</v>
      </c>
      <c r="L239" t="s">
        <v>27</v>
      </c>
      <c r="M239">
        <v>565</v>
      </c>
      <c r="N239" t="s">
        <v>23</v>
      </c>
    </row>
    <row r="240" spans="1:15" ht="12.75" customHeight="1">
      <c r="A240" s="3" t="s">
        <v>17</v>
      </c>
      <c r="B240">
        <v>162</v>
      </c>
      <c r="C240">
        <v>0</v>
      </c>
      <c r="D240" t="s">
        <v>42</v>
      </c>
      <c r="E240" t="s">
        <v>19</v>
      </c>
      <c r="F240">
        <v>5</v>
      </c>
      <c r="G240" s="11" t="s">
        <v>40</v>
      </c>
      <c r="H240" s="10"/>
      <c r="J240" t="s">
        <v>168</v>
      </c>
      <c r="K240">
        <v>1.52587890625E-2</v>
      </c>
      <c r="L240" t="s">
        <v>22</v>
      </c>
      <c r="M240">
        <v>569</v>
      </c>
      <c r="N240" t="s">
        <v>23</v>
      </c>
    </row>
    <row r="241" spans="1:15" ht="12.75" customHeight="1">
      <c r="A241" s="3" t="s">
        <v>24</v>
      </c>
      <c r="B241">
        <v>162</v>
      </c>
      <c r="C241">
        <v>3</v>
      </c>
      <c r="D241" t="s">
        <v>42</v>
      </c>
      <c r="E241" t="s">
        <v>26</v>
      </c>
      <c r="F241">
        <v>1</v>
      </c>
      <c r="G241" s="11" t="s">
        <v>40</v>
      </c>
      <c r="H241" s="10"/>
      <c r="J241" t="s">
        <v>168</v>
      </c>
      <c r="K241">
        <v>1.52587890625E-4</v>
      </c>
      <c r="L241" t="s">
        <v>27</v>
      </c>
      <c r="M241">
        <v>569</v>
      </c>
      <c r="N241" t="s">
        <v>23</v>
      </c>
    </row>
    <row r="242" spans="1:15" ht="12.75" customHeight="1">
      <c r="A242" s="3" t="s">
        <v>17</v>
      </c>
      <c r="B242">
        <v>191</v>
      </c>
      <c r="C242">
        <v>0</v>
      </c>
      <c r="D242" t="s">
        <v>43</v>
      </c>
      <c r="E242" t="s">
        <v>19</v>
      </c>
      <c r="F242">
        <v>5</v>
      </c>
      <c r="G242" s="11" t="s">
        <v>40</v>
      </c>
      <c r="H242" s="10"/>
      <c r="J242" t="s">
        <v>168</v>
      </c>
      <c r="K242">
        <v>1.52587890625E-2</v>
      </c>
      <c r="L242" t="s">
        <v>22</v>
      </c>
      <c r="M242">
        <v>9845</v>
      </c>
      <c r="N242" t="s">
        <v>23</v>
      </c>
    </row>
    <row r="243" spans="1:15" ht="12.75" customHeight="1">
      <c r="A243" s="3" t="s">
        <v>24</v>
      </c>
      <c r="B243">
        <v>191</v>
      </c>
      <c r="C243">
        <v>3</v>
      </c>
      <c r="D243" t="s">
        <v>43</v>
      </c>
      <c r="E243" t="s">
        <v>26</v>
      </c>
      <c r="F243">
        <v>1</v>
      </c>
      <c r="G243" s="11" t="s">
        <v>40</v>
      </c>
      <c r="H243" s="10"/>
      <c r="J243" t="s">
        <v>168</v>
      </c>
      <c r="K243">
        <v>1.52587890625E-4</v>
      </c>
      <c r="L243" t="s">
        <v>27</v>
      </c>
      <c r="M243">
        <v>9845</v>
      </c>
      <c r="N243" t="s">
        <v>23</v>
      </c>
    </row>
    <row r="244" spans="1:15" ht="12.75" customHeight="1">
      <c r="A244" s="5" t="s">
        <v>17</v>
      </c>
      <c r="B244">
        <v>57</v>
      </c>
      <c r="C244">
        <v>1</v>
      </c>
      <c r="D244" t="s">
        <v>31</v>
      </c>
      <c r="E244" t="s">
        <v>19</v>
      </c>
      <c r="F244">
        <v>5</v>
      </c>
      <c r="G244" s="11" t="s">
        <v>40</v>
      </c>
      <c r="H244" s="10" t="s">
        <v>167</v>
      </c>
      <c r="J244" t="s">
        <v>168</v>
      </c>
      <c r="K244">
        <v>1.52587890625E-2</v>
      </c>
      <c r="L244" t="s">
        <v>22</v>
      </c>
      <c r="M244">
        <v>1566</v>
      </c>
      <c r="N244" t="s">
        <v>23</v>
      </c>
    </row>
    <row r="245" spans="1:15" ht="12.75" customHeight="1">
      <c r="A245" s="5" t="s">
        <v>24</v>
      </c>
      <c r="B245">
        <v>57</v>
      </c>
      <c r="C245">
        <v>3</v>
      </c>
      <c r="D245" t="s">
        <v>31</v>
      </c>
      <c r="E245" t="s">
        <v>26</v>
      </c>
      <c r="F245">
        <v>1</v>
      </c>
      <c r="G245" s="11" t="s">
        <v>40</v>
      </c>
      <c r="H245" s="10" t="s">
        <v>167</v>
      </c>
      <c r="J245" t="s">
        <v>168</v>
      </c>
      <c r="K245">
        <v>1.52587890625E-4</v>
      </c>
      <c r="L245" t="s">
        <v>27</v>
      </c>
      <c r="M245">
        <v>1566</v>
      </c>
      <c r="N245" t="s">
        <v>23</v>
      </c>
    </row>
    <row r="246" spans="1:15" ht="12.75" customHeight="1">
      <c r="A246" s="5" t="s">
        <v>17</v>
      </c>
      <c r="B246">
        <v>134</v>
      </c>
      <c r="C246">
        <v>0</v>
      </c>
      <c r="D246" t="s">
        <v>157</v>
      </c>
      <c r="E246" t="s">
        <v>160</v>
      </c>
      <c r="F246">
        <v>20</v>
      </c>
      <c r="G246" s="11" t="s">
        <v>40</v>
      </c>
      <c r="H246" s="10" t="s">
        <v>174</v>
      </c>
      <c r="I246" t="s">
        <v>161</v>
      </c>
      <c r="J246" t="s">
        <v>175</v>
      </c>
      <c r="K246">
        <v>9.158935E-2</v>
      </c>
      <c r="L246" t="s">
        <v>22</v>
      </c>
      <c r="N246" t="s">
        <v>99</v>
      </c>
      <c r="O246" t="s">
        <v>163</v>
      </c>
    </row>
    <row r="247" spans="1:15" ht="12.75" customHeight="1">
      <c r="A247" s="5" t="s">
        <v>17</v>
      </c>
      <c r="B247">
        <v>134</v>
      </c>
      <c r="C247">
        <v>2</v>
      </c>
      <c r="D247" t="s">
        <v>157</v>
      </c>
      <c r="E247" t="s">
        <v>160</v>
      </c>
      <c r="F247">
        <v>20</v>
      </c>
      <c r="G247" s="11" t="s">
        <v>40</v>
      </c>
      <c r="H247" s="10" t="s">
        <v>174</v>
      </c>
      <c r="I247" t="s">
        <v>164</v>
      </c>
      <c r="J247" t="s">
        <v>176</v>
      </c>
      <c r="K247">
        <v>9.158935E-2</v>
      </c>
      <c r="L247" t="s">
        <v>22</v>
      </c>
      <c r="N247" t="s">
        <v>99</v>
      </c>
      <c r="O247" t="s">
        <v>165</v>
      </c>
    </row>
    <row r="248" spans="1:15" ht="12.75" customHeight="1">
      <c r="A248" s="5" t="s">
        <v>24</v>
      </c>
      <c r="B248">
        <v>134</v>
      </c>
      <c r="C248">
        <v>3</v>
      </c>
      <c r="D248" t="s">
        <v>157</v>
      </c>
      <c r="E248" t="s">
        <v>26</v>
      </c>
      <c r="F248">
        <v>1</v>
      </c>
      <c r="G248" s="11" t="s">
        <v>40</v>
      </c>
      <c r="H248" s="10" t="s">
        <v>155</v>
      </c>
      <c r="K248">
        <v>1.52587890625E-4</v>
      </c>
      <c r="L248" t="s">
        <v>27</v>
      </c>
      <c r="N248" t="s">
        <v>99</v>
      </c>
    </row>
    <row r="249" spans="1:15" ht="12.75" customHeight="1">
      <c r="A249" s="5" t="s">
        <v>17</v>
      </c>
      <c r="B249">
        <v>224</v>
      </c>
      <c r="C249">
        <v>0</v>
      </c>
      <c r="D249" t="s">
        <v>166</v>
      </c>
      <c r="E249" t="s">
        <v>160</v>
      </c>
      <c r="F249">
        <v>20</v>
      </c>
      <c r="G249" s="11" t="s">
        <v>40</v>
      </c>
      <c r="H249" s="10" t="s">
        <v>174</v>
      </c>
      <c r="I249" t="s">
        <v>161</v>
      </c>
      <c r="J249" t="s">
        <v>176</v>
      </c>
      <c r="K249">
        <v>9.158935E-2</v>
      </c>
      <c r="L249" t="s">
        <v>22</v>
      </c>
      <c r="N249" t="s">
        <v>99</v>
      </c>
      <c r="O249" t="s">
        <v>163</v>
      </c>
    </row>
    <row r="250" spans="1:15" ht="12.75" customHeight="1">
      <c r="A250" s="5" t="s">
        <v>17</v>
      </c>
      <c r="B250">
        <v>224</v>
      </c>
      <c r="C250">
        <v>2</v>
      </c>
      <c r="D250" t="s">
        <v>166</v>
      </c>
      <c r="E250" t="s">
        <v>160</v>
      </c>
      <c r="F250">
        <v>20</v>
      </c>
      <c r="G250" s="11" t="s">
        <v>40</v>
      </c>
      <c r="H250" s="10" t="s">
        <v>174</v>
      </c>
      <c r="I250" t="s">
        <v>164</v>
      </c>
      <c r="J250" t="s">
        <v>176</v>
      </c>
      <c r="K250">
        <v>9.158935E-2</v>
      </c>
      <c r="L250" t="s">
        <v>22</v>
      </c>
      <c r="N250" t="s">
        <v>99</v>
      </c>
      <c r="O250" t="s">
        <v>165</v>
      </c>
    </row>
    <row r="251" spans="1:15" ht="12.75" customHeight="1">
      <c r="A251" s="5" t="s">
        <v>24</v>
      </c>
      <c r="B251">
        <v>224</v>
      </c>
      <c r="C251">
        <v>3</v>
      </c>
      <c r="D251" t="s">
        <v>166</v>
      </c>
      <c r="E251" t="s">
        <v>26</v>
      </c>
      <c r="F251">
        <v>1</v>
      </c>
      <c r="G251" s="11" t="s">
        <v>40</v>
      </c>
      <c r="H251" s="10" t="s">
        <v>155</v>
      </c>
      <c r="K251">
        <v>1.52587890625E-4</v>
      </c>
      <c r="L251" t="s">
        <v>27</v>
      </c>
      <c r="N251" t="s">
        <v>99</v>
      </c>
    </row>
    <row r="252" spans="1:15" ht="12.75" customHeight="1">
      <c r="A252" s="3" t="s">
        <v>17</v>
      </c>
      <c r="B252">
        <v>31</v>
      </c>
      <c r="C252">
        <v>0</v>
      </c>
      <c r="D252" t="s">
        <v>54</v>
      </c>
      <c r="E252" t="s">
        <v>19</v>
      </c>
      <c r="F252">
        <v>5</v>
      </c>
      <c r="G252" s="11" t="s">
        <v>40</v>
      </c>
      <c r="H252" s="10"/>
      <c r="J252" t="s">
        <v>168</v>
      </c>
      <c r="K252">
        <v>1.52587890625E-2</v>
      </c>
      <c r="L252" t="s">
        <v>22</v>
      </c>
      <c r="M252">
        <v>1580</v>
      </c>
      <c r="N252" t="s">
        <v>23</v>
      </c>
    </row>
    <row r="253" spans="1:15" ht="12.75" customHeight="1">
      <c r="A253" s="5" t="s">
        <v>24</v>
      </c>
      <c r="B253">
        <v>31</v>
      </c>
      <c r="C253">
        <v>3</v>
      </c>
      <c r="D253" t="s">
        <v>54</v>
      </c>
      <c r="E253" t="s">
        <v>26</v>
      </c>
      <c r="F253">
        <v>1</v>
      </c>
      <c r="G253" s="11" t="s">
        <v>40</v>
      </c>
      <c r="H253" s="10" t="s">
        <v>155</v>
      </c>
      <c r="J253" t="s">
        <v>168</v>
      </c>
      <c r="K253">
        <v>1.52587890625E-4</v>
      </c>
      <c r="L253" t="s">
        <v>27</v>
      </c>
      <c r="M253">
        <v>1580</v>
      </c>
      <c r="N253" t="s">
        <v>23</v>
      </c>
    </row>
    <row r="254" spans="1:15" ht="12.75" customHeight="1">
      <c r="A254" s="5" t="s">
        <v>55</v>
      </c>
      <c r="B254">
        <v>128</v>
      </c>
      <c r="C254">
        <v>0</v>
      </c>
      <c r="D254" t="s">
        <v>79</v>
      </c>
      <c r="E254" t="s">
        <v>80</v>
      </c>
      <c r="F254">
        <v>1000</v>
      </c>
      <c r="G254" s="11" t="s">
        <v>81</v>
      </c>
      <c r="H254" s="10" t="s">
        <v>47</v>
      </c>
      <c r="I254" t="s">
        <v>82</v>
      </c>
      <c r="K254">
        <f>((1000000*(5/65536))*0.06262)/F254</f>
        <v>4.7775268554687503E-3</v>
      </c>
      <c r="L254" t="s">
        <v>60</v>
      </c>
      <c r="M254">
        <v>1427</v>
      </c>
      <c r="N254" t="s">
        <v>61</v>
      </c>
      <c r="O254" t="s">
        <v>62</v>
      </c>
    </row>
    <row r="255" spans="1:15" ht="12.75" customHeight="1">
      <c r="A255" s="5" t="s">
        <v>63</v>
      </c>
      <c r="B255">
        <v>128</v>
      </c>
      <c r="C255">
        <v>2</v>
      </c>
      <c r="D255" t="s">
        <v>79</v>
      </c>
      <c r="E255" t="s">
        <v>64</v>
      </c>
      <c r="F255">
        <v>1</v>
      </c>
      <c r="G255" s="11" t="s">
        <v>81</v>
      </c>
      <c r="H255" s="10" t="s">
        <v>47</v>
      </c>
      <c r="I255" t="s">
        <v>65</v>
      </c>
      <c r="M255">
        <v>1427</v>
      </c>
      <c r="N255" t="s">
        <v>23</v>
      </c>
    </row>
    <row r="256" spans="1:15" ht="12.75" customHeight="1">
      <c r="A256" s="5" t="s">
        <v>24</v>
      </c>
      <c r="B256">
        <v>128</v>
      </c>
      <c r="C256">
        <v>3</v>
      </c>
      <c r="D256" t="s">
        <v>79</v>
      </c>
      <c r="E256" t="s">
        <v>26</v>
      </c>
      <c r="F256">
        <v>1</v>
      </c>
      <c r="G256" s="11" t="s">
        <v>81</v>
      </c>
      <c r="H256" s="10" t="s">
        <v>47</v>
      </c>
      <c r="K256">
        <v>1.52587890625E-4</v>
      </c>
      <c r="L256" t="s">
        <v>27</v>
      </c>
      <c r="M256">
        <v>1427</v>
      </c>
      <c r="N256" t="s">
        <v>23</v>
      </c>
    </row>
    <row r="257" spans="1:15" ht="12.75" customHeight="1">
      <c r="A257" s="5" t="s">
        <v>17</v>
      </c>
      <c r="B257">
        <v>51</v>
      </c>
      <c r="C257">
        <v>0</v>
      </c>
      <c r="D257" t="s">
        <v>33</v>
      </c>
      <c r="E257" t="s">
        <v>19</v>
      </c>
      <c r="F257">
        <v>5</v>
      </c>
      <c r="G257" s="11" t="s">
        <v>47</v>
      </c>
      <c r="H257" s="10" t="s">
        <v>167</v>
      </c>
      <c r="J257" t="s">
        <v>168</v>
      </c>
      <c r="K257">
        <v>1.52587890625E-2</v>
      </c>
      <c r="L257" t="s">
        <v>22</v>
      </c>
      <c r="M257">
        <v>1575</v>
      </c>
      <c r="N257" t="s">
        <v>23</v>
      </c>
    </row>
    <row r="258" spans="1:15" ht="12.75" customHeight="1">
      <c r="A258" s="5" t="s">
        <v>24</v>
      </c>
      <c r="B258">
        <v>51</v>
      </c>
      <c r="C258">
        <v>3</v>
      </c>
      <c r="D258" t="s">
        <v>33</v>
      </c>
      <c r="E258" t="s">
        <v>26</v>
      </c>
      <c r="F258">
        <v>1</v>
      </c>
      <c r="G258" s="11" t="s">
        <v>47</v>
      </c>
      <c r="H258" s="10" t="s">
        <v>155</v>
      </c>
      <c r="J258" t="s">
        <v>168</v>
      </c>
      <c r="K258">
        <v>1.52587890625E-4</v>
      </c>
      <c r="L258" t="s">
        <v>27</v>
      </c>
      <c r="M258">
        <v>1575</v>
      </c>
      <c r="N258" t="s">
        <v>23</v>
      </c>
    </row>
    <row r="259" spans="1:15" ht="12.75" customHeight="1">
      <c r="A259" s="5" t="s">
        <v>17</v>
      </c>
      <c r="B259">
        <v>200</v>
      </c>
      <c r="C259">
        <v>0</v>
      </c>
      <c r="D259" t="s">
        <v>38</v>
      </c>
      <c r="E259" t="s">
        <v>19</v>
      </c>
      <c r="F259">
        <v>5</v>
      </c>
      <c r="G259" s="11" t="s">
        <v>47</v>
      </c>
      <c r="H259" s="10" t="s">
        <v>167</v>
      </c>
      <c r="J259" t="s">
        <v>168</v>
      </c>
      <c r="K259">
        <v>1.52587890625E-2</v>
      </c>
      <c r="L259" t="s">
        <v>22</v>
      </c>
      <c r="M259">
        <v>9857</v>
      </c>
      <c r="N259" t="s">
        <v>23</v>
      </c>
    </row>
    <row r="260" spans="1:15" ht="12.75" customHeight="1">
      <c r="A260" s="5" t="s">
        <v>24</v>
      </c>
      <c r="B260">
        <v>200</v>
      </c>
      <c r="C260">
        <v>3</v>
      </c>
      <c r="D260" t="s">
        <v>38</v>
      </c>
      <c r="E260" t="s">
        <v>26</v>
      </c>
      <c r="F260">
        <v>1</v>
      </c>
      <c r="G260" s="11" t="s">
        <v>47</v>
      </c>
      <c r="H260" s="10" t="s">
        <v>155</v>
      </c>
      <c r="J260" t="s">
        <v>168</v>
      </c>
      <c r="K260">
        <v>1.52587890625E-4</v>
      </c>
      <c r="L260" t="s">
        <v>27</v>
      </c>
      <c r="M260">
        <v>9857</v>
      </c>
      <c r="N260" t="s">
        <v>23</v>
      </c>
    </row>
    <row r="261" spans="1:15" ht="12.75" customHeight="1">
      <c r="A261" s="3" t="s">
        <v>17</v>
      </c>
      <c r="B261">
        <v>38</v>
      </c>
      <c r="C261">
        <v>0</v>
      </c>
      <c r="D261" t="s">
        <v>48</v>
      </c>
      <c r="E261" t="s">
        <v>19</v>
      </c>
      <c r="F261">
        <v>5</v>
      </c>
      <c r="G261" s="11" t="s">
        <v>47</v>
      </c>
      <c r="H261" s="10"/>
      <c r="J261" t="s">
        <v>168</v>
      </c>
      <c r="K261">
        <v>1.52587890625E-2</v>
      </c>
      <c r="L261" t="s">
        <v>22</v>
      </c>
      <c r="M261">
        <v>490</v>
      </c>
      <c r="N261" t="s">
        <v>23</v>
      </c>
    </row>
    <row r="262" spans="1:15" ht="12.75" customHeight="1">
      <c r="A262" s="5" t="s">
        <v>24</v>
      </c>
      <c r="B262">
        <v>38</v>
      </c>
      <c r="C262">
        <v>3</v>
      </c>
      <c r="D262" t="s">
        <v>48</v>
      </c>
      <c r="E262" t="s">
        <v>26</v>
      </c>
      <c r="F262">
        <v>1</v>
      </c>
      <c r="G262" s="11" t="s">
        <v>47</v>
      </c>
      <c r="H262" s="10" t="s">
        <v>155</v>
      </c>
      <c r="J262" t="s">
        <v>168</v>
      </c>
      <c r="K262">
        <v>1.52587890625E-4</v>
      </c>
      <c r="L262" t="s">
        <v>27</v>
      </c>
      <c r="M262">
        <v>490</v>
      </c>
      <c r="N262" t="s">
        <v>23</v>
      </c>
    </row>
    <row r="263" spans="1:15" ht="12.75" customHeight="1">
      <c r="A263" s="3" t="s">
        <v>17</v>
      </c>
      <c r="B263">
        <v>161</v>
      </c>
      <c r="C263">
        <v>0</v>
      </c>
      <c r="D263" t="s">
        <v>46</v>
      </c>
      <c r="E263" t="s">
        <v>19</v>
      </c>
      <c r="F263">
        <v>5</v>
      </c>
      <c r="G263" s="11" t="s">
        <v>47</v>
      </c>
      <c r="H263" s="10"/>
      <c r="J263" t="s">
        <v>168</v>
      </c>
      <c r="K263">
        <v>1.52587890625E-2</v>
      </c>
      <c r="L263" t="s">
        <v>22</v>
      </c>
      <c r="M263">
        <v>9845</v>
      </c>
      <c r="N263" t="s">
        <v>23</v>
      </c>
    </row>
    <row r="264" spans="1:15" ht="12.75" customHeight="1">
      <c r="A264" s="5" t="s">
        <v>24</v>
      </c>
      <c r="B264">
        <v>161</v>
      </c>
      <c r="C264">
        <v>3</v>
      </c>
      <c r="D264" t="s">
        <v>46</v>
      </c>
      <c r="E264" t="s">
        <v>26</v>
      </c>
      <c r="F264">
        <v>1</v>
      </c>
      <c r="G264" s="11" t="s">
        <v>47</v>
      </c>
      <c r="H264" s="10" t="s">
        <v>155</v>
      </c>
      <c r="J264" t="s">
        <v>168</v>
      </c>
      <c r="K264">
        <v>1.52587890625E-4</v>
      </c>
      <c r="L264" t="s">
        <v>27</v>
      </c>
      <c r="M264">
        <v>9845</v>
      </c>
      <c r="N264" t="s">
        <v>23</v>
      </c>
    </row>
    <row r="265" spans="1:15" ht="12.75" customHeight="1">
      <c r="A265" s="3" t="s">
        <v>17</v>
      </c>
      <c r="B265">
        <v>234</v>
      </c>
      <c r="C265">
        <v>0</v>
      </c>
      <c r="D265" t="s">
        <v>114</v>
      </c>
      <c r="E265" t="s">
        <v>115</v>
      </c>
      <c r="F265">
        <v>5</v>
      </c>
      <c r="G265" s="10" t="s">
        <v>47</v>
      </c>
      <c r="H265" s="10"/>
      <c r="I265" t="s">
        <v>116</v>
      </c>
      <c r="J265" t="s">
        <v>168</v>
      </c>
      <c r="K265">
        <v>1.831787E-2</v>
      </c>
      <c r="L265" t="s">
        <v>22</v>
      </c>
      <c r="M265">
        <v>8879</v>
      </c>
      <c r="N265" t="s">
        <v>23</v>
      </c>
      <c r="O265" t="s">
        <v>118</v>
      </c>
    </row>
    <row r="266" spans="1:15" ht="12.75" customHeight="1">
      <c r="A266" s="3" t="s">
        <v>17</v>
      </c>
      <c r="B266">
        <v>234</v>
      </c>
      <c r="C266">
        <v>2</v>
      </c>
      <c r="D266" t="s">
        <v>114</v>
      </c>
      <c r="E266" t="s">
        <v>115</v>
      </c>
      <c r="F266">
        <v>10</v>
      </c>
      <c r="G266" s="10" t="s">
        <v>47</v>
      </c>
      <c r="H266" s="10"/>
      <c r="I266" t="s">
        <v>119</v>
      </c>
      <c r="J266" t="s">
        <v>168</v>
      </c>
      <c r="K266">
        <v>9.158935E-3</v>
      </c>
      <c r="L266" t="s">
        <v>22</v>
      </c>
      <c r="M266">
        <v>8879</v>
      </c>
      <c r="N266" t="s">
        <v>23</v>
      </c>
      <c r="O266" t="s">
        <v>118</v>
      </c>
    </row>
    <row r="267" spans="1:15" ht="12.75" customHeight="1">
      <c r="A267" s="5" t="s">
        <v>24</v>
      </c>
      <c r="B267">
        <v>234</v>
      </c>
      <c r="C267">
        <v>3</v>
      </c>
      <c r="D267" t="s">
        <v>114</v>
      </c>
      <c r="E267" t="s">
        <v>26</v>
      </c>
      <c r="F267">
        <v>1</v>
      </c>
      <c r="G267" s="10" t="s">
        <v>47</v>
      </c>
      <c r="H267" s="10" t="s">
        <v>155</v>
      </c>
      <c r="J267" t="s">
        <v>168</v>
      </c>
      <c r="K267">
        <v>1.52587890625E-4</v>
      </c>
      <c r="L267" t="s">
        <v>27</v>
      </c>
      <c r="M267">
        <v>8879</v>
      </c>
      <c r="N267" t="s">
        <v>23</v>
      </c>
    </row>
    <row r="268" spans="1:15" ht="12.75" customHeight="1">
      <c r="A268" s="3" t="s">
        <v>55</v>
      </c>
      <c r="B268">
        <v>28</v>
      </c>
      <c r="C268">
        <v>0</v>
      </c>
      <c r="D268" t="s">
        <v>56</v>
      </c>
      <c r="E268" t="s">
        <v>57</v>
      </c>
      <c r="F268">
        <v>500</v>
      </c>
      <c r="G268" s="10" t="s">
        <v>47</v>
      </c>
      <c r="H268" s="10"/>
      <c r="I268" t="s">
        <v>58</v>
      </c>
      <c r="J268" t="s">
        <v>177</v>
      </c>
      <c r="K268">
        <f>((1000000*(5/65536))*0.06252)/F268</f>
        <v>9.5397949218750024E-3</v>
      </c>
      <c r="L268" t="s">
        <v>60</v>
      </c>
      <c r="M268">
        <v>10065</v>
      </c>
      <c r="N268" t="s">
        <v>61</v>
      </c>
      <c r="O268" t="s">
        <v>62</v>
      </c>
    </row>
    <row r="269" spans="1:15" ht="12.75" customHeight="1">
      <c r="A269" s="3" t="s">
        <v>63</v>
      </c>
      <c r="B269">
        <v>28</v>
      </c>
      <c r="C269">
        <v>2</v>
      </c>
      <c r="D269" t="s">
        <v>56</v>
      </c>
      <c r="E269" t="s">
        <v>64</v>
      </c>
      <c r="F269">
        <v>1</v>
      </c>
      <c r="G269" s="10" t="s">
        <v>47</v>
      </c>
      <c r="H269" s="10"/>
      <c r="I269" t="s">
        <v>65</v>
      </c>
      <c r="M269">
        <v>10065</v>
      </c>
      <c r="N269" t="s">
        <v>23</v>
      </c>
    </row>
    <row r="270" spans="1:15" ht="12.75" customHeight="1">
      <c r="A270" s="5" t="s">
        <v>24</v>
      </c>
      <c r="B270">
        <v>28</v>
      </c>
      <c r="C270">
        <v>3</v>
      </c>
      <c r="D270" t="s">
        <v>56</v>
      </c>
      <c r="E270" t="s">
        <v>26</v>
      </c>
      <c r="F270">
        <v>1</v>
      </c>
      <c r="G270" s="10" t="s">
        <v>47</v>
      </c>
      <c r="H270" s="10" t="s">
        <v>155</v>
      </c>
      <c r="K270">
        <v>1.52587890625E-4</v>
      </c>
      <c r="L270" t="s">
        <v>27</v>
      </c>
      <c r="M270">
        <v>10065</v>
      </c>
      <c r="N270" t="s">
        <v>23</v>
      </c>
    </row>
    <row r="271" spans="1:15" ht="12.75" customHeight="1">
      <c r="A271" s="5" t="s">
        <v>55</v>
      </c>
      <c r="B271">
        <v>24</v>
      </c>
      <c r="C271">
        <v>0</v>
      </c>
      <c r="D271" t="s">
        <v>76</v>
      </c>
      <c r="E271" t="s">
        <v>77</v>
      </c>
      <c r="F271">
        <v>500</v>
      </c>
      <c r="G271" s="10" t="s">
        <v>47</v>
      </c>
      <c r="H271" s="10" t="s">
        <v>167</v>
      </c>
      <c r="I271" t="s">
        <v>78</v>
      </c>
      <c r="K271">
        <f>((1000000*(5/65536))*0.06154)/F271</f>
        <v>9.3902587890624997E-3</v>
      </c>
      <c r="L271" t="s">
        <v>60</v>
      </c>
      <c r="M271">
        <v>11199</v>
      </c>
      <c r="N271" t="s">
        <v>61</v>
      </c>
      <c r="O271" t="s">
        <v>62</v>
      </c>
    </row>
    <row r="272" spans="1:15" ht="12.75" customHeight="1">
      <c r="A272" s="5" t="s">
        <v>63</v>
      </c>
      <c r="B272">
        <v>24</v>
      </c>
      <c r="C272">
        <v>2</v>
      </c>
      <c r="D272" t="s">
        <v>76</v>
      </c>
      <c r="E272" t="s">
        <v>64</v>
      </c>
      <c r="F272">
        <v>1</v>
      </c>
      <c r="G272" s="10" t="s">
        <v>47</v>
      </c>
      <c r="H272" s="10" t="s">
        <v>167</v>
      </c>
      <c r="I272" t="s">
        <v>65</v>
      </c>
      <c r="M272">
        <v>11199</v>
      </c>
      <c r="N272" t="s">
        <v>23</v>
      </c>
    </row>
    <row r="273" spans="1:15" ht="12.75" customHeight="1">
      <c r="A273" s="5" t="s">
        <v>24</v>
      </c>
      <c r="B273">
        <v>24</v>
      </c>
      <c r="C273">
        <v>3</v>
      </c>
      <c r="D273" t="s">
        <v>76</v>
      </c>
      <c r="E273" t="s">
        <v>26</v>
      </c>
      <c r="F273">
        <v>1</v>
      </c>
      <c r="G273" s="10" t="s">
        <v>47</v>
      </c>
      <c r="H273" s="10" t="s">
        <v>174</v>
      </c>
      <c r="K273">
        <v>1.52587890625E-4</v>
      </c>
      <c r="L273" t="s">
        <v>27</v>
      </c>
      <c r="M273">
        <v>11199</v>
      </c>
      <c r="N273" t="s">
        <v>23</v>
      </c>
    </row>
    <row r="274" spans="1:15" ht="12.75" customHeight="1">
      <c r="A274" s="3" t="s">
        <v>55</v>
      </c>
      <c r="B274">
        <v>52</v>
      </c>
      <c r="C274">
        <v>0</v>
      </c>
      <c r="D274" t="s">
        <v>133</v>
      </c>
      <c r="E274" t="s">
        <v>134</v>
      </c>
      <c r="F274">
        <v>500</v>
      </c>
      <c r="G274" s="10" t="s">
        <v>47</v>
      </c>
      <c r="H274" s="10"/>
      <c r="I274" t="s">
        <v>135</v>
      </c>
      <c r="J274" t="s">
        <v>136</v>
      </c>
      <c r="K274">
        <f>((1000000*(5/65536))*0.09632)/F274</f>
        <v>1.4697265625000001E-2</v>
      </c>
      <c r="L274" t="s">
        <v>60</v>
      </c>
      <c r="M274">
        <v>10123</v>
      </c>
      <c r="N274" t="s">
        <v>61</v>
      </c>
      <c r="O274" t="s">
        <v>137</v>
      </c>
    </row>
    <row r="275" spans="1:15" ht="12.75" customHeight="1">
      <c r="A275" s="3" t="s">
        <v>55</v>
      </c>
      <c r="B275">
        <v>52</v>
      </c>
      <c r="C275">
        <v>2</v>
      </c>
      <c r="D275" t="s">
        <v>138</v>
      </c>
      <c r="E275" t="s">
        <v>139</v>
      </c>
      <c r="F275">
        <v>500</v>
      </c>
      <c r="G275" s="10" t="s">
        <v>47</v>
      </c>
      <c r="H275" s="10"/>
      <c r="I275" t="s">
        <v>140</v>
      </c>
      <c r="K275">
        <f>((1000000*(5/65536))*0.06536)/F275</f>
        <v>9.9731445312500003E-3</v>
      </c>
      <c r="L275" t="s">
        <v>60</v>
      </c>
      <c r="M275">
        <v>10123</v>
      </c>
      <c r="N275" t="s">
        <v>61</v>
      </c>
      <c r="O275" t="s">
        <v>137</v>
      </c>
    </row>
    <row r="276" spans="1:15" ht="12.75" customHeight="1">
      <c r="A276" s="3" t="s">
        <v>24</v>
      </c>
      <c r="B276">
        <v>52</v>
      </c>
      <c r="C276">
        <v>3</v>
      </c>
      <c r="D276" t="s">
        <v>66</v>
      </c>
      <c r="E276" t="s">
        <v>26</v>
      </c>
      <c r="F276">
        <v>1</v>
      </c>
      <c r="G276" s="10" t="s">
        <v>47</v>
      </c>
      <c r="H276" s="10"/>
      <c r="K276">
        <v>1.52587890625E-4</v>
      </c>
      <c r="L276" t="s">
        <v>27</v>
      </c>
      <c r="M276">
        <v>10123</v>
      </c>
      <c r="N276" t="s">
        <v>23</v>
      </c>
    </row>
    <row r="277" spans="1:15" ht="12.75" customHeight="1">
      <c r="A277" s="3" t="s">
        <v>55</v>
      </c>
      <c r="B277">
        <v>61</v>
      </c>
      <c r="C277">
        <v>0</v>
      </c>
      <c r="D277" t="s">
        <v>73</v>
      </c>
      <c r="E277" t="s">
        <v>74</v>
      </c>
      <c r="F277">
        <v>500</v>
      </c>
      <c r="G277" s="10" t="s">
        <v>47</v>
      </c>
      <c r="H277" s="10"/>
      <c r="I277" t="s">
        <v>75</v>
      </c>
      <c r="J277" t="s">
        <v>177</v>
      </c>
      <c r="K277">
        <f>((1000000*(5/65536))*0.06164)/F277</f>
        <v>9.4055175781249997E-3</v>
      </c>
      <c r="L277" t="s">
        <v>60</v>
      </c>
      <c r="M277">
        <v>1392</v>
      </c>
      <c r="N277" t="s">
        <v>61</v>
      </c>
      <c r="O277" t="s">
        <v>62</v>
      </c>
    </row>
    <row r="278" spans="1:15" ht="12.75" customHeight="1">
      <c r="A278" s="3" t="s">
        <v>63</v>
      </c>
      <c r="B278">
        <v>61</v>
      </c>
      <c r="C278">
        <v>2</v>
      </c>
      <c r="D278" t="s">
        <v>73</v>
      </c>
      <c r="E278" t="s">
        <v>64</v>
      </c>
      <c r="F278">
        <v>1</v>
      </c>
      <c r="G278" s="10" t="s">
        <v>47</v>
      </c>
      <c r="H278" s="10"/>
      <c r="I278" t="s">
        <v>65</v>
      </c>
      <c r="M278">
        <v>1392</v>
      </c>
      <c r="N278" t="s">
        <v>23</v>
      </c>
    </row>
    <row r="279" spans="1:15" ht="12.75" customHeight="1">
      <c r="A279" s="5" t="s">
        <v>24</v>
      </c>
      <c r="B279">
        <v>61</v>
      </c>
      <c r="C279">
        <v>3</v>
      </c>
      <c r="D279" t="s">
        <v>73</v>
      </c>
      <c r="E279" t="s">
        <v>26</v>
      </c>
      <c r="F279">
        <v>1</v>
      </c>
      <c r="G279" s="10" t="s">
        <v>47</v>
      </c>
      <c r="H279" s="10" t="s">
        <v>155</v>
      </c>
      <c r="K279">
        <v>1.52587890625E-4</v>
      </c>
      <c r="L279" t="s">
        <v>27</v>
      </c>
      <c r="M279">
        <v>1392</v>
      </c>
      <c r="N279" t="s">
        <v>23</v>
      </c>
    </row>
    <row r="280" spans="1:15" ht="12.75" customHeight="1">
      <c r="A280" s="3" t="s">
        <v>55</v>
      </c>
      <c r="B280">
        <v>128</v>
      </c>
      <c r="C280">
        <v>0</v>
      </c>
      <c r="D280" t="s">
        <v>79</v>
      </c>
      <c r="E280" t="s">
        <v>80</v>
      </c>
      <c r="F280">
        <v>500</v>
      </c>
      <c r="G280" s="10" t="s">
        <v>47</v>
      </c>
      <c r="H280" s="10"/>
      <c r="I280" t="s">
        <v>82</v>
      </c>
      <c r="K280">
        <f>((1000000*(5/65536))*0.06262)/F280</f>
        <v>9.5550537109375007E-3</v>
      </c>
      <c r="L280" t="s">
        <v>60</v>
      </c>
      <c r="M280">
        <v>1427</v>
      </c>
      <c r="N280" t="s">
        <v>61</v>
      </c>
      <c r="O280" t="s">
        <v>62</v>
      </c>
    </row>
    <row r="281" spans="1:15" ht="12.75" customHeight="1">
      <c r="A281" s="3" t="s">
        <v>63</v>
      </c>
      <c r="B281">
        <v>128</v>
      </c>
      <c r="C281">
        <v>2</v>
      </c>
      <c r="D281" t="s">
        <v>79</v>
      </c>
      <c r="E281" t="s">
        <v>64</v>
      </c>
      <c r="F281">
        <v>1</v>
      </c>
      <c r="G281" s="10" t="s">
        <v>47</v>
      </c>
      <c r="H281" s="10"/>
      <c r="I281" t="s">
        <v>65</v>
      </c>
      <c r="M281">
        <v>1427</v>
      </c>
      <c r="N281" t="s">
        <v>23</v>
      </c>
    </row>
    <row r="282" spans="1:15" ht="12.75" customHeight="1">
      <c r="A282" s="5" t="s">
        <v>24</v>
      </c>
      <c r="B282">
        <v>128</v>
      </c>
      <c r="C282">
        <v>3</v>
      </c>
      <c r="D282" t="s">
        <v>79</v>
      </c>
      <c r="E282" t="s">
        <v>26</v>
      </c>
      <c r="F282">
        <v>1</v>
      </c>
      <c r="G282" s="10" t="s">
        <v>47</v>
      </c>
      <c r="H282" s="10" t="s">
        <v>171</v>
      </c>
      <c r="K282">
        <v>1.52587890625E-4</v>
      </c>
      <c r="L282" t="s">
        <v>27</v>
      </c>
      <c r="M282">
        <v>1427</v>
      </c>
      <c r="N282" t="s">
        <v>23</v>
      </c>
    </row>
    <row r="283" spans="1:15" ht="12.75" customHeight="1">
      <c r="A283" s="3" t="s">
        <v>55</v>
      </c>
      <c r="B283">
        <v>183</v>
      </c>
      <c r="C283">
        <v>0</v>
      </c>
      <c r="D283" t="s">
        <v>70</v>
      </c>
      <c r="E283" t="s">
        <v>71</v>
      </c>
      <c r="F283">
        <v>500</v>
      </c>
      <c r="G283" s="10" t="s">
        <v>47</v>
      </c>
      <c r="H283" s="10"/>
      <c r="I283" t="s">
        <v>72</v>
      </c>
      <c r="J283" t="s">
        <v>178</v>
      </c>
      <c r="K283">
        <f>((1000000*(5/65536))*0.06246)/F283</f>
        <v>9.5306396484375003E-3</v>
      </c>
      <c r="L283" t="s">
        <v>60</v>
      </c>
      <c r="M283">
        <v>10181</v>
      </c>
      <c r="N283" t="s">
        <v>61</v>
      </c>
      <c r="O283" t="s">
        <v>62</v>
      </c>
    </row>
    <row r="284" spans="1:15" ht="12.75" customHeight="1">
      <c r="A284" s="3" t="s">
        <v>63</v>
      </c>
      <c r="B284">
        <v>183</v>
      </c>
      <c r="C284">
        <v>2</v>
      </c>
      <c r="D284" t="s">
        <v>70</v>
      </c>
      <c r="E284" t="s">
        <v>64</v>
      </c>
      <c r="F284">
        <v>1</v>
      </c>
      <c r="G284" s="10" t="s">
        <v>47</v>
      </c>
      <c r="H284" s="10"/>
      <c r="I284" t="s">
        <v>65</v>
      </c>
      <c r="M284">
        <v>10181</v>
      </c>
      <c r="N284" t="s">
        <v>23</v>
      </c>
    </row>
    <row r="285" spans="1:15" ht="12.75" customHeight="1">
      <c r="A285" s="5" t="s">
        <v>24</v>
      </c>
      <c r="B285">
        <v>183</v>
      </c>
      <c r="C285">
        <v>3</v>
      </c>
      <c r="D285" t="s">
        <v>70</v>
      </c>
      <c r="E285" t="s">
        <v>26</v>
      </c>
      <c r="F285">
        <v>1</v>
      </c>
      <c r="G285" s="10" t="s">
        <v>47</v>
      </c>
      <c r="H285" s="10" t="s">
        <v>171</v>
      </c>
      <c r="K285">
        <v>1.52587890625E-4</v>
      </c>
      <c r="L285" t="s">
        <v>27</v>
      </c>
      <c r="M285">
        <v>10181</v>
      </c>
      <c r="N285" t="s">
        <v>23</v>
      </c>
    </row>
    <row r="286" spans="1:15" ht="12.75" customHeight="1">
      <c r="A286" s="5" t="s">
        <v>55</v>
      </c>
      <c r="B286">
        <v>219</v>
      </c>
      <c r="C286">
        <v>0</v>
      </c>
      <c r="D286" t="s">
        <v>66</v>
      </c>
      <c r="E286" t="s">
        <v>67</v>
      </c>
      <c r="F286">
        <v>500</v>
      </c>
      <c r="G286" s="10" t="s">
        <v>47</v>
      </c>
      <c r="H286" s="10" t="s">
        <v>167</v>
      </c>
      <c r="I286" t="s">
        <v>68</v>
      </c>
      <c r="J286" t="s">
        <v>177</v>
      </c>
      <c r="K286">
        <f>((1000000*(5/65536))*0.06472)/F286</f>
        <v>9.8754882812500007E-3</v>
      </c>
      <c r="L286" t="s">
        <v>60</v>
      </c>
      <c r="M286">
        <v>10123</v>
      </c>
      <c r="N286" t="s">
        <v>61</v>
      </c>
      <c r="O286" t="s">
        <v>62</v>
      </c>
    </row>
    <row r="287" spans="1:15" ht="12.75" customHeight="1">
      <c r="A287" s="5" t="s">
        <v>63</v>
      </c>
      <c r="B287">
        <v>219</v>
      </c>
      <c r="C287">
        <v>2</v>
      </c>
      <c r="D287" t="s">
        <v>66</v>
      </c>
      <c r="E287" t="s">
        <v>64</v>
      </c>
      <c r="F287">
        <v>1</v>
      </c>
      <c r="G287" s="10" t="s">
        <v>47</v>
      </c>
      <c r="H287" s="10" t="s">
        <v>167</v>
      </c>
      <c r="I287" t="s">
        <v>65</v>
      </c>
      <c r="M287">
        <v>10123</v>
      </c>
      <c r="N287" t="s">
        <v>23</v>
      </c>
    </row>
    <row r="288" spans="1:15" ht="12.75" customHeight="1">
      <c r="A288" s="5" t="s">
        <v>24</v>
      </c>
      <c r="B288">
        <v>219</v>
      </c>
      <c r="C288">
        <v>3</v>
      </c>
      <c r="D288" t="s">
        <v>66</v>
      </c>
      <c r="E288" t="s">
        <v>26</v>
      </c>
      <c r="F288">
        <v>1</v>
      </c>
      <c r="G288" s="10" t="s">
        <v>47</v>
      </c>
      <c r="H288" s="10" t="s">
        <v>155</v>
      </c>
      <c r="K288">
        <v>1.52587890625E-4</v>
      </c>
      <c r="L288" t="s">
        <v>27</v>
      </c>
      <c r="M288">
        <v>10123</v>
      </c>
      <c r="N288" t="s">
        <v>23</v>
      </c>
    </row>
    <row r="289" spans="1:15" ht="12.75" customHeight="1">
      <c r="A289" s="3" t="s">
        <v>55</v>
      </c>
      <c r="B289">
        <v>43</v>
      </c>
      <c r="C289">
        <v>0</v>
      </c>
      <c r="D289" t="s">
        <v>76</v>
      </c>
      <c r="E289" t="s">
        <v>84</v>
      </c>
      <c r="F289">
        <v>1000</v>
      </c>
      <c r="G289" s="10" t="s">
        <v>47</v>
      </c>
      <c r="I289" t="s">
        <v>85</v>
      </c>
      <c r="K289">
        <f>((1000000*(5/65536))*0.38095)/F289</f>
        <v>2.9064178466796875E-2</v>
      </c>
      <c r="L289" t="s">
        <v>60</v>
      </c>
      <c r="M289">
        <v>11199</v>
      </c>
      <c r="N289" t="s">
        <v>23</v>
      </c>
      <c r="O289" t="s">
        <v>87</v>
      </c>
    </row>
    <row r="290" spans="1:15" ht="12.75" customHeight="1">
      <c r="A290" s="3" t="s">
        <v>55</v>
      </c>
      <c r="B290">
        <v>43</v>
      </c>
      <c r="C290">
        <v>1</v>
      </c>
      <c r="D290" t="s">
        <v>76</v>
      </c>
      <c r="E290" t="s">
        <v>84</v>
      </c>
      <c r="F290">
        <v>1000</v>
      </c>
      <c r="G290" s="10" t="s">
        <v>47</v>
      </c>
      <c r="I290" t="s">
        <v>88</v>
      </c>
      <c r="K290">
        <f>((1000000*(5/65536))*0.38095)/F290</f>
        <v>2.9064178466796875E-2</v>
      </c>
      <c r="L290" t="s">
        <v>60</v>
      </c>
      <c r="M290">
        <v>11199</v>
      </c>
      <c r="N290" t="s">
        <v>23</v>
      </c>
      <c r="O290" t="s">
        <v>89</v>
      </c>
    </row>
    <row r="291" spans="1:15" ht="12.75" customHeight="1">
      <c r="A291" s="3" t="s">
        <v>55</v>
      </c>
      <c r="B291">
        <v>43</v>
      </c>
      <c r="C291">
        <v>2</v>
      </c>
      <c r="D291" t="s">
        <v>76</v>
      </c>
      <c r="E291" t="s">
        <v>84</v>
      </c>
      <c r="F291">
        <v>1000</v>
      </c>
      <c r="G291" s="10" t="s">
        <v>47</v>
      </c>
      <c r="I291" t="s">
        <v>90</v>
      </c>
      <c r="K291">
        <f>((1000000*(5/65536))*0.38095)/F291</f>
        <v>2.9064178466796875E-2</v>
      </c>
      <c r="L291" t="s">
        <v>60</v>
      </c>
      <c r="M291">
        <v>11199</v>
      </c>
      <c r="N291" t="s">
        <v>23</v>
      </c>
      <c r="O291" t="s">
        <v>91</v>
      </c>
    </row>
    <row r="292" spans="1:15" ht="12.75" customHeight="1">
      <c r="A292" s="3" t="s">
        <v>24</v>
      </c>
      <c r="B292">
        <v>43</v>
      </c>
      <c r="C292">
        <v>3</v>
      </c>
      <c r="D292" t="s">
        <v>76</v>
      </c>
      <c r="E292" t="s">
        <v>26</v>
      </c>
      <c r="F292">
        <v>1</v>
      </c>
      <c r="G292" s="10" t="s">
        <v>47</v>
      </c>
      <c r="K292">
        <v>1.52587890625E-4</v>
      </c>
      <c r="L292" t="s">
        <v>27</v>
      </c>
      <c r="M292">
        <v>11199</v>
      </c>
      <c r="N292" t="s">
        <v>23</v>
      </c>
    </row>
    <row r="293" spans="1:15" ht="12.75" customHeight="1">
      <c r="A293" s="3" t="s">
        <v>24</v>
      </c>
      <c r="B293">
        <v>171</v>
      </c>
      <c r="C293">
        <v>3</v>
      </c>
      <c r="D293" t="s">
        <v>143</v>
      </c>
      <c r="E293" t="s">
        <v>179</v>
      </c>
      <c r="F293">
        <v>1</v>
      </c>
      <c r="G293" s="10" t="s">
        <v>147</v>
      </c>
      <c r="H293" s="10"/>
      <c r="I293" t="s">
        <v>180</v>
      </c>
      <c r="K293">
        <f t="shared" ref="K293:K316" si="0">(5/65536)*17.6</f>
        <v>1.3427734375E-3</v>
      </c>
      <c r="L293" t="s">
        <v>27</v>
      </c>
      <c r="N293" t="s">
        <v>99</v>
      </c>
    </row>
    <row r="294" spans="1:15" ht="12.75" customHeight="1">
      <c r="A294" s="3" t="s">
        <v>24</v>
      </c>
      <c r="B294">
        <v>44</v>
      </c>
      <c r="C294">
        <v>3</v>
      </c>
      <c r="D294" t="s">
        <v>70</v>
      </c>
      <c r="E294" t="s">
        <v>179</v>
      </c>
      <c r="F294">
        <v>1</v>
      </c>
      <c r="G294" s="10" t="s">
        <v>147</v>
      </c>
      <c r="H294" s="10"/>
      <c r="I294" t="s">
        <v>180</v>
      </c>
      <c r="K294">
        <f t="shared" si="0"/>
        <v>1.3427734375E-3</v>
      </c>
      <c r="L294" t="s">
        <v>27</v>
      </c>
      <c r="M294">
        <v>10181</v>
      </c>
      <c r="N294" t="s">
        <v>23</v>
      </c>
    </row>
    <row r="295" spans="1:15" ht="12.75" customHeight="1">
      <c r="A295" s="3" t="s">
        <v>24</v>
      </c>
      <c r="B295">
        <v>158</v>
      </c>
      <c r="C295">
        <v>3</v>
      </c>
      <c r="D295" t="s">
        <v>56</v>
      </c>
      <c r="E295" t="s">
        <v>179</v>
      </c>
      <c r="F295">
        <v>1</v>
      </c>
      <c r="G295" s="10" t="s">
        <v>147</v>
      </c>
      <c r="H295" s="10"/>
      <c r="I295" t="s">
        <v>180</v>
      </c>
      <c r="K295">
        <f t="shared" si="0"/>
        <v>1.3427734375E-3</v>
      </c>
      <c r="L295" t="s">
        <v>27</v>
      </c>
      <c r="M295">
        <v>10065</v>
      </c>
      <c r="N295" t="s">
        <v>23</v>
      </c>
    </row>
    <row r="296" spans="1:15" ht="12.75" customHeight="1">
      <c r="A296" s="3" t="s">
        <v>24</v>
      </c>
      <c r="B296">
        <v>128</v>
      </c>
      <c r="C296">
        <v>3</v>
      </c>
      <c r="D296" t="s">
        <v>79</v>
      </c>
      <c r="E296" t="s">
        <v>179</v>
      </c>
      <c r="F296">
        <v>1</v>
      </c>
      <c r="G296" s="10" t="s">
        <v>171</v>
      </c>
      <c r="H296" s="10"/>
      <c r="I296" t="s">
        <v>180</v>
      </c>
      <c r="K296">
        <f t="shared" si="0"/>
        <v>1.3427734375E-3</v>
      </c>
      <c r="L296" t="s">
        <v>27</v>
      </c>
      <c r="M296">
        <v>1427</v>
      </c>
      <c r="N296" t="s">
        <v>23</v>
      </c>
    </row>
    <row r="297" spans="1:15" ht="12.75" customHeight="1">
      <c r="A297" s="3" t="s">
        <v>24</v>
      </c>
      <c r="B297">
        <v>183</v>
      </c>
      <c r="C297">
        <v>3</v>
      </c>
      <c r="D297" t="s">
        <v>70</v>
      </c>
      <c r="E297" t="s">
        <v>179</v>
      </c>
      <c r="F297">
        <v>1</v>
      </c>
      <c r="G297" s="10" t="s">
        <v>171</v>
      </c>
      <c r="H297" s="10"/>
      <c r="I297" t="s">
        <v>180</v>
      </c>
      <c r="K297">
        <f t="shared" si="0"/>
        <v>1.3427734375E-3</v>
      </c>
      <c r="L297" t="s">
        <v>27</v>
      </c>
      <c r="M297">
        <v>10181</v>
      </c>
      <c r="N297" t="s">
        <v>23</v>
      </c>
    </row>
    <row r="298" spans="1:15" ht="12.75" customHeight="1">
      <c r="A298" s="5" t="s">
        <v>24</v>
      </c>
      <c r="B298">
        <v>219</v>
      </c>
      <c r="C298">
        <v>3</v>
      </c>
      <c r="D298" t="s">
        <v>66</v>
      </c>
      <c r="E298" t="s">
        <v>179</v>
      </c>
      <c r="F298">
        <v>1</v>
      </c>
      <c r="G298" s="10" t="s">
        <v>155</v>
      </c>
      <c r="H298" s="10" t="s">
        <v>167</v>
      </c>
      <c r="I298" t="s">
        <v>180</v>
      </c>
      <c r="K298">
        <f t="shared" si="0"/>
        <v>1.3427734375E-3</v>
      </c>
      <c r="L298" t="s">
        <v>27</v>
      </c>
      <c r="M298">
        <v>10123</v>
      </c>
      <c r="N298" t="s">
        <v>23</v>
      </c>
    </row>
    <row r="299" spans="1:15" ht="12.75" customHeight="1">
      <c r="A299" s="3" t="s">
        <v>24</v>
      </c>
      <c r="B299">
        <v>61</v>
      </c>
      <c r="C299">
        <v>3</v>
      </c>
      <c r="D299" t="s">
        <v>73</v>
      </c>
      <c r="E299" t="s">
        <v>179</v>
      </c>
      <c r="F299">
        <v>1</v>
      </c>
      <c r="G299" s="10" t="s">
        <v>155</v>
      </c>
      <c r="H299" s="10"/>
      <c r="I299" t="s">
        <v>180</v>
      </c>
      <c r="K299">
        <f t="shared" si="0"/>
        <v>1.3427734375E-3</v>
      </c>
      <c r="L299" t="s">
        <v>27</v>
      </c>
      <c r="M299">
        <v>1392</v>
      </c>
      <c r="N299" t="s">
        <v>23</v>
      </c>
    </row>
    <row r="300" spans="1:15" ht="12.75" customHeight="1">
      <c r="A300" s="3" t="s">
        <v>24</v>
      </c>
      <c r="B300">
        <v>28</v>
      </c>
      <c r="C300">
        <v>3</v>
      </c>
      <c r="D300" t="s">
        <v>56</v>
      </c>
      <c r="E300" t="s">
        <v>179</v>
      </c>
      <c r="F300">
        <v>1</v>
      </c>
      <c r="G300" s="10" t="s">
        <v>155</v>
      </c>
      <c r="H300" s="10"/>
      <c r="I300" t="s">
        <v>180</v>
      </c>
      <c r="K300">
        <f t="shared" si="0"/>
        <v>1.3427734375E-3</v>
      </c>
      <c r="L300" t="s">
        <v>27</v>
      </c>
      <c r="M300">
        <v>10065</v>
      </c>
      <c r="N300" t="s">
        <v>23</v>
      </c>
    </row>
    <row r="301" spans="1:15" ht="12.75" customHeight="1">
      <c r="A301" s="3" t="s">
        <v>24</v>
      </c>
      <c r="B301">
        <v>234</v>
      </c>
      <c r="C301">
        <v>3</v>
      </c>
      <c r="D301" t="s">
        <v>114</v>
      </c>
      <c r="E301" t="s">
        <v>179</v>
      </c>
      <c r="F301">
        <v>1</v>
      </c>
      <c r="G301" s="10" t="s">
        <v>155</v>
      </c>
      <c r="H301" s="10"/>
      <c r="I301" t="s">
        <v>180</v>
      </c>
      <c r="J301" t="s">
        <v>168</v>
      </c>
      <c r="K301">
        <f t="shared" si="0"/>
        <v>1.3427734375E-3</v>
      </c>
      <c r="L301" t="s">
        <v>27</v>
      </c>
      <c r="M301">
        <v>8879</v>
      </c>
      <c r="N301" t="s">
        <v>23</v>
      </c>
    </row>
    <row r="302" spans="1:15" ht="12.75" customHeight="1">
      <c r="A302" s="3" t="s">
        <v>24</v>
      </c>
      <c r="B302">
        <v>161</v>
      </c>
      <c r="C302">
        <v>3</v>
      </c>
      <c r="D302" t="s">
        <v>46</v>
      </c>
      <c r="E302" t="s">
        <v>179</v>
      </c>
      <c r="F302">
        <v>1</v>
      </c>
      <c r="G302" s="10" t="s">
        <v>155</v>
      </c>
      <c r="H302" s="10"/>
      <c r="I302" t="s">
        <v>180</v>
      </c>
      <c r="J302" t="s">
        <v>168</v>
      </c>
      <c r="K302">
        <f t="shared" si="0"/>
        <v>1.3427734375E-3</v>
      </c>
      <c r="L302" t="s">
        <v>27</v>
      </c>
      <c r="M302">
        <v>9845</v>
      </c>
      <c r="N302" t="s">
        <v>23</v>
      </c>
    </row>
    <row r="303" spans="1:15" ht="12.75" customHeight="1">
      <c r="A303" s="3" t="s">
        <v>24</v>
      </c>
      <c r="B303">
        <v>38</v>
      </c>
      <c r="C303">
        <v>3</v>
      </c>
      <c r="D303" t="s">
        <v>48</v>
      </c>
      <c r="E303" t="s">
        <v>179</v>
      </c>
      <c r="F303">
        <v>1</v>
      </c>
      <c r="G303" s="10" t="s">
        <v>155</v>
      </c>
      <c r="H303" s="10"/>
      <c r="I303" t="s">
        <v>180</v>
      </c>
      <c r="J303" t="s">
        <v>168</v>
      </c>
      <c r="K303">
        <f t="shared" si="0"/>
        <v>1.3427734375E-3</v>
      </c>
      <c r="L303" t="s">
        <v>27</v>
      </c>
      <c r="M303">
        <v>490</v>
      </c>
      <c r="N303" t="s">
        <v>23</v>
      </c>
    </row>
    <row r="304" spans="1:15" ht="12.75" customHeight="1">
      <c r="A304" s="5" t="s">
        <v>24</v>
      </c>
      <c r="B304">
        <v>200</v>
      </c>
      <c r="C304">
        <v>3</v>
      </c>
      <c r="D304" t="s">
        <v>38</v>
      </c>
      <c r="E304" t="s">
        <v>179</v>
      </c>
      <c r="F304">
        <v>1</v>
      </c>
      <c r="G304" s="10" t="s">
        <v>155</v>
      </c>
      <c r="H304" s="10" t="s">
        <v>167</v>
      </c>
      <c r="I304" t="s">
        <v>180</v>
      </c>
      <c r="J304" t="s">
        <v>168</v>
      </c>
      <c r="K304">
        <f t="shared" si="0"/>
        <v>1.3427734375E-3</v>
      </c>
      <c r="L304" t="s">
        <v>27</v>
      </c>
      <c r="M304">
        <v>9857</v>
      </c>
      <c r="N304" t="s">
        <v>23</v>
      </c>
    </row>
    <row r="305" spans="1:22" ht="12.75" customHeight="1">
      <c r="A305" s="5" t="s">
        <v>24</v>
      </c>
      <c r="B305">
        <v>51</v>
      </c>
      <c r="C305">
        <v>3</v>
      </c>
      <c r="D305" t="s">
        <v>33</v>
      </c>
      <c r="E305" t="s">
        <v>179</v>
      </c>
      <c r="F305">
        <v>1</v>
      </c>
      <c r="G305" s="10" t="s">
        <v>155</v>
      </c>
      <c r="H305" s="10" t="s">
        <v>167</v>
      </c>
      <c r="I305" t="s">
        <v>180</v>
      </c>
      <c r="J305" t="s">
        <v>168</v>
      </c>
      <c r="K305">
        <f t="shared" si="0"/>
        <v>1.3427734375E-3</v>
      </c>
      <c r="L305" t="s">
        <v>27</v>
      </c>
      <c r="M305">
        <v>1575</v>
      </c>
      <c r="N305" t="s">
        <v>23</v>
      </c>
    </row>
    <row r="306" spans="1:22" ht="12.75" customHeight="1">
      <c r="A306" s="3" t="s">
        <v>24</v>
      </c>
      <c r="B306">
        <v>31</v>
      </c>
      <c r="C306">
        <v>3</v>
      </c>
      <c r="D306" t="s">
        <v>54</v>
      </c>
      <c r="E306" t="s">
        <v>179</v>
      </c>
      <c r="F306">
        <v>1</v>
      </c>
      <c r="G306" s="10" t="s">
        <v>155</v>
      </c>
      <c r="H306" s="10"/>
      <c r="I306" t="s">
        <v>180</v>
      </c>
      <c r="J306" t="s">
        <v>168</v>
      </c>
      <c r="K306">
        <f t="shared" si="0"/>
        <v>1.3427734375E-3</v>
      </c>
      <c r="L306" t="s">
        <v>27</v>
      </c>
      <c r="M306">
        <v>1580</v>
      </c>
      <c r="N306" t="s">
        <v>23</v>
      </c>
    </row>
    <row r="307" spans="1:22" ht="12.75" customHeight="1">
      <c r="A307" s="3" t="s">
        <v>24</v>
      </c>
      <c r="B307">
        <v>76</v>
      </c>
      <c r="C307">
        <v>3</v>
      </c>
      <c r="D307" t="s">
        <v>39</v>
      </c>
      <c r="E307" t="s">
        <v>179</v>
      </c>
      <c r="F307">
        <v>1</v>
      </c>
      <c r="G307" s="10" t="s">
        <v>155</v>
      </c>
      <c r="H307" s="10"/>
      <c r="I307" t="s">
        <v>180</v>
      </c>
      <c r="J307" t="s">
        <v>168</v>
      </c>
      <c r="K307">
        <f t="shared" si="0"/>
        <v>1.3427734375E-3</v>
      </c>
      <c r="L307" t="s">
        <v>27</v>
      </c>
      <c r="M307">
        <v>565</v>
      </c>
      <c r="N307" t="s">
        <v>23</v>
      </c>
    </row>
    <row r="308" spans="1:22" ht="12.75" customHeight="1">
      <c r="A308" s="3" t="s">
        <v>24</v>
      </c>
      <c r="B308">
        <v>79</v>
      </c>
      <c r="C308">
        <v>3</v>
      </c>
      <c r="D308" t="s">
        <v>51</v>
      </c>
      <c r="E308" t="s">
        <v>179</v>
      </c>
      <c r="F308">
        <v>1</v>
      </c>
      <c r="G308" s="10" t="s">
        <v>155</v>
      </c>
      <c r="H308" s="10"/>
      <c r="I308" t="s">
        <v>180</v>
      </c>
      <c r="J308" t="s">
        <v>168</v>
      </c>
      <c r="K308">
        <f t="shared" si="0"/>
        <v>1.3427734375E-3</v>
      </c>
      <c r="L308" t="s">
        <v>27</v>
      </c>
      <c r="M308">
        <v>9896</v>
      </c>
      <c r="N308" t="s">
        <v>23</v>
      </c>
    </row>
    <row r="309" spans="1:22" ht="12.75" customHeight="1">
      <c r="A309" s="3" t="s">
        <v>24</v>
      </c>
      <c r="B309">
        <v>223</v>
      </c>
      <c r="C309">
        <v>3</v>
      </c>
      <c r="D309" t="s">
        <v>73</v>
      </c>
      <c r="E309" t="s">
        <v>179</v>
      </c>
      <c r="F309">
        <v>1</v>
      </c>
      <c r="G309" s="10" t="s">
        <v>155</v>
      </c>
      <c r="H309" s="10"/>
      <c r="I309" t="s">
        <v>180</v>
      </c>
      <c r="K309">
        <f t="shared" si="0"/>
        <v>1.3427734375E-3</v>
      </c>
      <c r="L309" t="s">
        <v>27</v>
      </c>
      <c r="M309">
        <v>1392</v>
      </c>
      <c r="N309" t="s">
        <v>23</v>
      </c>
    </row>
    <row r="310" spans="1:22" ht="12.75" customHeight="1">
      <c r="A310" s="3" t="s">
        <v>24</v>
      </c>
      <c r="B310">
        <v>235</v>
      </c>
      <c r="C310">
        <v>3</v>
      </c>
      <c r="D310" t="s">
        <v>34</v>
      </c>
      <c r="E310" t="s">
        <v>179</v>
      </c>
      <c r="F310">
        <v>1</v>
      </c>
      <c r="G310" s="10" t="s">
        <v>155</v>
      </c>
      <c r="H310" s="10"/>
      <c r="I310" t="s">
        <v>180</v>
      </c>
      <c r="J310" t="s">
        <v>168</v>
      </c>
      <c r="K310">
        <f t="shared" si="0"/>
        <v>1.3427734375E-3</v>
      </c>
      <c r="L310" t="s">
        <v>27</v>
      </c>
      <c r="M310">
        <v>1580</v>
      </c>
      <c r="N310" t="s">
        <v>23</v>
      </c>
    </row>
    <row r="311" spans="1:22" ht="12.75" customHeight="1">
      <c r="A311" s="5" t="s">
        <v>24</v>
      </c>
      <c r="B311" s="5">
        <v>224</v>
      </c>
      <c r="C311" s="5">
        <v>3</v>
      </c>
      <c r="D311" s="5" t="s">
        <v>166</v>
      </c>
      <c r="E311" s="5" t="s">
        <v>179</v>
      </c>
      <c r="F311" s="5">
        <v>1</v>
      </c>
      <c r="G311" s="12" t="s">
        <v>155</v>
      </c>
      <c r="H311" s="12" t="s">
        <v>167</v>
      </c>
      <c r="I311" s="5" t="s">
        <v>180</v>
      </c>
      <c r="J311" s="5"/>
      <c r="K311" s="5">
        <f t="shared" si="0"/>
        <v>1.3427734375E-3</v>
      </c>
      <c r="L311" s="5" t="s">
        <v>27</v>
      </c>
      <c r="M311" s="5"/>
      <c r="N311" s="5" t="s">
        <v>99</v>
      </c>
      <c r="O311" s="5"/>
      <c r="P311" s="5"/>
      <c r="Q311" s="5"/>
      <c r="R311" s="5"/>
      <c r="S311" s="5"/>
      <c r="T311" s="5"/>
      <c r="U311" s="5"/>
      <c r="V311" s="5"/>
    </row>
    <row r="312" spans="1:22" ht="12.75" customHeight="1">
      <c r="A312" s="3" t="s">
        <v>24</v>
      </c>
      <c r="B312">
        <v>134</v>
      </c>
      <c r="C312">
        <v>3</v>
      </c>
      <c r="D312" t="s">
        <v>157</v>
      </c>
      <c r="E312" t="s">
        <v>179</v>
      </c>
      <c r="F312">
        <v>1</v>
      </c>
      <c r="G312" s="10" t="s">
        <v>155</v>
      </c>
      <c r="H312" s="10"/>
      <c r="I312" t="s">
        <v>180</v>
      </c>
      <c r="K312">
        <f t="shared" si="0"/>
        <v>1.3427734375E-3</v>
      </c>
      <c r="L312" t="s">
        <v>27</v>
      </c>
      <c r="N312" t="s">
        <v>99</v>
      </c>
    </row>
    <row r="313" spans="1:22" ht="12.75" customHeight="1">
      <c r="A313" s="3" t="s">
        <v>24</v>
      </c>
      <c r="B313">
        <v>92</v>
      </c>
      <c r="C313">
        <v>3</v>
      </c>
      <c r="D313" t="s">
        <v>157</v>
      </c>
      <c r="E313" t="s">
        <v>179</v>
      </c>
      <c r="F313">
        <v>1</v>
      </c>
      <c r="G313" s="10" t="s">
        <v>155</v>
      </c>
      <c r="H313" s="10"/>
      <c r="I313" t="s">
        <v>180</v>
      </c>
      <c r="K313">
        <f t="shared" si="0"/>
        <v>1.3427734375E-3</v>
      </c>
      <c r="L313" t="s">
        <v>27</v>
      </c>
      <c r="M313">
        <v>1151</v>
      </c>
      <c r="N313" t="s">
        <v>99</v>
      </c>
    </row>
    <row r="314" spans="1:22" ht="12.75" customHeight="1">
      <c r="A314" s="3" t="s">
        <v>24</v>
      </c>
      <c r="B314">
        <v>227</v>
      </c>
      <c r="C314">
        <v>3</v>
      </c>
      <c r="D314" t="s">
        <v>157</v>
      </c>
      <c r="E314" t="s">
        <v>179</v>
      </c>
      <c r="F314">
        <v>1</v>
      </c>
      <c r="G314" s="10" t="s">
        <v>155</v>
      </c>
      <c r="H314" s="10"/>
      <c r="I314" t="s">
        <v>180</v>
      </c>
      <c r="K314">
        <f t="shared" si="0"/>
        <v>1.3427734375E-3</v>
      </c>
      <c r="L314" t="s">
        <v>27</v>
      </c>
      <c r="M314">
        <v>1151</v>
      </c>
      <c r="N314" t="s">
        <v>99</v>
      </c>
    </row>
    <row r="315" spans="1:22" ht="12.75" customHeight="1">
      <c r="A315" s="3" t="s">
        <v>24</v>
      </c>
      <c r="B315">
        <v>75</v>
      </c>
      <c r="C315">
        <v>3</v>
      </c>
      <c r="D315" t="s">
        <v>157</v>
      </c>
      <c r="E315" t="s">
        <v>179</v>
      </c>
      <c r="F315">
        <v>1</v>
      </c>
      <c r="G315" s="10" t="s">
        <v>155</v>
      </c>
      <c r="H315" s="10"/>
      <c r="I315" t="s">
        <v>180</v>
      </c>
      <c r="K315">
        <f t="shared" si="0"/>
        <v>1.3427734375E-3</v>
      </c>
      <c r="L315" t="s">
        <v>27</v>
      </c>
      <c r="M315">
        <v>1151</v>
      </c>
      <c r="N315" t="s">
        <v>99</v>
      </c>
    </row>
    <row r="316" spans="1:22" ht="12.75" customHeight="1">
      <c r="A316" s="3" t="s">
        <v>24</v>
      </c>
      <c r="B316">
        <v>56</v>
      </c>
      <c r="C316">
        <v>3</v>
      </c>
      <c r="D316" t="s">
        <v>143</v>
      </c>
      <c r="E316" t="s">
        <v>179</v>
      </c>
      <c r="F316">
        <v>1</v>
      </c>
      <c r="G316" s="10" t="s">
        <v>155</v>
      </c>
      <c r="H316" s="10"/>
      <c r="I316" t="s">
        <v>180</v>
      </c>
      <c r="K316">
        <f t="shared" si="0"/>
        <v>1.3427734375E-3</v>
      </c>
      <c r="L316" t="s">
        <v>27</v>
      </c>
      <c r="M316">
        <v>1151</v>
      </c>
      <c r="N316" t="s">
        <v>99</v>
      </c>
    </row>
    <row r="317" spans="1:22" ht="12.75" customHeight="1">
      <c r="A317" s="3" t="s">
        <v>17</v>
      </c>
      <c r="B317">
        <v>134</v>
      </c>
      <c r="C317">
        <v>0</v>
      </c>
      <c r="D317" t="s">
        <v>157</v>
      </c>
      <c r="E317" t="s">
        <v>160</v>
      </c>
      <c r="F317">
        <v>1</v>
      </c>
      <c r="G317" s="10" t="s">
        <v>174</v>
      </c>
      <c r="I317" t="s">
        <v>181</v>
      </c>
      <c r="J317" t="s">
        <v>182</v>
      </c>
      <c r="K317">
        <f t="shared" ref="K317:K322" si="1">(((5*1000)/65535)/0.833)/F317</f>
        <v>9.1590767687253438E-2</v>
      </c>
      <c r="L317" t="s">
        <v>22</v>
      </c>
      <c r="N317" t="s">
        <v>99</v>
      </c>
      <c r="O317" t="s">
        <v>183</v>
      </c>
    </row>
    <row r="318" spans="1:22" ht="12.75" customHeight="1">
      <c r="A318" s="3" t="s">
        <v>17</v>
      </c>
      <c r="B318">
        <v>134</v>
      </c>
      <c r="C318">
        <v>1</v>
      </c>
      <c r="D318" t="s">
        <v>157</v>
      </c>
      <c r="E318" t="s">
        <v>160</v>
      </c>
      <c r="F318">
        <v>1</v>
      </c>
      <c r="G318" s="10" t="s">
        <v>174</v>
      </c>
      <c r="I318" t="s">
        <v>184</v>
      </c>
      <c r="J318" t="s">
        <v>182</v>
      </c>
      <c r="K318">
        <f t="shared" si="1"/>
        <v>9.1590767687253438E-2</v>
      </c>
      <c r="L318" t="s">
        <v>22</v>
      </c>
      <c r="N318" t="s">
        <v>99</v>
      </c>
      <c r="O318" t="s">
        <v>185</v>
      </c>
    </row>
    <row r="319" spans="1:22" ht="12.75" customHeight="1">
      <c r="A319" s="3" t="s">
        <v>17</v>
      </c>
      <c r="B319">
        <v>134</v>
      </c>
      <c r="C319">
        <v>2</v>
      </c>
      <c r="D319" t="s">
        <v>157</v>
      </c>
      <c r="E319" t="s">
        <v>160</v>
      </c>
      <c r="F319">
        <v>1</v>
      </c>
      <c r="G319" s="10" t="s">
        <v>174</v>
      </c>
      <c r="I319" t="s">
        <v>186</v>
      </c>
      <c r="J319" t="s">
        <v>187</v>
      </c>
      <c r="K319">
        <f t="shared" si="1"/>
        <v>9.1590767687253438E-2</v>
      </c>
      <c r="L319" t="s">
        <v>22</v>
      </c>
      <c r="N319" t="s">
        <v>99</v>
      </c>
      <c r="O319" t="s">
        <v>188</v>
      </c>
    </row>
    <row r="320" spans="1:22" ht="12.75" customHeight="1">
      <c r="A320" s="5" t="s">
        <v>17</v>
      </c>
      <c r="B320">
        <v>224</v>
      </c>
      <c r="C320">
        <v>0</v>
      </c>
      <c r="D320" t="s">
        <v>166</v>
      </c>
      <c r="E320" t="s">
        <v>160</v>
      </c>
      <c r="F320">
        <v>1</v>
      </c>
      <c r="G320" s="10" t="s">
        <v>174</v>
      </c>
      <c r="H320" s="10" t="s">
        <v>167</v>
      </c>
      <c r="I320" t="s">
        <v>181</v>
      </c>
      <c r="J320" t="s">
        <v>182</v>
      </c>
      <c r="K320">
        <f t="shared" si="1"/>
        <v>9.1590767687253438E-2</v>
      </c>
      <c r="L320" t="s">
        <v>22</v>
      </c>
      <c r="N320" t="s">
        <v>99</v>
      </c>
      <c r="O320" t="s">
        <v>183</v>
      </c>
    </row>
    <row r="321" spans="1:22" ht="12.75" customHeight="1">
      <c r="A321" s="5" t="s">
        <v>17</v>
      </c>
      <c r="B321">
        <v>224</v>
      </c>
      <c r="C321">
        <v>1</v>
      </c>
      <c r="D321" t="s">
        <v>166</v>
      </c>
      <c r="E321" t="s">
        <v>160</v>
      </c>
      <c r="F321">
        <v>1</v>
      </c>
      <c r="G321" s="10" t="s">
        <v>174</v>
      </c>
      <c r="H321" s="10" t="s">
        <v>167</v>
      </c>
      <c r="I321" t="s">
        <v>184</v>
      </c>
      <c r="J321" t="s">
        <v>182</v>
      </c>
      <c r="K321">
        <f t="shared" si="1"/>
        <v>9.1590767687253438E-2</v>
      </c>
      <c r="L321" t="s">
        <v>22</v>
      </c>
      <c r="N321" t="s">
        <v>99</v>
      </c>
      <c r="O321" t="s">
        <v>185</v>
      </c>
    </row>
    <row r="322" spans="1:22" ht="12.75" customHeight="1">
      <c r="A322" s="5" t="s">
        <v>17</v>
      </c>
      <c r="B322">
        <v>224</v>
      </c>
      <c r="C322">
        <v>2</v>
      </c>
      <c r="D322" t="s">
        <v>166</v>
      </c>
      <c r="E322" t="s">
        <v>160</v>
      </c>
      <c r="F322">
        <v>1</v>
      </c>
      <c r="G322" s="10" t="s">
        <v>174</v>
      </c>
      <c r="H322" s="10" t="s">
        <v>167</v>
      </c>
      <c r="I322" t="s">
        <v>186</v>
      </c>
      <c r="K322">
        <f t="shared" si="1"/>
        <v>9.1590767687253438E-2</v>
      </c>
      <c r="L322" t="s">
        <v>22</v>
      </c>
      <c r="N322" t="s">
        <v>99</v>
      </c>
      <c r="O322" t="s">
        <v>188</v>
      </c>
    </row>
    <row r="323" spans="1:22" ht="12.75" customHeight="1">
      <c r="A323" s="3" t="s">
        <v>55</v>
      </c>
      <c r="B323">
        <v>241</v>
      </c>
      <c r="C323">
        <v>0</v>
      </c>
      <c r="D323" t="s">
        <v>189</v>
      </c>
      <c r="E323" t="s">
        <v>96</v>
      </c>
      <c r="F323">
        <v>200</v>
      </c>
      <c r="G323" s="10" t="s">
        <v>174</v>
      </c>
      <c r="H323" s="10"/>
      <c r="I323" t="s">
        <v>190</v>
      </c>
      <c r="J323" t="s">
        <v>191</v>
      </c>
      <c r="K323">
        <f>(((5/65535)*1000000)*0.19048)/F323</f>
        <v>7.2663462272068366E-2</v>
      </c>
      <c r="L323" t="s">
        <v>60</v>
      </c>
      <c r="N323" t="s">
        <v>23</v>
      </c>
      <c r="O323" t="s">
        <v>192</v>
      </c>
    </row>
    <row r="324" spans="1:22" ht="12.75" customHeight="1">
      <c r="A324" s="3" t="s">
        <v>24</v>
      </c>
      <c r="B324">
        <v>241</v>
      </c>
      <c r="C324">
        <v>3</v>
      </c>
      <c r="D324" t="s">
        <v>189</v>
      </c>
      <c r="E324" t="s">
        <v>179</v>
      </c>
      <c r="F324">
        <v>1</v>
      </c>
      <c r="G324" s="10" t="s">
        <v>174</v>
      </c>
      <c r="H324" s="10"/>
      <c r="I324" t="s">
        <v>180</v>
      </c>
      <c r="K324">
        <f>(5/65536)*17.6</f>
        <v>1.3427734375E-3</v>
      </c>
      <c r="L324" t="s">
        <v>27</v>
      </c>
      <c r="N324" t="s">
        <v>23</v>
      </c>
    </row>
    <row r="325" spans="1:22" ht="12.75" customHeight="1">
      <c r="A325" s="5" t="s">
        <v>55</v>
      </c>
      <c r="B325">
        <v>240</v>
      </c>
      <c r="C325">
        <v>0</v>
      </c>
      <c r="D325" s="1" t="s">
        <v>193</v>
      </c>
      <c r="E325" t="s">
        <v>96</v>
      </c>
      <c r="F325">
        <v>500</v>
      </c>
      <c r="G325" s="10" t="s">
        <v>174</v>
      </c>
      <c r="H325" s="10" t="s">
        <v>167</v>
      </c>
      <c r="I325" t="s">
        <v>190</v>
      </c>
      <c r="J325" t="s">
        <v>191</v>
      </c>
      <c r="K325">
        <f>(((5/65535)*1000000)*0.19048)/F325</f>
        <v>2.9065384908827343E-2</v>
      </c>
      <c r="L325" t="s">
        <v>60</v>
      </c>
      <c r="N325" t="s">
        <v>23</v>
      </c>
      <c r="O325" t="s">
        <v>194</v>
      </c>
    </row>
    <row r="326" spans="1:22" ht="12.75" customHeight="1">
      <c r="A326" s="3" t="s">
        <v>24</v>
      </c>
      <c r="B326">
        <v>240</v>
      </c>
      <c r="C326">
        <v>3</v>
      </c>
      <c r="D326" t="s">
        <v>193</v>
      </c>
      <c r="E326" t="s">
        <v>179</v>
      </c>
      <c r="F326">
        <v>1</v>
      </c>
      <c r="G326" s="10" t="s">
        <v>174</v>
      </c>
      <c r="H326" s="10"/>
      <c r="I326" t="s">
        <v>180</v>
      </c>
      <c r="K326">
        <f>(5/65536)*17.6</f>
        <v>1.3427734375E-3</v>
      </c>
      <c r="L326" t="s">
        <v>27</v>
      </c>
      <c r="N326" t="s">
        <v>23</v>
      </c>
    </row>
    <row r="327" spans="1:22" ht="12.75" customHeight="1">
      <c r="A327" s="3" t="s">
        <v>55</v>
      </c>
      <c r="B327">
        <v>239</v>
      </c>
      <c r="C327">
        <v>0</v>
      </c>
      <c r="D327" s="1" t="s">
        <v>195</v>
      </c>
      <c r="E327" t="s">
        <v>96</v>
      </c>
      <c r="F327">
        <v>500</v>
      </c>
      <c r="G327" s="10" t="s">
        <v>174</v>
      </c>
      <c r="H327" s="10"/>
      <c r="I327" t="s">
        <v>190</v>
      </c>
      <c r="J327" t="s">
        <v>191</v>
      </c>
      <c r="K327">
        <f>(((5/65535)*1000000)*0.19048)/F327</f>
        <v>2.9065384908827343E-2</v>
      </c>
      <c r="L327" t="s">
        <v>60</v>
      </c>
      <c r="N327" t="s">
        <v>23</v>
      </c>
      <c r="O327" t="s">
        <v>196</v>
      </c>
    </row>
    <row r="328" spans="1:22" ht="12.75" customHeight="1">
      <c r="A328" s="3" t="s">
        <v>24</v>
      </c>
      <c r="B328">
        <v>239</v>
      </c>
      <c r="C328">
        <v>3</v>
      </c>
      <c r="D328" s="1" t="s">
        <v>195</v>
      </c>
      <c r="E328" t="s">
        <v>179</v>
      </c>
      <c r="F328">
        <v>1</v>
      </c>
      <c r="G328" s="10" t="s">
        <v>174</v>
      </c>
      <c r="H328" s="10"/>
      <c r="I328" t="s">
        <v>180</v>
      </c>
      <c r="K328">
        <f>(5/65536)*17.6</f>
        <v>1.3427734375E-3</v>
      </c>
      <c r="L328" t="s">
        <v>27</v>
      </c>
      <c r="N328" t="s">
        <v>23</v>
      </c>
    </row>
    <row r="329" spans="1:22" ht="12.75" customHeight="1">
      <c r="A329" s="3" t="s">
        <v>55</v>
      </c>
      <c r="B329">
        <v>238</v>
      </c>
      <c r="C329">
        <v>0</v>
      </c>
      <c r="D329" s="1" t="s">
        <v>197</v>
      </c>
      <c r="E329" t="s">
        <v>96</v>
      </c>
      <c r="F329">
        <v>200</v>
      </c>
      <c r="G329" s="10" t="s">
        <v>174</v>
      </c>
      <c r="H329" s="10"/>
      <c r="I329" t="s">
        <v>190</v>
      </c>
      <c r="J329" t="s">
        <v>191</v>
      </c>
      <c r="K329">
        <f>(((5/65535)*1000000)*0.19048)/F329</f>
        <v>7.2663462272068366E-2</v>
      </c>
      <c r="L329" t="s">
        <v>60</v>
      </c>
      <c r="N329" t="s">
        <v>23</v>
      </c>
      <c r="O329" t="s">
        <v>198</v>
      </c>
    </row>
    <row r="330" spans="1:22" ht="12.75" customHeight="1">
      <c r="A330" s="3" t="s">
        <v>24</v>
      </c>
      <c r="B330">
        <v>238</v>
      </c>
      <c r="C330">
        <v>3</v>
      </c>
      <c r="D330" s="1" t="s">
        <v>197</v>
      </c>
      <c r="E330" t="s">
        <v>179</v>
      </c>
      <c r="F330">
        <v>1</v>
      </c>
      <c r="G330" s="10" t="s">
        <v>174</v>
      </c>
      <c r="H330" s="10"/>
      <c r="I330" t="s">
        <v>180</v>
      </c>
      <c r="K330">
        <f>(5/65536)*17.6</f>
        <v>1.3427734375E-3</v>
      </c>
      <c r="L330" t="s">
        <v>27</v>
      </c>
      <c r="N330" t="s">
        <v>23</v>
      </c>
    </row>
    <row r="331" spans="1:22" ht="12.75" customHeight="1">
      <c r="A331" s="3" t="s">
        <v>55</v>
      </c>
      <c r="B331">
        <v>237</v>
      </c>
      <c r="C331">
        <v>0</v>
      </c>
      <c r="D331" s="1" t="s">
        <v>199</v>
      </c>
      <c r="E331" t="s">
        <v>96</v>
      </c>
      <c r="F331">
        <v>200</v>
      </c>
      <c r="G331" s="10" t="s">
        <v>174</v>
      </c>
      <c r="H331" s="10"/>
      <c r="I331" t="s">
        <v>190</v>
      </c>
      <c r="J331" t="s">
        <v>191</v>
      </c>
      <c r="K331">
        <f>(((5/65535)*1000000)*0.19048)/F331</f>
        <v>7.2663462272068366E-2</v>
      </c>
      <c r="L331" t="s">
        <v>60</v>
      </c>
      <c r="N331" t="s">
        <v>23</v>
      </c>
      <c r="O331" t="s">
        <v>200</v>
      </c>
    </row>
    <row r="332" spans="1:22" ht="12.75" customHeight="1">
      <c r="A332" s="3" t="s">
        <v>24</v>
      </c>
      <c r="B332">
        <v>237</v>
      </c>
      <c r="C332">
        <v>3</v>
      </c>
      <c r="D332" s="1" t="s">
        <v>199</v>
      </c>
      <c r="E332" t="s">
        <v>179</v>
      </c>
      <c r="F332">
        <v>1</v>
      </c>
      <c r="G332" s="10" t="s">
        <v>174</v>
      </c>
      <c r="H332" s="10"/>
      <c r="I332" t="s">
        <v>180</v>
      </c>
      <c r="K332">
        <f>(5/65536)*17.6</f>
        <v>1.3427734375E-3</v>
      </c>
      <c r="L332" t="s">
        <v>27</v>
      </c>
      <c r="N332" t="s">
        <v>23</v>
      </c>
    </row>
    <row r="333" spans="1:22" ht="12.75" customHeight="1">
      <c r="A333" s="5" t="s">
        <v>24</v>
      </c>
      <c r="B333" s="5">
        <v>24</v>
      </c>
      <c r="C333" s="5">
        <v>3</v>
      </c>
      <c r="D333" s="5" t="s">
        <v>76</v>
      </c>
      <c r="E333" s="5" t="s">
        <v>179</v>
      </c>
      <c r="F333" s="5">
        <v>1</v>
      </c>
      <c r="G333" s="12" t="s">
        <v>174</v>
      </c>
      <c r="H333" s="12" t="s">
        <v>167</v>
      </c>
      <c r="I333" s="5" t="s">
        <v>180</v>
      </c>
      <c r="J333" s="5"/>
      <c r="K333" s="5">
        <f>(5/65536)*17.6</f>
        <v>1.3427734375E-3</v>
      </c>
      <c r="L333" s="5" t="s">
        <v>27</v>
      </c>
      <c r="M333" s="5">
        <v>11199</v>
      </c>
      <c r="N333" s="5" t="s">
        <v>23</v>
      </c>
      <c r="O333" s="5"/>
      <c r="P333" s="5"/>
      <c r="Q333" s="5"/>
      <c r="R333" s="5"/>
      <c r="S333" s="5"/>
      <c r="T333" s="5"/>
      <c r="U333" s="5"/>
      <c r="V333" s="5"/>
    </row>
    <row r="334" spans="1:22" ht="12.75" customHeight="1">
      <c r="A334" s="3" t="s">
        <v>55</v>
      </c>
      <c r="B334">
        <v>56</v>
      </c>
      <c r="C334">
        <v>0</v>
      </c>
      <c r="D334" t="s">
        <v>143</v>
      </c>
      <c r="E334" t="s">
        <v>96</v>
      </c>
      <c r="F334">
        <v>500</v>
      </c>
      <c r="G334" s="10" t="s">
        <v>148</v>
      </c>
      <c r="H334" s="10"/>
      <c r="I334" t="s">
        <v>201</v>
      </c>
      <c r="J334" t="s">
        <v>191</v>
      </c>
      <c r="K334">
        <f>((1000000*(5/65536))*0.19048)/F334</f>
        <v>2.9064941406249999E-2</v>
      </c>
      <c r="L334" t="s">
        <v>60</v>
      </c>
      <c r="M334">
        <v>1151</v>
      </c>
      <c r="N334" t="s">
        <v>99</v>
      </c>
      <c r="O334" t="s">
        <v>108</v>
      </c>
    </row>
    <row r="335" spans="1:22" ht="12.75" customHeight="1">
      <c r="A335" s="3" t="s">
        <v>55</v>
      </c>
      <c r="B335">
        <v>56</v>
      </c>
      <c r="C335">
        <v>2</v>
      </c>
      <c r="D335" t="s">
        <v>143</v>
      </c>
      <c r="E335" t="s">
        <v>96</v>
      </c>
      <c r="F335">
        <v>500</v>
      </c>
      <c r="G335" s="10" t="s">
        <v>148</v>
      </c>
      <c r="H335" s="10"/>
      <c r="I335" t="s">
        <v>202</v>
      </c>
      <c r="J335" t="s">
        <v>191</v>
      </c>
      <c r="K335">
        <f>((1000000*(5/65536))*0.19048)/F335</f>
        <v>2.9064941406249999E-2</v>
      </c>
      <c r="L335" t="s">
        <v>60</v>
      </c>
      <c r="M335">
        <v>1151</v>
      </c>
      <c r="N335" t="s">
        <v>99</v>
      </c>
      <c r="O335" t="s">
        <v>112</v>
      </c>
    </row>
    <row r="336" spans="1:22" ht="12.75" customHeight="1">
      <c r="A336" s="3" t="s">
        <v>55</v>
      </c>
      <c r="B336">
        <v>209</v>
      </c>
      <c r="C336">
        <v>0</v>
      </c>
      <c r="D336" t="s">
        <v>143</v>
      </c>
      <c r="E336" t="s">
        <v>96</v>
      </c>
      <c r="F336">
        <v>500</v>
      </c>
      <c r="G336" s="10" t="s">
        <v>148</v>
      </c>
      <c r="H336" s="10"/>
      <c r="I336" t="s">
        <v>203</v>
      </c>
      <c r="J336" t="s">
        <v>191</v>
      </c>
      <c r="K336">
        <f>((1000000*(5/65536))*0.19048)/F336</f>
        <v>2.9064941406249999E-2</v>
      </c>
      <c r="L336" t="s">
        <v>60</v>
      </c>
      <c r="N336" t="s">
        <v>99</v>
      </c>
      <c r="O336" t="s">
        <v>103</v>
      </c>
    </row>
    <row r="337" spans="1:15" ht="12.75" customHeight="1">
      <c r="A337" s="5" t="s">
        <v>55</v>
      </c>
      <c r="B337">
        <v>219</v>
      </c>
      <c r="C337">
        <v>1</v>
      </c>
      <c r="D337" t="s">
        <v>66</v>
      </c>
      <c r="E337" t="s">
        <v>96</v>
      </c>
      <c r="F337">
        <v>500</v>
      </c>
      <c r="G337" s="10" t="s">
        <v>204</v>
      </c>
      <c r="H337" s="10" t="s">
        <v>167</v>
      </c>
      <c r="I337" t="s">
        <v>205</v>
      </c>
      <c r="J337" t="s">
        <v>191</v>
      </c>
      <c r="K337">
        <f>((1000000*(5/65536))*0.19048)/F337</f>
        <v>2.9064941406249999E-2</v>
      </c>
      <c r="L337" t="s">
        <v>60</v>
      </c>
      <c r="M337">
        <v>10123</v>
      </c>
      <c r="N337" t="s">
        <v>23</v>
      </c>
      <c r="O337" t="s">
        <v>206</v>
      </c>
    </row>
    <row r="338" spans="1:15" ht="12.75" customHeight="1">
      <c r="A338" s="5" t="s">
        <v>55</v>
      </c>
      <c r="B338">
        <v>24</v>
      </c>
      <c r="C338">
        <v>1</v>
      </c>
      <c r="D338" t="s">
        <v>76</v>
      </c>
      <c r="E338" t="s">
        <v>96</v>
      </c>
      <c r="F338">
        <v>500</v>
      </c>
      <c r="G338" s="10" t="s">
        <v>204</v>
      </c>
      <c r="H338" s="10" t="s">
        <v>167</v>
      </c>
      <c r="I338" t="s">
        <v>205</v>
      </c>
      <c r="J338" t="s">
        <v>191</v>
      </c>
      <c r="K338">
        <f>((1000000*(5/65536))*0.19048)/F338</f>
        <v>2.9064941406249999E-2</v>
      </c>
      <c r="L338" t="s">
        <v>60</v>
      </c>
      <c r="M338">
        <v>11199</v>
      </c>
      <c r="N338" t="s">
        <v>23</v>
      </c>
      <c r="O338" t="s">
        <v>207</v>
      </c>
    </row>
    <row r="339" spans="1:15" ht="12.75" customHeight="1">
      <c r="A339" s="3" t="s">
        <v>17</v>
      </c>
      <c r="B339">
        <v>70</v>
      </c>
      <c r="C339">
        <v>0</v>
      </c>
      <c r="D339" t="s">
        <v>166</v>
      </c>
      <c r="E339" t="s">
        <v>160</v>
      </c>
      <c r="F339">
        <v>1</v>
      </c>
      <c r="G339" s="10" t="s">
        <v>167</v>
      </c>
      <c r="H339" s="10"/>
      <c r="I339" t="s">
        <v>181</v>
      </c>
      <c r="J339" t="s">
        <v>208</v>
      </c>
      <c r="K339">
        <v>9.1590767687252994E-2</v>
      </c>
      <c r="L339" t="s">
        <v>22</v>
      </c>
      <c r="N339" t="s">
        <v>99</v>
      </c>
      <c r="O339" t="s">
        <v>183</v>
      </c>
    </row>
    <row r="340" spans="1:15" ht="12.75" customHeight="1">
      <c r="A340" s="3" t="s">
        <v>17</v>
      </c>
      <c r="B340">
        <v>70</v>
      </c>
      <c r="C340">
        <v>1</v>
      </c>
      <c r="D340" t="s">
        <v>166</v>
      </c>
      <c r="E340" t="s">
        <v>160</v>
      </c>
      <c r="F340">
        <v>1</v>
      </c>
      <c r="G340" s="10" t="s">
        <v>167</v>
      </c>
      <c r="H340" s="10"/>
      <c r="I340" t="s">
        <v>184</v>
      </c>
      <c r="J340" t="s">
        <v>182</v>
      </c>
      <c r="K340">
        <v>9.1590767687252994E-2</v>
      </c>
      <c r="L340" t="s">
        <v>22</v>
      </c>
      <c r="N340" t="s">
        <v>99</v>
      </c>
      <c r="O340" t="s">
        <v>185</v>
      </c>
    </row>
    <row r="341" spans="1:15" ht="12.75" customHeight="1">
      <c r="A341" s="3" t="s">
        <v>17</v>
      </c>
      <c r="B341">
        <v>70</v>
      </c>
      <c r="C341">
        <v>2</v>
      </c>
      <c r="D341" t="s">
        <v>166</v>
      </c>
      <c r="E341" t="s">
        <v>160</v>
      </c>
      <c r="F341">
        <v>1</v>
      </c>
      <c r="G341" s="10" t="s">
        <v>167</v>
      </c>
      <c r="H341" s="10"/>
      <c r="I341" t="s">
        <v>186</v>
      </c>
      <c r="J341" t="s">
        <v>182</v>
      </c>
      <c r="K341">
        <v>9.1590767687252994E-2</v>
      </c>
      <c r="L341" t="s">
        <v>22</v>
      </c>
      <c r="N341" t="s">
        <v>99</v>
      </c>
      <c r="O341" t="s">
        <v>188</v>
      </c>
    </row>
    <row r="342" spans="1:15" ht="12.75" customHeight="1">
      <c r="A342" s="3" t="s">
        <v>24</v>
      </c>
      <c r="B342">
        <v>70</v>
      </c>
      <c r="C342">
        <v>3</v>
      </c>
      <c r="D342" t="s">
        <v>166</v>
      </c>
      <c r="E342" t="s">
        <v>179</v>
      </c>
      <c r="F342">
        <v>1</v>
      </c>
      <c r="G342" s="10" t="s">
        <v>167</v>
      </c>
      <c r="H342" s="10"/>
      <c r="I342" t="s">
        <v>180</v>
      </c>
      <c r="K342">
        <v>1.3427734375E-3</v>
      </c>
      <c r="L342" t="s">
        <v>27</v>
      </c>
      <c r="N342" t="s">
        <v>99</v>
      </c>
    </row>
    <row r="343" spans="1:15" ht="12.75" customHeight="1">
      <c r="A343" s="3" t="s">
        <v>55</v>
      </c>
      <c r="B343">
        <v>240</v>
      </c>
      <c r="C343">
        <v>0</v>
      </c>
      <c r="D343" t="s">
        <v>193</v>
      </c>
      <c r="E343" t="s">
        <v>96</v>
      </c>
      <c r="F343">
        <v>1000</v>
      </c>
      <c r="G343" s="10" t="s">
        <v>167</v>
      </c>
      <c r="H343" s="10"/>
      <c r="I343" t="s">
        <v>190</v>
      </c>
      <c r="J343" t="s">
        <v>191</v>
      </c>
      <c r="K343">
        <f>((1000000*(5/65536))*0.19048)/F343</f>
        <v>1.4532470703125E-2</v>
      </c>
      <c r="L343" t="s">
        <v>60</v>
      </c>
      <c r="N343" t="s">
        <v>23</v>
      </c>
      <c r="O343" t="s">
        <v>194</v>
      </c>
    </row>
    <row r="344" spans="1:15" ht="12.75" customHeight="1">
      <c r="A344" s="3" t="s">
        <v>55</v>
      </c>
      <c r="B344">
        <v>100</v>
      </c>
      <c r="C344">
        <v>0</v>
      </c>
      <c r="D344" t="s">
        <v>66</v>
      </c>
      <c r="E344" t="s">
        <v>67</v>
      </c>
      <c r="F344">
        <v>500</v>
      </c>
      <c r="G344" s="10" t="s">
        <v>167</v>
      </c>
      <c r="H344" s="10"/>
      <c r="I344" t="s">
        <v>68</v>
      </c>
      <c r="J344" t="s">
        <v>177</v>
      </c>
      <c r="K344">
        <v>9.8754882812500007E-3</v>
      </c>
      <c r="L344" t="s">
        <v>60</v>
      </c>
      <c r="M344">
        <v>10123</v>
      </c>
      <c r="N344" t="s">
        <v>61</v>
      </c>
      <c r="O344" t="s">
        <v>62</v>
      </c>
    </row>
    <row r="345" spans="1:15" ht="12.75" customHeight="1">
      <c r="A345" s="3" t="s">
        <v>55</v>
      </c>
      <c r="B345">
        <v>100</v>
      </c>
      <c r="C345">
        <v>1</v>
      </c>
      <c r="D345" t="s">
        <v>66</v>
      </c>
      <c r="E345" t="s">
        <v>96</v>
      </c>
      <c r="F345">
        <v>500</v>
      </c>
      <c r="G345" s="10" t="s">
        <v>167</v>
      </c>
      <c r="H345" s="10"/>
      <c r="I345" t="s">
        <v>205</v>
      </c>
      <c r="J345" t="s">
        <v>191</v>
      </c>
      <c r="K345">
        <f>((1000000*(5/65536))*0.19048)/F345</f>
        <v>2.9064941406249999E-2</v>
      </c>
      <c r="L345" t="s">
        <v>60</v>
      </c>
      <c r="M345">
        <v>10123</v>
      </c>
      <c r="N345" t="s">
        <v>23</v>
      </c>
      <c r="O345" t="s">
        <v>206</v>
      </c>
    </row>
    <row r="346" spans="1:15" ht="12.75" customHeight="1">
      <c r="A346" s="3" t="s">
        <v>63</v>
      </c>
      <c r="B346">
        <v>100</v>
      </c>
      <c r="C346">
        <v>2</v>
      </c>
      <c r="D346" t="s">
        <v>66</v>
      </c>
      <c r="E346" t="s">
        <v>64</v>
      </c>
      <c r="F346">
        <v>1</v>
      </c>
      <c r="G346" s="10" t="s">
        <v>167</v>
      </c>
      <c r="H346" s="10"/>
      <c r="I346" t="s">
        <v>65</v>
      </c>
      <c r="M346">
        <v>10123</v>
      </c>
      <c r="N346" t="s">
        <v>23</v>
      </c>
    </row>
    <row r="347" spans="1:15" ht="12.75" customHeight="1">
      <c r="A347" s="3" t="s">
        <v>24</v>
      </c>
      <c r="B347">
        <v>100</v>
      </c>
      <c r="C347">
        <v>3</v>
      </c>
      <c r="D347" t="s">
        <v>66</v>
      </c>
      <c r="E347" t="s">
        <v>179</v>
      </c>
      <c r="F347">
        <v>1</v>
      </c>
      <c r="G347" s="10" t="s">
        <v>167</v>
      </c>
      <c r="H347" s="10"/>
      <c r="I347" t="s">
        <v>180</v>
      </c>
      <c r="K347">
        <v>1.3427734375E-3</v>
      </c>
      <c r="L347" t="s">
        <v>27</v>
      </c>
      <c r="M347">
        <v>10123</v>
      </c>
      <c r="N347" t="s">
        <v>23</v>
      </c>
    </row>
    <row r="348" spans="1:15" ht="12.75" customHeight="1">
      <c r="A348" s="3" t="s">
        <v>55</v>
      </c>
      <c r="B348">
        <v>57</v>
      </c>
      <c r="C348">
        <v>0</v>
      </c>
      <c r="D348" t="s">
        <v>76</v>
      </c>
      <c r="E348" t="s">
        <v>77</v>
      </c>
      <c r="F348">
        <v>500</v>
      </c>
      <c r="G348" s="10" t="s">
        <v>167</v>
      </c>
      <c r="H348" s="10"/>
      <c r="I348" t="s">
        <v>78</v>
      </c>
      <c r="K348">
        <v>9.3902587890620001E-3</v>
      </c>
      <c r="L348" t="s">
        <v>60</v>
      </c>
      <c r="M348">
        <v>11199</v>
      </c>
      <c r="N348" t="s">
        <v>61</v>
      </c>
      <c r="O348" t="s">
        <v>62</v>
      </c>
    </row>
    <row r="349" spans="1:15" ht="12.75" customHeight="1">
      <c r="A349" s="3" t="s">
        <v>55</v>
      </c>
      <c r="B349">
        <v>57</v>
      </c>
      <c r="C349">
        <v>1</v>
      </c>
      <c r="D349" t="s">
        <v>76</v>
      </c>
      <c r="E349" t="s">
        <v>96</v>
      </c>
      <c r="F349">
        <v>500</v>
      </c>
      <c r="G349" s="10" t="s">
        <v>167</v>
      </c>
      <c r="H349" s="10"/>
      <c r="I349" t="s">
        <v>205</v>
      </c>
      <c r="J349" t="s">
        <v>191</v>
      </c>
      <c r="K349">
        <f>((1000000*(5/65536))*0.19048)/F349</f>
        <v>2.9064941406249999E-2</v>
      </c>
      <c r="L349" t="s">
        <v>60</v>
      </c>
      <c r="M349">
        <v>11199</v>
      </c>
      <c r="N349" t="s">
        <v>23</v>
      </c>
      <c r="O349" t="s">
        <v>207</v>
      </c>
    </row>
    <row r="350" spans="1:15" ht="12.75" customHeight="1">
      <c r="A350" s="3" t="s">
        <v>63</v>
      </c>
      <c r="B350">
        <v>57</v>
      </c>
      <c r="C350">
        <v>2</v>
      </c>
      <c r="D350" t="s">
        <v>76</v>
      </c>
      <c r="E350" t="s">
        <v>64</v>
      </c>
      <c r="F350">
        <v>1</v>
      </c>
      <c r="G350" s="10" t="s">
        <v>167</v>
      </c>
      <c r="H350" s="10"/>
      <c r="I350" t="s">
        <v>65</v>
      </c>
      <c r="M350">
        <v>11199</v>
      </c>
      <c r="N350" t="s">
        <v>23</v>
      </c>
    </row>
    <row r="351" spans="1:15" ht="12.75" customHeight="1">
      <c r="A351" s="3" t="s">
        <v>24</v>
      </c>
      <c r="B351">
        <v>57</v>
      </c>
      <c r="C351">
        <v>3</v>
      </c>
      <c r="D351" t="s">
        <v>76</v>
      </c>
      <c r="E351" t="s">
        <v>179</v>
      </c>
      <c r="F351">
        <v>1</v>
      </c>
      <c r="G351" s="10" t="s">
        <v>167</v>
      </c>
      <c r="H351" s="10"/>
      <c r="I351" t="s">
        <v>180</v>
      </c>
      <c r="K351">
        <v>1.3427734375E-3</v>
      </c>
      <c r="L351" t="s">
        <v>27</v>
      </c>
      <c r="M351">
        <v>11199</v>
      </c>
      <c r="N351" t="s">
        <v>23</v>
      </c>
    </row>
    <row r="352" spans="1:15" ht="12.75" customHeight="1">
      <c r="A352" s="3" t="s">
        <v>17</v>
      </c>
      <c r="B352">
        <v>159</v>
      </c>
      <c r="C352">
        <v>0</v>
      </c>
      <c r="D352" t="s">
        <v>38</v>
      </c>
      <c r="E352" t="s">
        <v>19</v>
      </c>
      <c r="F352">
        <v>5</v>
      </c>
      <c r="G352" s="10" t="s">
        <v>167</v>
      </c>
      <c r="H352" s="10"/>
      <c r="J352" t="s">
        <v>168</v>
      </c>
      <c r="K352">
        <v>1.52587890625E-2</v>
      </c>
      <c r="L352" t="s">
        <v>22</v>
      </c>
      <c r="M352">
        <v>9857</v>
      </c>
      <c r="N352" t="s">
        <v>23</v>
      </c>
    </row>
    <row r="353" spans="1:14" ht="12.75" customHeight="1">
      <c r="A353" s="3" t="s">
        <v>24</v>
      </c>
      <c r="B353">
        <v>159</v>
      </c>
      <c r="C353">
        <v>3</v>
      </c>
      <c r="D353" t="s">
        <v>38</v>
      </c>
      <c r="E353" t="s">
        <v>179</v>
      </c>
      <c r="F353">
        <v>1</v>
      </c>
      <c r="G353" s="10" t="s">
        <v>167</v>
      </c>
      <c r="H353" s="10"/>
      <c r="I353" t="s">
        <v>180</v>
      </c>
      <c r="J353" t="s">
        <v>168</v>
      </c>
      <c r="K353">
        <f>(5/65536)*17.6</f>
        <v>1.3427734375E-3</v>
      </c>
      <c r="L353" t="s">
        <v>27</v>
      </c>
      <c r="M353">
        <v>9857</v>
      </c>
      <c r="N353" t="s">
        <v>23</v>
      </c>
    </row>
    <row r="354" spans="1:14" ht="12.75" customHeight="1">
      <c r="A354" s="3" t="s">
        <v>17</v>
      </c>
      <c r="B354">
        <v>108</v>
      </c>
      <c r="C354">
        <v>0</v>
      </c>
      <c r="D354" t="s">
        <v>33</v>
      </c>
      <c r="E354" t="s">
        <v>19</v>
      </c>
      <c r="F354">
        <v>5</v>
      </c>
      <c r="G354" s="10" t="s">
        <v>167</v>
      </c>
      <c r="H354" s="10"/>
      <c r="J354" t="s">
        <v>168</v>
      </c>
      <c r="K354">
        <v>1.52587890625E-2</v>
      </c>
      <c r="L354" t="s">
        <v>22</v>
      </c>
      <c r="M354">
        <v>1575</v>
      </c>
      <c r="N354" t="s">
        <v>23</v>
      </c>
    </row>
    <row r="355" spans="1:14" ht="12.75" customHeight="1">
      <c r="A355" s="3" t="s">
        <v>24</v>
      </c>
      <c r="B355">
        <v>108</v>
      </c>
      <c r="C355">
        <v>3</v>
      </c>
      <c r="D355" t="s">
        <v>33</v>
      </c>
      <c r="E355" t="s">
        <v>179</v>
      </c>
      <c r="F355">
        <v>1</v>
      </c>
      <c r="G355" s="10" t="s">
        <v>167</v>
      </c>
      <c r="H355" s="10"/>
      <c r="I355" t="s">
        <v>180</v>
      </c>
      <c r="J355" t="s">
        <v>168</v>
      </c>
      <c r="K355">
        <v>1.3427734375E-3</v>
      </c>
      <c r="L355" t="s">
        <v>27</v>
      </c>
      <c r="M355">
        <v>1575</v>
      </c>
      <c r="N355" t="s">
        <v>23</v>
      </c>
    </row>
    <row r="356" spans="1:14" ht="12.75" customHeight="1">
      <c r="A356" s="3" t="s">
        <v>17</v>
      </c>
      <c r="B356">
        <v>200</v>
      </c>
      <c r="C356">
        <v>0</v>
      </c>
      <c r="D356" t="s">
        <v>32</v>
      </c>
      <c r="E356" t="s">
        <v>19</v>
      </c>
      <c r="F356">
        <v>5</v>
      </c>
      <c r="G356" s="10" t="s">
        <v>167</v>
      </c>
      <c r="H356" s="10"/>
      <c r="I356" t="s">
        <v>168</v>
      </c>
      <c r="K356">
        <v>1.52587890625E-2</v>
      </c>
      <c r="L356" t="s">
        <v>22</v>
      </c>
      <c r="M356">
        <v>11468</v>
      </c>
      <c r="N356" t="s">
        <v>23</v>
      </c>
    </row>
    <row r="357" spans="1:14" ht="12.75" customHeight="1">
      <c r="A357" s="3" t="s">
        <v>24</v>
      </c>
      <c r="B357">
        <v>200</v>
      </c>
      <c r="C357">
        <v>3</v>
      </c>
      <c r="D357" t="s">
        <v>32</v>
      </c>
      <c r="E357" t="s">
        <v>26</v>
      </c>
      <c r="F357">
        <v>1</v>
      </c>
      <c r="G357" s="10" t="s">
        <v>167</v>
      </c>
      <c r="H357" s="10"/>
      <c r="I357" t="s">
        <v>168</v>
      </c>
      <c r="K357">
        <v>1.52587890625E-4</v>
      </c>
      <c r="L357" t="s">
        <v>27</v>
      </c>
      <c r="M357">
        <v>11468</v>
      </c>
      <c r="N357" t="s">
        <v>23</v>
      </c>
    </row>
    <row r="358" spans="1:14" ht="12.75" customHeight="1">
      <c r="A358" s="3" t="s">
        <v>17</v>
      </c>
      <c r="B358">
        <v>219</v>
      </c>
      <c r="C358">
        <v>1</v>
      </c>
      <c r="D358" t="s">
        <v>31</v>
      </c>
      <c r="E358" t="s">
        <v>19</v>
      </c>
      <c r="F358">
        <v>5</v>
      </c>
      <c r="G358" s="10" t="s">
        <v>167</v>
      </c>
      <c r="H358" s="10"/>
      <c r="J358" t="s">
        <v>168</v>
      </c>
      <c r="K358">
        <v>1.52587890625E-2</v>
      </c>
      <c r="L358" t="s">
        <v>22</v>
      </c>
      <c r="M358">
        <v>1566</v>
      </c>
      <c r="N358" t="s">
        <v>23</v>
      </c>
    </row>
    <row r="359" spans="1:14" ht="12.75" customHeight="1">
      <c r="A359" s="3" t="s">
        <v>24</v>
      </c>
      <c r="B359">
        <v>219</v>
      </c>
      <c r="C359">
        <v>3</v>
      </c>
      <c r="D359" t="s">
        <v>31</v>
      </c>
      <c r="E359" t="s">
        <v>26</v>
      </c>
      <c r="F359">
        <v>1</v>
      </c>
      <c r="G359" s="10" t="s">
        <v>167</v>
      </c>
      <c r="H359" s="10"/>
      <c r="J359" t="s">
        <v>168</v>
      </c>
      <c r="K359">
        <v>1.52587890625E-4</v>
      </c>
      <c r="L359" t="s">
        <v>27</v>
      </c>
      <c r="M359">
        <v>1566</v>
      </c>
      <c r="N359" t="s">
        <v>23</v>
      </c>
    </row>
    <row r="360" spans="1:14" ht="12.75" customHeight="1">
      <c r="A360" s="5"/>
      <c r="G360" s="10"/>
      <c r="H360" s="10"/>
    </row>
    <row r="361" spans="1:14" ht="12.75" customHeight="1">
      <c r="A361" s="5"/>
      <c r="G361" s="10"/>
      <c r="H361" s="10"/>
    </row>
    <row r="362" spans="1:14" ht="12.75" customHeight="1">
      <c r="A362" s="5"/>
      <c r="G362" s="10"/>
      <c r="H362" s="10"/>
    </row>
  </sheetData>
  <mergeCells count="1">
    <mergeCell ref="E2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baseColWidth="10" defaultColWidth="17.1640625" defaultRowHeight="12.75" customHeight="1" x14ac:dyDescent="0"/>
  <sheetData>
    <row r="1" spans="1:11" ht="12.75" customHeight="1">
      <c r="A1" s="3" t="s">
        <v>55</v>
      </c>
      <c r="B1">
        <v>84</v>
      </c>
      <c r="C1">
        <v>0</v>
      </c>
      <c r="D1" t="s">
        <v>95</v>
      </c>
      <c r="E1" t="s">
        <v>209</v>
      </c>
      <c r="F1">
        <v>100</v>
      </c>
      <c r="G1" s="8">
        <v>41143</v>
      </c>
      <c r="H1" s="4"/>
      <c r="I1" t="s">
        <v>97</v>
      </c>
      <c r="J1" t="s">
        <v>98</v>
      </c>
      <c r="K1">
        <v>607</v>
      </c>
    </row>
    <row r="2" spans="1:11" ht="12.75" customHeight="1">
      <c r="A2" s="3" t="s">
        <v>55</v>
      </c>
      <c r="B2">
        <v>84</v>
      </c>
      <c r="C2">
        <v>1</v>
      </c>
      <c r="D2" t="s">
        <v>95</v>
      </c>
      <c r="E2" t="s">
        <v>209</v>
      </c>
      <c r="F2">
        <v>100</v>
      </c>
      <c r="G2" s="8">
        <v>41143</v>
      </c>
      <c r="H2" s="4"/>
      <c r="I2" t="s">
        <v>97</v>
      </c>
      <c r="J2" t="s">
        <v>101</v>
      </c>
      <c r="K2">
        <v>607</v>
      </c>
    </row>
    <row r="3" spans="1:11" ht="12.75" customHeight="1">
      <c r="A3" s="3" t="s">
        <v>55</v>
      </c>
      <c r="B3">
        <v>84</v>
      </c>
      <c r="C3">
        <v>2</v>
      </c>
      <c r="D3" t="s">
        <v>95</v>
      </c>
      <c r="E3" t="s">
        <v>210</v>
      </c>
      <c r="F3">
        <v>50</v>
      </c>
      <c r="G3" s="8">
        <v>41143</v>
      </c>
      <c r="H3" s="4"/>
      <c r="I3" t="s">
        <v>92</v>
      </c>
      <c r="J3" t="s">
        <v>103</v>
      </c>
      <c r="K3">
        <v>607</v>
      </c>
    </row>
    <row r="4" spans="1:11" ht="12.75" customHeight="1">
      <c r="A4" s="3" t="s">
        <v>24</v>
      </c>
      <c r="B4">
        <v>84</v>
      </c>
      <c r="C4">
        <v>3</v>
      </c>
      <c r="D4" t="s">
        <v>95</v>
      </c>
      <c r="E4" t="s">
        <v>26</v>
      </c>
      <c r="F4">
        <v>1</v>
      </c>
      <c r="G4" s="8">
        <v>41143</v>
      </c>
      <c r="H4" s="4"/>
      <c r="K4">
        <v>607</v>
      </c>
    </row>
    <row r="5" spans="1:11" ht="12.75" customHeight="1">
      <c r="A5" s="3" t="s">
        <v>55</v>
      </c>
      <c r="B5">
        <v>108</v>
      </c>
      <c r="C5">
        <v>0</v>
      </c>
      <c r="D5" t="s">
        <v>211</v>
      </c>
      <c r="E5" t="s">
        <v>209</v>
      </c>
      <c r="F5">
        <v>100</v>
      </c>
      <c r="G5" s="8">
        <v>41143</v>
      </c>
      <c r="H5" s="4"/>
      <c r="I5" t="s">
        <v>97</v>
      </c>
      <c r="J5" t="s">
        <v>98</v>
      </c>
      <c r="K5">
        <v>1151</v>
      </c>
    </row>
    <row r="6" spans="1:11" ht="12.75" customHeight="1">
      <c r="A6" s="3" t="s">
        <v>55</v>
      </c>
      <c r="B6">
        <v>108</v>
      </c>
      <c r="C6">
        <v>1</v>
      </c>
      <c r="D6" t="s">
        <v>211</v>
      </c>
      <c r="E6" t="s">
        <v>209</v>
      </c>
      <c r="F6">
        <v>100</v>
      </c>
      <c r="G6" s="8">
        <v>41143</v>
      </c>
      <c r="H6" s="4"/>
      <c r="I6" t="s">
        <v>97</v>
      </c>
      <c r="J6" t="s">
        <v>101</v>
      </c>
      <c r="K6">
        <v>1151</v>
      </c>
    </row>
    <row r="7" spans="1:11" ht="12.75" customHeight="1">
      <c r="A7" s="3" t="s">
        <v>55</v>
      </c>
      <c r="B7">
        <v>108</v>
      </c>
      <c r="C7">
        <v>2</v>
      </c>
      <c r="D7" t="s">
        <v>211</v>
      </c>
      <c r="E7" t="s">
        <v>210</v>
      </c>
      <c r="F7">
        <v>50</v>
      </c>
      <c r="G7" s="8">
        <v>41143</v>
      </c>
      <c r="H7" s="4"/>
      <c r="I7" t="s">
        <v>92</v>
      </c>
      <c r="J7" t="s">
        <v>103</v>
      </c>
      <c r="K7">
        <v>1151</v>
      </c>
    </row>
    <row r="8" spans="1:11" ht="12.75" customHeight="1">
      <c r="A8" s="3" t="s">
        <v>24</v>
      </c>
      <c r="B8">
        <v>108</v>
      </c>
      <c r="C8">
        <v>3</v>
      </c>
      <c r="D8" t="s">
        <v>211</v>
      </c>
      <c r="E8" t="s">
        <v>26</v>
      </c>
      <c r="F8">
        <v>1</v>
      </c>
      <c r="G8" s="8">
        <v>41143</v>
      </c>
      <c r="H8" s="4"/>
      <c r="K8">
        <v>1151</v>
      </c>
    </row>
    <row r="9" spans="1:11" ht="12.75" customHeight="1">
      <c r="A9" s="3" t="s">
        <v>55</v>
      </c>
      <c r="B9">
        <v>30</v>
      </c>
      <c r="C9">
        <v>0</v>
      </c>
      <c r="D9" t="s">
        <v>95</v>
      </c>
      <c r="E9" t="s">
        <v>212</v>
      </c>
      <c r="F9">
        <v>100</v>
      </c>
      <c r="G9" s="8">
        <v>41143</v>
      </c>
      <c r="H9" s="4"/>
      <c r="I9" t="s">
        <v>213</v>
      </c>
      <c r="J9" t="s">
        <v>107</v>
      </c>
      <c r="K9">
        <v>607</v>
      </c>
    </row>
    <row r="10" spans="1:11" ht="12.75" customHeight="1">
      <c r="A10" s="3" t="s">
        <v>55</v>
      </c>
      <c r="B10">
        <v>30</v>
      </c>
      <c r="C10">
        <v>1</v>
      </c>
      <c r="D10" t="s">
        <v>95</v>
      </c>
      <c r="E10" t="s">
        <v>212</v>
      </c>
      <c r="F10">
        <v>100</v>
      </c>
      <c r="G10" s="8">
        <v>41143</v>
      </c>
      <c r="H10" s="4"/>
      <c r="I10" t="s">
        <v>213</v>
      </c>
      <c r="J10" t="s">
        <v>109</v>
      </c>
      <c r="K10">
        <v>607</v>
      </c>
    </row>
    <row r="11" spans="1:11" ht="12.75" customHeight="1">
      <c r="A11" s="3" t="s">
        <v>55</v>
      </c>
      <c r="B11">
        <v>30</v>
      </c>
      <c r="C11">
        <v>2</v>
      </c>
      <c r="D11" t="s">
        <v>95</v>
      </c>
      <c r="E11" t="s">
        <v>212</v>
      </c>
      <c r="F11">
        <v>100</v>
      </c>
      <c r="G11" s="8">
        <v>41143</v>
      </c>
      <c r="H11" s="4"/>
      <c r="I11" t="s">
        <v>213</v>
      </c>
      <c r="J11" t="s">
        <v>111</v>
      </c>
      <c r="K11">
        <v>607</v>
      </c>
    </row>
    <row r="12" spans="1:11" ht="12.75" customHeight="1">
      <c r="A12" s="3" t="s">
        <v>24</v>
      </c>
      <c r="B12">
        <v>30</v>
      </c>
      <c r="C12">
        <v>3</v>
      </c>
      <c r="D12" t="s">
        <v>95</v>
      </c>
      <c r="E12" t="s">
        <v>26</v>
      </c>
      <c r="F12">
        <v>1</v>
      </c>
      <c r="G12" s="8">
        <v>41143</v>
      </c>
      <c r="H12" s="4"/>
      <c r="K12">
        <v>607</v>
      </c>
    </row>
    <row r="13" spans="1:11" ht="12.75" customHeight="1">
      <c r="A13" s="3" t="s">
        <v>55</v>
      </c>
      <c r="B13">
        <v>70</v>
      </c>
      <c r="C13">
        <v>0</v>
      </c>
      <c r="D13" t="s">
        <v>211</v>
      </c>
      <c r="E13" t="s">
        <v>212</v>
      </c>
      <c r="F13">
        <v>100</v>
      </c>
      <c r="G13" s="8">
        <v>41143</v>
      </c>
      <c r="H13" s="4"/>
      <c r="I13" t="s">
        <v>213</v>
      </c>
      <c r="J13" t="s">
        <v>113</v>
      </c>
      <c r="K13">
        <v>1151</v>
      </c>
    </row>
    <row r="14" spans="1:11" ht="12.75" customHeight="1">
      <c r="A14" s="3" t="s">
        <v>55</v>
      </c>
      <c r="B14">
        <v>70</v>
      </c>
      <c r="C14">
        <v>1</v>
      </c>
      <c r="D14" t="s">
        <v>211</v>
      </c>
      <c r="E14" t="s">
        <v>212</v>
      </c>
      <c r="F14">
        <v>100</v>
      </c>
      <c r="G14" s="8">
        <v>41143</v>
      </c>
      <c r="H14" s="4"/>
      <c r="I14" t="s">
        <v>213</v>
      </c>
      <c r="J14" t="s">
        <v>109</v>
      </c>
      <c r="K14">
        <v>1151</v>
      </c>
    </row>
    <row r="15" spans="1:11" ht="12.75" customHeight="1">
      <c r="A15" s="3" t="s">
        <v>55</v>
      </c>
      <c r="B15">
        <v>70</v>
      </c>
      <c r="C15">
        <v>2</v>
      </c>
      <c r="D15" t="s">
        <v>211</v>
      </c>
      <c r="E15" t="s">
        <v>212</v>
      </c>
      <c r="F15">
        <v>100</v>
      </c>
      <c r="G15" s="8">
        <v>41143</v>
      </c>
      <c r="H15" s="4"/>
      <c r="I15" t="s">
        <v>213</v>
      </c>
      <c r="J15" t="s">
        <v>111</v>
      </c>
      <c r="K15">
        <v>1151</v>
      </c>
    </row>
    <row r="16" spans="1:11" ht="12.75" customHeight="1">
      <c r="A16" s="3" t="s">
        <v>24</v>
      </c>
      <c r="B16">
        <v>70</v>
      </c>
      <c r="C16">
        <v>3</v>
      </c>
      <c r="D16" t="s">
        <v>211</v>
      </c>
      <c r="E16" t="s">
        <v>26</v>
      </c>
      <c r="F16">
        <v>1</v>
      </c>
      <c r="G16" s="8">
        <v>41143</v>
      </c>
      <c r="H16" s="4"/>
      <c r="K16">
        <v>1151</v>
      </c>
    </row>
    <row r="17" spans="1:11" ht="12.75" customHeight="1">
      <c r="A17" s="3" t="s">
        <v>17</v>
      </c>
      <c r="B17">
        <v>162</v>
      </c>
      <c r="C17">
        <v>0</v>
      </c>
      <c r="D17" t="s">
        <v>114</v>
      </c>
      <c r="E17" t="s">
        <v>115</v>
      </c>
      <c r="F17">
        <v>5</v>
      </c>
      <c r="G17" s="8">
        <v>41143</v>
      </c>
      <c r="H17" s="4"/>
      <c r="I17" t="s">
        <v>116</v>
      </c>
      <c r="K17">
        <v>8879</v>
      </c>
    </row>
    <row r="18" spans="1:11" ht="12.75" customHeight="1">
      <c r="A18" s="3" t="s">
        <v>17</v>
      </c>
      <c r="B18">
        <v>162</v>
      </c>
      <c r="C18">
        <v>2</v>
      </c>
      <c r="D18" t="s">
        <v>114</v>
      </c>
      <c r="E18" t="s">
        <v>115</v>
      </c>
      <c r="F18">
        <v>10</v>
      </c>
      <c r="G18" s="8">
        <v>41143</v>
      </c>
      <c r="H18" s="4"/>
      <c r="I18" t="s">
        <v>119</v>
      </c>
      <c r="K18">
        <v>8879</v>
      </c>
    </row>
    <row r="19" spans="1:11" ht="12.75" customHeight="1">
      <c r="A19" s="3" t="s">
        <v>24</v>
      </c>
      <c r="B19">
        <v>162</v>
      </c>
      <c r="C19">
        <v>3</v>
      </c>
      <c r="D19" t="s">
        <v>114</v>
      </c>
      <c r="E19" t="s">
        <v>26</v>
      </c>
      <c r="F19">
        <v>1</v>
      </c>
      <c r="G19" s="8">
        <v>41143</v>
      </c>
      <c r="H19" s="4"/>
      <c r="K19">
        <v>8879</v>
      </c>
    </row>
    <row r="20" spans="1:11" ht="12.75" customHeight="1">
      <c r="A20" s="3" t="s">
        <v>63</v>
      </c>
      <c r="B20">
        <v>45</v>
      </c>
      <c r="C20">
        <v>0</v>
      </c>
      <c r="D20" t="s">
        <v>114</v>
      </c>
      <c r="E20" t="s">
        <v>64</v>
      </c>
      <c r="F20">
        <v>1</v>
      </c>
      <c r="G20" s="8">
        <v>41143</v>
      </c>
      <c r="H20" s="4"/>
      <c r="I20" t="s">
        <v>120</v>
      </c>
      <c r="K20">
        <v>8879</v>
      </c>
    </row>
    <row r="21" spans="1:11" ht="12.75" customHeight="1">
      <c r="A21" s="3" t="s">
        <v>63</v>
      </c>
      <c r="B21">
        <v>45</v>
      </c>
      <c r="C21">
        <v>1</v>
      </c>
      <c r="D21" t="s">
        <v>114</v>
      </c>
      <c r="E21" t="s">
        <v>64</v>
      </c>
      <c r="F21">
        <v>1</v>
      </c>
      <c r="G21" s="8">
        <v>41143</v>
      </c>
      <c r="H21" s="4"/>
      <c r="I21" t="s">
        <v>121</v>
      </c>
      <c r="K21">
        <v>8879</v>
      </c>
    </row>
    <row r="22" spans="1:11" ht="12.75" customHeight="1">
      <c r="A22" s="3" t="s">
        <v>63</v>
      </c>
      <c r="B22">
        <v>45</v>
      </c>
      <c r="C22">
        <v>2</v>
      </c>
      <c r="D22" t="s">
        <v>114</v>
      </c>
      <c r="E22" t="s">
        <v>64</v>
      </c>
      <c r="F22">
        <v>1</v>
      </c>
      <c r="G22" s="8">
        <v>41143</v>
      </c>
      <c r="H22" s="4"/>
      <c r="I22" t="s">
        <v>122</v>
      </c>
      <c r="K22">
        <v>8879</v>
      </c>
    </row>
    <row r="23" spans="1:11" ht="12.75" customHeight="1">
      <c r="A23" s="3" t="s">
        <v>63</v>
      </c>
      <c r="B23">
        <v>31</v>
      </c>
      <c r="C23">
        <v>0</v>
      </c>
      <c r="D23" t="s">
        <v>123</v>
      </c>
      <c r="E23" t="s">
        <v>64</v>
      </c>
      <c r="F23">
        <v>1</v>
      </c>
      <c r="G23" s="8">
        <v>41143</v>
      </c>
      <c r="H23" s="4"/>
      <c r="I23" t="s">
        <v>120</v>
      </c>
      <c r="K23">
        <v>1302</v>
      </c>
    </row>
    <row r="24" spans="1:11" ht="12.75" customHeight="1">
      <c r="A24" s="3" t="s">
        <v>63</v>
      </c>
      <c r="B24">
        <v>31</v>
      </c>
      <c r="C24">
        <v>1</v>
      </c>
      <c r="D24" t="s">
        <v>123</v>
      </c>
      <c r="E24" t="s">
        <v>64</v>
      </c>
      <c r="F24">
        <v>1</v>
      </c>
      <c r="G24" s="8">
        <v>41143</v>
      </c>
      <c r="H24" s="4"/>
      <c r="I24" t="s">
        <v>121</v>
      </c>
      <c r="K24">
        <v>1302</v>
      </c>
    </row>
    <row r="25" spans="1:11" ht="12.75" customHeight="1">
      <c r="A25" s="3" t="s">
        <v>63</v>
      </c>
      <c r="B25">
        <v>31</v>
      </c>
      <c r="C25">
        <v>2</v>
      </c>
      <c r="D25" t="s">
        <v>123</v>
      </c>
      <c r="E25" t="s">
        <v>64</v>
      </c>
      <c r="F25">
        <v>1</v>
      </c>
      <c r="G25" s="8">
        <v>41143</v>
      </c>
      <c r="H25" s="4"/>
      <c r="I25" t="s">
        <v>124</v>
      </c>
      <c r="K25">
        <v>1302</v>
      </c>
    </row>
    <row r="26" spans="1:11" ht="12.75" customHeight="1">
      <c r="A26" s="3" t="s">
        <v>17</v>
      </c>
      <c r="B26">
        <v>25</v>
      </c>
      <c r="C26">
        <v>0</v>
      </c>
      <c r="D26" t="s">
        <v>38</v>
      </c>
      <c r="E26" t="s">
        <v>214</v>
      </c>
      <c r="F26">
        <v>5</v>
      </c>
      <c r="G26" s="8">
        <v>41143</v>
      </c>
      <c r="H26" s="4"/>
      <c r="I26" t="s">
        <v>126</v>
      </c>
      <c r="K26">
        <v>8213</v>
      </c>
    </row>
    <row r="27" spans="1:11" ht="12.75" customHeight="1">
      <c r="A27" s="3" t="s">
        <v>24</v>
      </c>
      <c r="B27">
        <v>25</v>
      </c>
      <c r="C27">
        <v>2</v>
      </c>
      <c r="D27" t="s">
        <v>38</v>
      </c>
      <c r="E27" t="s">
        <v>26</v>
      </c>
      <c r="F27">
        <v>1</v>
      </c>
      <c r="G27" s="8">
        <v>41143</v>
      </c>
      <c r="H27" s="4"/>
      <c r="K27">
        <v>8213</v>
      </c>
    </row>
    <row r="28" spans="1:11" ht="12.75" customHeight="1">
      <c r="A28" s="3" t="s">
        <v>17</v>
      </c>
      <c r="B28">
        <v>225</v>
      </c>
      <c r="C28">
        <v>0</v>
      </c>
      <c r="D28" t="s">
        <v>48</v>
      </c>
      <c r="E28" t="s">
        <v>214</v>
      </c>
      <c r="F28">
        <v>5</v>
      </c>
      <c r="G28" s="8">
        <v>41143</v>
      </c>
      <c r="H28" s="4"/>
      <c r="I28" t="s">
        <v>127</v>
      </c>
      <c r="K28">
        <v>490</v>
      </c>
    </row>
    <row r="29" spans="1:11" ht="12.75" customHeight="1">
      <c r="A29" s="3" t="s">
        <v>24</v>
      </c>
      <c r="B29">
        <v>225</v>
      </c>
      <c r="C29">
        <v>2</v>
      </c>
      <c r="D29" t="s">
        <v>48</v>
      </c>
      <c r="E29" t="s">
        <v>26</v>
      </c>
      <c r="F29">
        <v>1</v>
      </c>
      <c r="G29" s="8">
        <v>41143</v>
      </c>
      <c r="H29" s="4"/>
      <c r="K29">
        <v>490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Seongwoon Jeong</cp:lastModifiedBy>
  <dcterms:modified xsi:type="dcterms:W3CDTF">2015-05-14T00:48:37Z</dcterms:modified>
</cp:coreProperties>
</file>