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gas Raka\Google Drive\CSP Project Group 6\For solar calculation\"/>
    </mc:Choice>
  </mc:AlternateContent>
  <bookViews>
    <workbookView xWindow="0" yWindow="0" windowWidth="20490" windowHeight="7530" activeTab="1"/>
  </bookViews>
  <sheets>
    <sheet name="Sheet1" sheetId="1" r:id="rId1"/>
    <sheet name="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2" l="1"/>
  <c r="L13" i="2"/>
  <c r="J14" i="2"/>
  <c r="J13" i="2"/>
  <c r="F11" i="2"/>
  <c r="D11" i="2"/>
  <c r="D3" i="2"/>
  <c r="D4" i="2" s="1"/>
  <c r="D5" i="2" s="1"/>
  <c r="D6" i="2" s="1"/>
  <c r="L60" i="1"/>
  <c r="J60" i="1"/>
  <c r="I65" i="1"/>
  <c r="I64" i="1"/>
  <c r="D12" i="2" l="1"/>
  <c r="D13" i="2" s="1"/>
  <c r="D14" i="2" s="1"/>
  <c r="D15" i="2" s="1"/>
  <c r="G15" i="2" s="1"/>
  <c r="G16" i="2" s="1"/>
  <c r="D16" i="2" s="1"/>
  <c r="G16" i="1"/>
  <c r="G15" i="1"/>
  <c r="G10" i="1"/>
  <c r="G11" i="1"/>
  <c r="G12" i="1"/>
  <c r="G13" i="1"/>
  <c r="G14" i="1"/>
  <c r="G9" i="1"/>
</calcChain>
</file>

<file path=xl/sharedStrings.xml><?xml version="1.0" encoding="utf-8"?>
<sst xmlns="http://schemas.openxmlformats.org/spreadsheetml/2006/main" count="49" uniqueCount="30">
  <si>
    <t>at storage 6 h</t>
  </si>
  <si>
    <t>LCOE(cents/kWh)</t>
  </si>
  <si>
    <t>SM</t>
  </si>
  <si>
    <t>TES hours</t>
  </si>
  <si>
    <t>P net MW</t>
  </si>
  <si>
    <t>Eff Power Block</t>
  </si>
  <si>
    <t>Eff Solar to Electricty</t>
  </si>
  <si>
    <t>P1</t>
  </si>
  <si>
    <t>T1</t>
  </si>
  <si>
    <t>selected</t>
  </si>
  <si>
    <t>Midelt I and Midelt II</t>
  </si>
  <si>
    <t>Same capacity (SM 1.8, 6 hours storage)</t>
  </si>
  <si>
    <t>Capacity factor</t>
  </si>
  <si>
    <t>annual energy 150 MW</t>
  </si>
  <si>
    <t>Electricity 150 MW</t>
  </si>
  <si>
    <t>MW</t>
  </si>
  <si>
    <t>MWh</t>
  </si>
  <si>
    <t>GWh</t>
  </si>
  <si>
    <t>GWh/year</t>
  </si>
  <si>
    <t>No Storage</t>
  </si>
  <si>
    <t>h</t>
  </si>
  <si>
    <t>store</t>
  </si>
  <si>
    <t>operation</t>
  </si>
  <si>
    <t>Eff receiver</t>
  </si>
  <si>
    <t>Nameplate capacity</t>
  </si>
  <si>
    <t>Eff PB</t>
  </si>
  <si>
    <t>Thermal Power Req</t>
  </si>
  <si>
    <t>With storage</t>
  </si>
  <si>
    <t>Oversize</t>
  </si>
  <si>
    <t>New oversize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</si>
</sst>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  <xf numFmtId="0" fontId="0" fillId="0" borderId="0" xfId="0" applyAlignment="1">
      <alignment horizontal="right"/>
    </xf>
    <xf numFmtId="165" fontId="0" fillId="0" borderId="0" xfId="2" applyNumberFormat="1" applyFont="1"/>
    <xf numFmtId="165" fontId="0" fillId="0" borderId="0" xfId="0" applyNumberFormat="1"/>
    <xf numFmtId="43" fontId="0" fillId="0" borderId="0" xfId="0" applyNumberFormat="1"/>
    <xf numFmtId="2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Sheet1!$F$9:$F$16</c:f>
              <c:numCache>
                <c:formatCode>General</c:formatCode>
                <c:ptCount val="8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2.4</c:v>
                </c:pt>
                <c:pt idx="7">
                  <c:v>3</c:v>
                </c:pt>
              </c:numCache>
            </c:numRef>
          </c:xVal>
          <c:yVal>
            <c:numRef>
              <c:f>Sheet1!$H$9:$H$16</c:f>
              <c:numCache>
                <c:formatCode>General</c:formatCode>
                <c:ptCount val="8"/>
                <c:pt idx="0">
                  <c:v>43.51</c:v>
                </c:pt>
                <c:pt idx="1">
                  <c:v>34.799999999999997</c:v>
                </c:pt>
                <c:pt idx="2">
                  <c:v>29.07</c:v>
                </c:pt>
                <c:pt idx="3">
                  <c:v>25.75</c:v>
                </c:pt>
                <c:pt idx="4">
                  <c:v>22.57</c:v>
                </c:pt>
                <c:pt idx="5">
                  <c:v>21.66</c:v>
                </c:pt>
                <c:pt idx="6">
                  <c:v>20.07</c:v>
                </c:pt>
                <c:pt idx="7">
                  <c:v>20.28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1-4290-885F-7B834B8E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30319"/>
        <c:axId val="322059855"/>
      </c:scatterChart>
      <c:valAx>
        <c:axId val="320630319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59855"/>
        <c:crosses val="autoZero"/>
        <c:crossBetween val="midCat"/>
      </c:valAx>
      <c:valAx>
        <c:axId val="322059855"/>
        <c:scaling>
          <c:orientation val="minMax"/>
          <c:max val="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3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Sheet1!$E$21:$E$26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Sheet1!$F$21:$F$26</c:f>
              <c:numCache>
                <c:formatCode>General</c:formatCode>
                <c:ptCount val="6"/>
                <c:pt idx="0">
                  <c:v>26.79</c:v>
                </c:pt>
                <c:pt idx="1">
                  <c:v>22.96</c:v>
                </c:pt>
                <c:pt idx="2">
                  <c:v>22.05</c:v>
                </c:pt>
                <c:pt idx="3">
                  <c:v>22.57</c:v>
                </c:pt>
                <c:pt idx="4">
                  <c:v>23.23</c:v>
                </c:pt>
                <c:pt idx="5">
                  <c:v>23.89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2-4DD5-B28D-DAEC6D111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30319"/>
        <c:axId val="322059855"/>
      </c:scatterChart>
      <c:valAx>
        <c:axId val="32063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59855"/>
        <c:crosses val="autoZero"/>
        <c:crossBetween val="midCat"/>
      </c:valAx>
      <c:valAx>
        <c:axId val="322059855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3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Sheet1!$H$38</c:f>
              <c:strCache>
                <c:ptCount val="1"/>
                <c:pt idx="0">
                  <c:v>Eff Power Block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Sheet1!$E$39:$E$44</c:f>
              <c:numCache>
                <c:formatCode>General</c:formatCode>
                <c:ptCount val="6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250</c:v>
                </c:pt>
              </c:numCache>
            </c:numRef>
          </c:xVal>
          <c:yVal>
            <c:numRef>
              <c:f>Sheet1!$H$39:$H$44</c:f>
              <c:numCache>
                <c:formatCode>0.00%</c:formatCode>
                <c:ptCount val="6"/>
                <c:pt idx="0">
                  <c:v>0.2661</c:v>
                </c:pt>
                <c:pt idx="1">
                  <c:v>0.2747</c:v>
                </c:pt>
                <c:pt idx="2">
                  <c:v>0.26679999999999998</c:v>
                </c:pt>
                <c:pt idx="3">
                  <c:v>0.27339999999999998</c:v>
                </c:pt>
                <c:pt idx="4">
                  <c:v>0.26740000000000003</c:v>
                </c:pt>
                <c:pt idx="5">
                  <c:v>0.2747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B-49A2-B120-A043F0898591}"/>
            </c:ext>
          </c:extLst>
        </c:ser>
        <c:ser>
          <c:idx val="1"/>
          <c:order val="1"/>
          <c:tx>
            <c:strRef>
              <c:f>Sheet1!$I$38</c:f>
              <c:strCache>
                <c:ptCount val="1"/>
                <c:pt idx="0">
                  <c:v>Eff Solar to Electricty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Sheet1!$E$39:$E$44</c:f>
              <c:numCache>
                <c:formatCode>General</c:formatCode>
                <c:ptCount val="6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250</c:v>
                </c:pt>
              </c:numCache>
            </c:numRef>
          </c:xVal>
          <c:yVal>
            <c:numRef>
              <c:f>Sheet1!$I$39:$I$44</c:f>
              <c:numCache>
                <c:formatCode>0.00%</c:formatCode>
                <c:ptCount val="6"/>
                <c:pt idx="0">
                  <c:v>0.23499999999999999</c:v>
                </c:pt>
                <c:pt idx="1">
                  <c:v>0.2447</c:v>
                </c:pt>
                <c:pt idx="2">
                  <c:v>0.23719999999999999</c:v>
                </c:pt>
                <c:pt idx="3">
                  <c:v>0.24410000000000001</c:v>
                </c:pt>
                <c:pt idx="4">
                  <c:v>0.23669999999999999</c:v>
                </c:pt>
                <c:pt idx="5">
                  <c:v>0.24030000000000001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B-49A2-B120-A043F0898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90751"/>
        <c:axId val="240091615"/>
      </c:scatterChart>
      <c:valAx>
        <c:axId val="244390751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91615"/>
        <c:crosses val="autoZero"/>
        <c:crossBetween val="midCat"/>
      </c:valAx>
      <c:valAx>
        <c:axId val="240091615"/>
        <c:scaling>
          <c:orientation val="minMax"/>
          <c:min val="0.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3</xdr:row>
      <xdr:rowOff>76200</xdr:rowOff>
    </xdr:from>
    <xdr:to>
      <xdr:col>17</xdr:col>
      <xdr:colOff>200025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F21B3-AA49-4489-810D-FD4B5BA46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20</xdr:row>
      <xdr:rowOff>142875</xdr:rowOff>
    </xdr:from>
    <xdr:to>
      <xdr:col>16</xdr:col>
      <xdr:colOff>247650</xdr:colOff>
      <xdr:row>35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390D1-065C-4AF0-B637-0F27FB81C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200025</xdr:colOff>
      <xdr:row>36</xdr:row>
      <xdr:rowOff>38100</xdr:rowOff>
    </xdr:from>
    <xdr:to>
      <xdr:col>17</xdr:col>
      <xdr:colOff>504825</xdr:colOff>
      <xdr:row>50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8D009F-4399-4CE4-831E-6772D29E8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590550</xdr:colOff>
      <xdr:row>45</xdr:row>
      <xdr:rowOff>180975</xdr:rowOff>
    </xdr:from>
    <xdr:to>
      <xdr:col>6</xdr:col>
      <xdr:colOff>304317</xdr:colOff>
      <xdr:row>60</xdr:row>
      <xdr:rowOff>75856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1366B2-6338-4B6D-8455-D1B3A2602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" y="8753475"/>
          <a:ext cx="3866667" cy="2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65"/>
  <sheetViews>
    <sheetView topLeftCell="A55" workbookViewId="0">
      <selection activeCell="L61" sqref="L61"/>
    </sheetView>
  </sheetViews>
  <sheetFormatPr defaultRowHeight="15" x14ac:dyDescent="0.25"/>
  <cols>
    <col min="6" max="6" width="16.5703125" bestFit="1" customWidth="1"/>
    <col min="7" max="7" width="19.42578125" bestFit="1" customWidth="1"/>
    <col min="9" max="9" width="13.28515625" bestFit="1" customWidth="1"/>
  </cols>
  <sheetData>
    <row r="7" spans="5:8" x14ac:dyDescent="0.25">
      <c r="G7" t="s">
        <v>0</v>
      </c>
    </row>
    <row r="8" spans="5:8" x14ac:dyDescent="0.25">
      <c r="F8" t="s">
        <v>2</v>
      </c>
      <c r="H8" t="s">
        <v>1</v>
      </c>
    </row>
    <row r="9" spans="5:8" x14ac:dyDescent="0.25">
      <c r="E9">
        <v>7400</v>
      </c>
      <c r="F9">
        <v>1</v>
      </c>
      <c r="G9">
        <f>E9*F9</f>
        <v>7400</v>
      </c>
      <c r="H9">
        <v>43.51</v>
      </c>
    </row>
    <row r="10" spans="5:8" x14ac:dyDescent="0.25">
      <c r="E10">
        <v>7400</v>
      </c>
      <c r="F10">
        <v>1.2</v>
      </c>
      <c r="G10">
        <f t="shared" ref="G10:G16" si="0">E10*F10</f>
        <v>8880</v>
      </c>
      <c r="H10">
        <v>34.799999999999997</v>
      </c>
    </row>
    <row r="11" spans="5:8" x14ac:dyDescent="0.25">
      <c r="E11">
        <v>7400</v>
      </c>
      <c r="F11">
        <v>1.4</v>
      </c>
      <c r="G11">
        <f t="shared" si="0"/>
        <v>10360</v>
      </c>
      <c r="H11">
        <v>29.07</v>
      </c>
    </row>
    <row r="12" spans="5:8" x14ac:dyDescent="0.25">
      <c r="E12">
        <v>7400</v>
      </c>
      <c r="F12">
        <v>1.6</v>
      </c>
      <c r="G12">
        <f t="shared" si="0"/>
        <v>11840</v>
      </c>
      <c r="H12">
        <v>25.75</v>
      </c>
    </row>
    <row r="13" spans="5:8" x14ac:dyDescent="0.25">
      <c r="E13" s="2">
        <v>7400</v>
      </c>
      <c r="F13" s="2">
        <v>1.8</v>
      </c>
      <c r="G13" s="2">
        <f t="shared" si="0"/>
        <v>13320</v>
      </c>
      <c r="H13" s="2">
        <v>22.57</v>
      </c>
    </row>
    <row r="14" spans="5:8" x14ac:dyDescent="0.25">
      <c r="E14">
        <v>7400</v>
      </c>
      <c r="F14">
        <v>2</v>
      </c>
      <c r="G14">
        <f t="shared" si="0"/>
        <v>14800</v>
      </c>
      <c r="H14">
        <v>21.66</v>
      </c>
    </row>
    <row r="15" spans="5:8" x14ac:dyDescent="0.25">
      <c r="E15">
        <v>7400</v>
      </c>
      <c r="F15">
        <v>2.4</v>
      </c>
      <c r="G15">
        <f t="shared" si="0"/>
        <v>17760</v>
      </c>
      <c r="H15">
        <v>20.07</v>
      </c>
    </row>
    <row r="16" spans="5:8" x14ac:dyDescent="0.25">
      <c r="E16">
        <v>7400</v>
      </c>
      <c r="F16">
        <v>3</v>
      </c>
      <c r="G16">
        <f t="shared" si="0"/>
        <v>22200</v>
      </c>
      <c r="H16">
        <v>20.28</v>
      </c>
    </row>
    <row r="19" spans="5:6" x14ac:dyDescent="0.25">
      <c r="E19" t="s">
        <v>2</v>
      </c>
      <c r="F19">
        <v>1.8</v>
      </c>
    </row>
    <row r="20" spans="5:6" x14ac:dyDescent="0.25">
      <c r="E20" t="s">
        <v>3</v>
      </c>
      <c r="F20" t="s">
        <v>1</v>
      </c>
    </row>
    <row r="21" spans="5:6" x14ac:dyDescent="0.25">
      <c r="E21">
        <v>0</v>
      </c>
      <c r="F21">
        <v>26.79</v>
      </c>
    </row>
    <row r="22" spans="5:6" x14ac:dyDescent="0.25">
      <c r="E22">
        <v>2</v>
      </c>
      <c r="F22">
        <v>22.96</v>
      </c>
    </row>
    <row r="23" spans="5:6" x14ac:dyDescent="0.25">
      <c r="E23">
        <v>4</v>
      </c>
      <c r="F23">
        <v>22.05</v>
      </c>
    </row>
    <row r="24" spans="5:6" x14ac:dyDescent="0.25">
      <c r="E24" s="2">
        <v>6</v>
      </c>
      <c r="F24" s="2">
        <v>22.57</v>
      </c>
    </row>
    <row r="25" spans="5:6" x14ac:dyDescent="0.25">
      <c r="E25">
        <v>8</v>
      </c>
      <c r="F25">
        <v>23.23</v>
      </c>
    </row>
    <row r="26" spans="5:6" x14ac:dyDescent="0.25">
      <c r="E26">
        <v>10</v>
      </c>
      <c r="F26">
        <v>23.89</v>
      </c>
    </row>
    <row r="38" spans="1:9" x14ac:dyDescent="0.25">
      <c r="E38" t="s">
        <v>4</v>
      </c>
      <c r="F38" t="s">
        <v>7</v>
      </c>
      <c r="G38" t="s">
        <v>8</v>
      </c>
      <c r="H38" t="s">
        <v>5</v>
      </c>
      <c r="I38" t="s">
        <v>6</v>
      </c>
    </row>
    <row r="39" spans="1:9" x14ac:dyDescent="0.25">
      <c r="E39">
        <v>100</v>
      </c>
      <c r="F39">
        <v>140</v>
      </c>
      <c r="G39">
        <v>520</v>
      </c>
      <c r="H39" s="1">
        <v>0.2661</v>
      </c>
      <c r="I39" s="1">
        <v>0.23499999999999999</v>
      </c>
    </row>
    <row r="40" spans="1:9" x14ac:dyDescent="0.25">
      <c r="A40" t="s">
        <v>10</v>
      </c>
      <c r="C40">
        <v>2</v>
      </c>
      <c r="D40" t="s">
        <v>9</v>
      </c>
      <c r="E40" s="2">
        <v>125</v>
      </c>
      <c r="F40" s="2">
        <v>160</v>
      </c>
      <c r="G40" s="2">
        <v>560</v>
      </c>
      <c r="H40" s="3">
        <v>0.2747</v>
      </c>
      <c r="I40" s="3">
        <v>0.2447</v>
      </c>
    </row>
    <row r="41" spans="1:9" x14ac:dyDescent="0.25">
      <c r="A41" t="s">
        <v>11</v>
      </c>
      <c r="E41">
        <v>150</v>
      </c>
      <c r="F41">
        <v>140</v>
      </c>
      <c r="G41">
        <v>525</v>
      </c>
      <c r="H41" s="1">
        <v>0.26679999999999998</v>
      </c>
      <c r="I41" s="1">
        <v>0.23719999999999999</v>
      </c>
    </row>
    <row r="42" spans="1:9" x14ac:dyDescent="0.25">
      <c r="E42">
        <v>175</v>
      </c>
      <c r="F42">
        <v>160</v>
      </c>
      <c r="G42">
        <v>550</v>
      </c>
      <c r="H42" s="1">
        <v>0.27339999999999998</v>
      </c>
      <c r="I42" s="1">
        <v>0.24410000000000001</v>
      </c>
    </row>
    <row r="43" spans="1:9" x14ac:dyDescent="0.25">
      <c r="E43">
        <v>200</v>
      </c>
      <c r="F43">
        <v>140</v>
      </c>
      <c r="G43">
        <v>530</v>
      </c>
      <c r="H43" s="1">
        <v>0.26740000000000003</v>
      </c>
      <c r="I43" s="1">
        <v>0.23669999999999999</v>
      </c>
    </row>
    <row r="44" spans="1:9" x14ac:dyDescent="0.25">
      <c r="E44">
        <v>250</v>
      </c>
      <c r="F44">
        <v>160</v>
      </c>
      <c r="G44">
        <v>560</v>
      </c>
      <c r="H44" s="1">
        <v>0.2747</v>
      </c>
      <c r="I44" s="1">
        <v>0.24030000000000001</v>
      </c>
    </row>
    <row r="49" spans="8:12" x14ac:dyDescent="0.25">
      <c r="H49">
        <v>250</v>
      </c>
      <c r="I49">
        <v>0.2747</v>
      </c>
      <c r="J49">
        <v>0.24030000000000001</v>
      </c>
    </row>
    <row r="50" spans="8:12" x14ac:dyDescent="0.25">
      <c r="H50">
        <v>100</v>
      </c>
      <c r="I50">
        <v>0.2661</v>
      </c>
      <c r="J50">
        <v>0.23499999999999999</v>
      </c>
    </row>
    <row r="51" spans="8:12" x14ac:dyDescent="0.25">
      <c r="H51">
        <v>150</v>
      </c>
      <c r="I51">
        <v>0.26679999999999998</v>
      </c>
      <c r="J51">
        <v>0.23719999999999999</v>
      </c>
    </row>
    <row r="52" spans="8:12" x14ac:dyDescent="0.25">
      <c r="H52">
        <v>175</v>
      </c>
      <c r="I52">
        <v>0.27339999999999998</v>
      </c>
      <c r="J52">
        <v>0.24410000000000001</v>
      </c>
    </row>
    <row r="53" spans="8:12" x14ac:dyDescent="0.25">
      <c r="H53">
        <v>200</v>
      </c>
      <c r="I53">
        <v>0.26740000000000003</v>
      </c>
      <c r="J53">
        <v>0.23669999999999999</v>
      </c>
    </row>
    <row r="54" spans="8:12" x14ac:dyDescent="0.25">
      <c r="H54">
        <v>125</v>
      </c>
      <c r="I54">
        <v>0.2747</v>
      </c>
      <c r="J54">
        <v>0.2447</v>
      </c>
    </row>
    <row r="59" spans="8:12" x14ac:dyDescent="0.25">
      <c r="J59">
        <v>1550</v>
      </c>
      <c r="K59" t="s">
        <v>18</v>
      </c>
    </row>
    <row r="60" spans="8:12" x14ac:dyDescent="0.25">
      <c r="J60">
        <f>J59*0.2</f>
        <v>310</v>
      </c>
      <c r="L60" s="7">
        <f>J60/I65</f>
        <v>0.23592085235920851</v>
      </c>
    </row>
    <row r="61" spans="8:12" x14ac:dyDescent="0.25">
      <c r="H61">
        <v>150</v>
      </c>
      <c r="I61" t="s">
        <v>15</v>
      </c>
    </row>
    <row r="62" spans="8:12" x14ac:dyDescent="0.25">
      <c r="H62" t="s">
        <v>12</v>
      </c>
    </row>
    <row r="63" spans="8:12" x14ac:dyDescent="0.25">
      <c r="H63" s="4" t="s">
        <v>13</v>
      </c>
      <c r="L63">
        <v>0.24129999999999999</v>
      </c>
    </row>
    <row r="64" spans="8:12" x14ac:dyDescent="0.25">
      <c r="H64" s="4" t="s">
        <v>14</v>
      </c>
      <c r="I64" s="5">
        <f>H61*8760</f>
        <v>1314000</v>
      </c>
      <c r="J64" t="s">
        <v>16</v>
      </c>
    </row>
    <row r="65" spans="9:10" x14ac:dyDescent="0.25">
      <c r="I65" s="6">
        <f>I64/1000</f>
        <v>1314</v>
      </c>
      <c r="J65" t="s">
        <v>17</v>
      </c>
    </row>
  </sheetData>
  <sortState ref="E39:I44">
    <sortCondition ref="E3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6"/>
  <sheetViews>
    <sheetView tabSelected="1" workbookViewId="0">
      <selection activeCell="J15" sqref="J15"/>
    </sheetView>
  </sheetViews>
  <sheetFormatPr defaultRowHeight="15" x14ac:dyDescent="0.25"/>
  <sheetData>
    <row r="1" spans="3:12" x14ac:dyDescent="0.25">
      <c r="D1" t="s">
        <v>22</v>
      </c>
      <c r="F1" t="s">
        <v>21</v>
      </c>
      <c r="J1">
        <v>150</v>
      </c>
      <c r="K1" t="s">
        <v>15</v>
      </c>
    </row>
    <row r="2" spans="3:12" x14ac:dyDescent="0.25">
      <c r="D2">
        <v>12</v>
      </c>
      <c r="E2" t="s">
        <v>20</v>
      </c>
      <c r="F2">
        <v>0</v>
      </c>
      <c r="G2" t="s">
        <v>20</v>
      </c>
      <c r="H2" t="s">
        <v>23</v>
      </c>
      <c r="K2" t="s">
        <v>24</v>
      </c>
    </row>
    <row r="3" spans="3:12" x14ac:dyDescent="0.25">
      <c r="C3" s="4" t="s">
        <v>19</v>
      </c>
      <c r="D3">
        <f>D2*J1</f>
        <v>1800</v>
      </c>
      <c r="E3" t="s">
        <v>16</v>
      </c>
      <c r="H3">
        <v>0.87809999999999999</v>
      </c>
    </row>
    <row r="4" spans="3:12" x14ac:dyDescent="0.25">
      <c r="D4">
        <f>D3/H5</f>
        <v>6552.6028394612304</v>
      </c>
      <c r="E4" t="s">
        <v>16</v>
      </c>
      <c r="H4" t="s">
        <v>25</v>
      </c>
    </row>
    <row r="5" spans="3:12" x14ac:dyDescent="0.25">
      <c r="D5">
        <f>D4/H3</f>
        <v>7462.2512691734773</v>
      </c>
      <c r="E5" t="s">
        <v>16</v>
      </c>
      <c r="H5">
        <v>0.2747</v>
      </c>
    </row>
    <row r="6" spans="3:12" x14ac:dyDescent="0.25">
      <c r="D6">
        <f>D5/D2</f>
        <v>621.85427243112315</v>
      </c>
      <c r="E6" t="s">
        <v>26</v>
      </c>
    </row>
    <row r="8" spans="3:12" x14ac:dyDescent="0.25">
      <c r="C8" t="s">
        <v>27</v>
      </c>
    </row>
    <row r="9" spans="3:12" x14ac:dyDescent="0.25">
      <c r="D9" t="s">
        <v>22</v>
      </c>
      <c r="F9" t="s">
        <v>21</v>
      </c>
    </row>
    <row r="10" spans="3:12" x14ac:dyDescent="0.25">
      <c r="D10">
        <v>12</v>
      </c>
      <c r="E10" t="s">
        <v>20</v>
      </c>
      <c r="F10">
        <v>6</v>
      </c>
      <c r="G10" t="s">
        <v>20</v>
      </c>
      <c r="I10">
        <v>4</v>
      </c>
      <c r="J10" t="s">
        <v>20</v>
      </c>
      <c r="L10">
        <f>L12/1.3</f>
        <v>371.53846153846155</v>
      </c>
    </row>
    <row r="11" spans="3:12" x14ac:dyDescent="0.25">
      <c r="D11">
        <f>D10*J1</f>
        <v>1800</v>
      </c>
      <c r="E11" t="s">
        <v>16</v>
      </c>
      <c r="F11">
        <f>F10*J1</f>
        <v>900</v>
      </c>
      <c r="G11" t="s">
        <v>16</v>
      </c>
    </row>
    <row r="12" spans="3:12" x14ac:dyDescent="0.25">
      <c r="D12">
        <f>D11+F11</f>
        <v>2700</v>
      </c>
      <c r="E12" t="s">
        <v>16</v>
      </c>
      <c r="L12">
        <v>483</v>
      </c>
    </row>
    <row r="13" spans="3:12" x14ac:dyDescent="0.25">
      <c r="D13">
        <f>D12/H5</f>
        <v>9828.904259191846</v>
      </c>
      <c r="E13" t="s">
        <v>16</v>
      </c>
      <c r="J13">
        <f>8200</f>
        <v>8200</v>
      </c>
      <c r="L13">
        <f>L12*1.5</f>
        <v>724.5</v>
      </c>
    </row>
    <row r="14" spans="3:12" x14ac:dyDescent="0.25">
      <c r="D14">
        <f>D13/H3</f>
        <v>11193.376903760216</v>
      </c>
      <c r="E14" t="s">
        <v>16</v>
      </c>
      <c r="J14">
        <f>J13*1.5</f>
        <v>12300</v>
      </c>
    </row>
    <row r="15" spans="3:12" x14ac:dyDescent="0.25">
      <c r="D15">
        <f>D14/D10</f>
        <v>932.78140864668467</v>
      </c>
      <c r="E15" t="s">
        <v>28</v>
      </c>
      <c r="G15" s="8">
        <f>D15/D6</f>
        <v>1.5</v>
      </c>
      <c r="H15" t="s">
        <v>28</v>
      </c>
    </row>
    <row r="16" spans="3:12" x14ac:dyDescent="0.25">
      <c r="D16">
        <f>G16*D6</f>
        <v>1119.3376903760216</v>
      </c>
      <c r="E16" t="s">
        <v>29</v>
      </c>
      <c r="G16">
        <f>G15*1.2</f>
        <v>1.7999999999999998</v>
      </c>
      <c r="H16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Lugas Raka</dc:creator>
  <cp:lastModifiedBy>Lugas Raka</cp:lastModifiedBy>
  <dcterms:created xsi:type="dcterms:W3CDTF">2017-02-05T15:06:51Z</dcterms:created>
  <dcterms:modified xsi:type="dcterms:W3CDTF">2017-02-08T11:28:59Z</dcterms:modified>
</cp:coreProperties>
</file>