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Dist!$1:$12</definedName>
    <definedName name="_F1B_VisibleRowsRange" localSheetId="0" hidden="1">Input!$1:$17</definedName>
    <definedName name="_F1B_VisibleRowsRange" localSheetId="1" hidden="1">Output!$1:$12</definedName>
    <definedName name="_F1B_VisibleRowsRange" localSheetId="5" hidden="1">Tank!$1:$12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<sst xmlns="http://schemas.openxmlformats.org/spreadsheetml/2006/main" count="951" uniqueCount="205">
  <si>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</si>
  <si>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</si>
  <si>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</si>
  <si>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</si>
  <si>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</si>
  <si>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</si>
  <si>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</si>
  <si>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</si>
  <si>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</si>
  <si>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</si>
  <si>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</si>
  <si>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</si>
  <si>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</si>
  <si>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</si>
  <si>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</si>
  <si>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</si>
  <si>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</si>
  <si>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</si>
  <si>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</si>
  <si>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</si>
  <si>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</si>
  <si>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</si>
  <si>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</si>
  <si>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</si>
  <si>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</si>
  <si>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</si>
  <si>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</si>
  <si>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</si>
  <si>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</si>
  <si>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</si>
  <si>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</si>
  <si>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</si>
  <si>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</si>
  <si>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</si>
  <si>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</si>
  <si>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</si>
  <si>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</si>
  <si>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</si>
  <si>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</si>
  <si>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</si>
  <si>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</si>
  <si>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</si>
  <si>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</si>
  <si>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</si>
  <si>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</si>
  <si>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</si>
  <si>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</si>
  <si>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</si>
  <si>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</si>
  <si>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</si>
  <si>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</si>
  <si>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</si>
  <si>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</si>
  <si>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</si>
  <si>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</si>
  <si>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</si>
  <si>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</si>
  <si>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</si>
  <si>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</si>
  <si>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</si>
  <si>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</si>
  <si>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</si>
  <si>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</si>
  <si>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</si>
  <si>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</si>
  <si>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</si>
  <si>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</si>
  <si>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</si>
  <si>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</si>
  <si>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</si>
  <si>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</si>
  <si>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</si>
  <si>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</si>
  <si>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</si>
  <si>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</si>
  <si>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</si>
  <si>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</si>
  <si>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</si>
  <si>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</si>
  <si>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</si>
  <si>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</si>
  <si>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</si>
  <si>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</si>
  <si>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</si>
  <si>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</si>
  <si>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</si>
  <si>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</si>
  <si>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</si>
  <si>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</si>
  <si>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</si>
  <si>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</si>
  <si>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</si>
  <si>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</si>
  <si>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</si>
  <si>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</si>
  <si>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</si>
  <si>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</si>
  <si>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</si>
  <si>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</si>
  <si>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</si>
  <si>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</si>
  <si>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</si>
  <si>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</si>
  <si>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</si>
  <si>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</si>
  <si>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</si>
  <si>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</si>
  <si>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</si>
  <si>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</si>
  <si>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</si>
  <si>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</si>
  <si>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</si>
  <si>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</si>
  <si>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</si>
  <si>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</si>
  <si>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</si>
  <si>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</si>
  <si>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</si>
  <si>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</si>
  <si>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</si>
  <si>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</si>
  <si>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</si>
  <si>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</si>
  <si>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</si>
  <si>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</si>
  <si>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</si>
  <si>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</si>
  <si>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</si>
  <si>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</si>
  <si>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</si>
  <si>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</si>
  <si>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</si>
  <si>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</si>
  <si>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</si>
  <si>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</si>
  <si>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</si>
  <si>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</si>
  <si>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</si>
  <si>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</si>
  <si>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</si>
  <si>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</si>
  <si>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</si>
  <si>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</si>
  <si>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</si>
  <si>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</si>
  <si>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</si>
  <si>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</si>
  <si>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</si>
  <si>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</si>
  <si>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</si>
  <si>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</si>
  <si>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</si>
  <si>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</si>
  <si>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</si>
  <si>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</si>
  <si>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</si>
  <si>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</si>
  <si>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</si>
  <si>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</si>
  <si>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</si>
  <si>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</si>
  <si>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</si>
  <si>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</si>
  <si>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</si>
  <si>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</si>
  <si>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</si>
  <si>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</si>
  <si>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</si>
  <si>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</si>
  <si>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</si>
  <si>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</si>
  <si>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</si>
  <si>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</si>
  <si>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</si>
  <si>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</si>
  <si>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</si>
  <si>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</si>
  <si>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</si>
  <si>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</si>
  <si>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</si>
  <si>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</si>
  <si>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</si>
  <si>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</si>
  <si>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</si>
  <si>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</si>
  <si>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</si>
  <si>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</si>
  <si>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</si>
  <si>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81610</t>
  </si>
  <si>
    <t>Fuel</t>
  </si>
  <si>
    <t>ID 46408</t>
  </si>
  <si>
    <t>Air for fuel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</si>
  <si>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</si>
  <si>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</si>
  <si>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</si>
  <si>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</si>
  <si>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</si>
  <si>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</si>
  <si>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</si>
  <si>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</si>
  <si>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</si>
  <si>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</si>
  <si>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</si>
  <si>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61722</t>
  </si>
  <si>
    <t>Stream 1</t>
  </si>
</sst>
</file>

<file path=xl/styles.xml><?xml version="1.0" encoding="utf-8"?>
<styleSheet xmlns="http://schemas.openxmlformats.org/spreadsheetml/2006/main">
  <numFmts count="2">
    <numFmt numFmtId="164" formatCode="#\ ##0.00"/>
    <numFmt numFmtId="165" formatCode="##0.00%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3" fillId="5" borderId="2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164" fontId="0" fillId="5" borderId="4" xfId="0" applyNumberFormat="1" applyFill="1" applyBorder="1" applyAlignment="1" applyProtection="1"/>
    <xf numFmtId="0" fontId="1" fillId="2" borderId="2" xfId="0" applyFont="1" applyFill="1" applyBorder="1" applyAlignment="1" applyProtection="1"/>
    <xf numFmtId="164" fontId="1" fillId="4" borderId="5" xfId="0" applyNumberFormat="1" applyFont="1" applyFill="1" applyBorder="1" applyProtection="1"/>
    <xf numFmtId="164" fontId="2" fillId="4" borderId="1" xfId="0" applyNumberFormat="1" applyFont="1" applyFill="1" applyBorder="1" applyProtection="1"/>
    <xf numFmtId="164" fontId="1" fillId="4" borderId="0" xfId="0" applyNumberFormat="1" applyFont="1" applyFill="1" applyProtection="1"/>
    <xf numFmtId="0" fontId="2" fillId="7" borderId="1" xfId="0" applyFont="1" applyFill="1" applyBorder="1" applyAlignment="1" applyProtection="1">
      <alignment horizontal="center"/>
    </xf>
    <xf numFmtId="164" fontId="1" fillId="4" borderId="1" xfId="0" applyNumberFormat="1" applyFont="1" applyFill="1" applyBorder="1" applyProtection="1"/>
    <xf numFmtId="164" fontId="1" fillId="4" borderId="6" xfId="0" applyNumberFormat="1" applyFont="1" applyFill="1" applyBorder="1" applyProtection="1"/>
    <xf numFmtId="0" fontId="2" fillId="7" borderId="1" xfId="0" applyFont="1" applyFill="1" applyBorder="1" applyAlignment="1" applyProtection="1"/>
    <xf numFmtId="0" fontId="2" fillId="7" borderId="5" xfId="0" applyFont="1" applyFill="1" applyBorder="1" applyAlignment="1" applyProtection="1"/>
    <xf numFmtId="164" fontId="0" fillId="3" borderId="0" xfId="0" applyNumberFormat="1" applyFill="1" applyAlignment="1" applyProtection="1">
      <alignment horizontal="right"/>
    </xf>
    <xf numFmtId="164" fontId="0" fillId="5" borderId="7" xfId="0" applyNumberFormat="1" applyFill="1" applyBorder="1" applyAlignment="1" applyProtection="1"/>
    <xf numFmtId="164" fontId="0" fillId="3" borderId="7" xfId="0" applyNumberFormat="1" applyFill="1" applyBorder="1" applyAlignment="1" applyProtection="1">
      <alignment horizontal="right"/>
    </xf>
    <xf numFmtId="164" fontId="0" fillId="5" borderId="0" xfId="0" applyNumberFormat="1" applyFill="1" applyAlignment="1" applyProtection="1"/>
    <xf numFmtId="164" fontId="3" fillId="5" borderId="0" xfId="0" applyNumberFormat="1" applyFont="1" applyFill="1" applyAlignment="1" applyProtection="1"/>
    <xf numFmtId="164" fontId="1" fillId="6" borderId="0" xfId="0" applyNumberFormat="1" applyFont="1" applyFill="1" applyProtection="1"/>
    <xf numFmtId="164" fontId="4" fillId="3" borderId="0" xfId="0" applyNumberFormat="1" applyFont="1" applyFill="1" applyAlignment="1" applyProtection="1">
      <alignment horizontal="right"/>
    </xf>
    <xf numFmtId="164" fontId="1" fillId="0" borderId="5" xfId="0" applyNumberFormat="1" applyFont="1" applyFill="1" applyBorder="1" applyProtection="1">
      <protection locked="0"/>
    </xf>
    <xf numFmtId="164" fontId="1" fillId="4" borderId="0" xfId="0" applyNumberFormat="1" applyFont="1" applyFill="1" applyAlignment="1" applyProtection="1">
      <alignment horizontal="right"/>
    </xf>
    <xf numFmtId="164" fontId="1" fillId="4" borderId="6" xfId="0" applyNumberFormat="1" applyFont="1" applyFill="1" applyBorder="1" applyAlignment="1" applyProtection="1">
      <alignment horizontal="right"/>
    </xf>
    <xf numFmtId="0" fontId="1" fillId="3" borderId="0" xfId="0" applyFont="1" applyFill="1" applyAlignment="1" applyProtection="1"/>
    <xf numFmtId="0" fontId="2" fillId="2" borderId="0" xfId="0" applyFont="1" applyFill="1" applyAlignment="1" applyProtection="1"/>
    <xf numFmtId="164" fontId="1" fillId="0" borderId="1" xfId="0" applyNumberFormat="1" applyFont="1" applyFill="1" applyBorder="1" applyProtection="1">
      <protection locked="0"/>
    </xf>
    <xf numFmtId="0" fontId="1" fillId="2" borderId="0" xfId="0" applyFont="1" applyFill="1" applyAlignment="1" applyProtection="1"/>
    <xf numFmtId="0" fontId="2" fillId="2" borderId="2" xfId="0" applyFont="1" applyFill="1" applyBorder="1" applyAlignment="1" applyProtection="1"/>
    <xf numFmtId="164" fontId="0" fillId="5" borderId="0" xfId="0" applyNumberFormat="1" applyFill="1" applyAlignment="1" applyProtection="1">
      <alignment horizontal="lef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6" borderId="8" xfId="0" applyNumberFormat="1" applyFont="1" applyFill="1" applyBorder="1" applyProtection="1"/>
    <xf numFmtId="164" fontId="1" fillId="8" borderId="0" xfId="0" applyNumberFormat="1" applyFont="1" applyFill="1" applyProtection="1"/>
    <xf numFmtId="165" fontId="1" fillId="4" borderId="0" xfId="0" applyNumberFormat="1" applyFont="1" applyFill="1" applyProtection="1"/>
    <xf numFmtId="164" fontId="1" fillId="4" borderId="9" xfId="0" applyNumberFormat="1" applyFont="1" applyFill="1" applyBorder="1" applyProtection="1"/>
    <xf numFmtId="164" fontId="1" fillId="4" borderId="8" xfId="0" applyNumberFormat="1" applyFont="1" applyFill="1" applyBorder="1" applyProtection="1"/>
    <xf numFmtId="164" fontId="3" fillId="5" borderId="8" xfId="0" applyNumberFormat="1" applyFont="1" applyFill="1" applyBorder="1" applyAlignment="1" applyProtection="1"/>
    <xf numFmtId="164" fontId="1" fillId="4" borderId="5" xfId="0" applyNumberFormat="1" applyFont="1" applyFill="1" applyBorder="1" applyAlignment="1" applyProtection="1">
      <alignment horizontal="right"/>
    </xf>
    <xf numFmtId="164" fontId="0" fillId="5" borderId="8" xfId="0" applyNumberFormat="1" applyFill="1" applyBorder="1" applyAlignment="1" applyProtection="1"/>
    <xf numFmtId="164" fontId="1" fillId="4" borderId="2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3" fillId="3" borderId="7" xfId="0" applyNumberFormat="1" applyFont="1" applyFill="1" applyBorder="1" applyAlignment="1" applyProtection="1">
      <alignment horizontal="left"/>
    </xf>
    <xf numFmtId="164" fontId="1" fillId="4" borderId="10" xfId="0" applyNumberFormat="1" applyFont="1" applyFill="1" applyBorder="1" applyProtection="1"/>
    <xf numFmtId="164" fontId="0" fillId="5" borderId="11" xfId="0" applyNumberFormat="1" applyFill="1" applyBorder="1" applyAlignment="1" applyProtection="1"/>
    <xf numFmtId="164" fontId="3" fillId="5" borderId="0" xfId="0" applyNumberFormat="1" applyFont="1" applyFill="1" applyAlignment="1" applyProtection="1">
      <alignment horizontal="left"/>
    </xf>
    <xf numFmtId="164" fontId="1" fillId="4" borderId="3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94646</xdr:colOff>
      <xdr:row>6</xdr:row>
      <xdr:rowOff>126365</xdr:rowOff>
    </xdr:from>
    <xdr:to>
      <xdr:col>7</xdr:col>
      <xdr:colOff>10401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94646</xdr:colOff>
      <xdr:row>6</xdr:row>
      <xdr:rowOff>126365</xdr:rowOff>
    </xdr:from>
    <xdr:to>
      <xdr:col>5</xdr:col>
      <xdr:colOff>707979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11</xdr:row>
      <xdr:rowOff>126365</xdr:rowOff>
    </xdr:from>
    <xdr:to>
      <xdr:col>7</xdr:col>
      <xdr:colOff>30055</xdr:colOff>
      <xdr:row>17</xdr:row>
      <xdr:rowOff>0</xdr:rowOff>
    </xdr:to>
    <xdr:sp macro="" textlink="">
      <xdr:nvSpPr>
        <xdr:cNvPr id="4" name="Comment 3" hidden="1"/>
        <xdr:cNvSpPr txBox="1"/>
      </xdr:nvSpPr>
      <xdr:spPr>
        <a:xfrm>
          <a:off x="3415335" y="221488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11</xdr:row>
      <xdr:rowOff>126365</xdr:rowOff>
    </xdr:from>
    <xdr:to>
      <xdr:col>6</xdr:col>
      <xdr:colOff>5274</xdr:colOff>
      <xdr:row>17</xdr:row>
      <xdr:rowOff>0</xdr:rowOff>
    </xdr:to>
    <xdr:sp macro="" textlink="">
      <xdr:nvSpPr>
        <xdr:cNvPr id="5" name="Comment 4" hidden="1"/>
        <xdr:cNvSpPr txBox="1"/>
      </xdr:nvSpPr>
      <xdr:spPr>
        <a:xfrm>
          <a:off x="2931388" y="221488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11</xdr:row>
      <xdr:rowOff>126365</xdr:rowOff>
    </xdr:from>
    <xdr:to>
      <xdr:col>7</xdr:col>
      <xdr:colOff>30055</xdr:colOff>
      <xdr:row>17</xdr:row>
      <xdr:rowOff>0</xdr:rowOff>
    </xdr:to>
    <xdr:sp macro="" textlink="">
      <xdr:nvSpPr>
        <xdr:cNvPr id="8" name="Comment 7" hidden="1"/>
        <xdr:cNvSpPr txBox="1"/>
      </xdr:nvSpPr>
      <xdr:spPr>
        <a:xfrm>
          <a:off x="341533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11</xdr:row>
      <xdr:rowOff>126365</xdr:rowOff>
    </xdr:from>
    <xdr:to>
      <xdr:col>6</xdr:col>
      <xdr:colOff>5274</xdr:colOff>
      <xdr:row>17</xdr:row>
      <xdr:rowOff>0</xdr:rowOff>
    </xdr:to>
    <xdr:sp macro="" textlink="">
      <xdr:nvSpPr>
        <xdr:cNvPr id="9" name="Comment 8" hidden="1"/>
        <xdr:cNvSpPr txBox="1"/>
      </xdr:nvSpPr>
      <xdr:spPr>
        <a:xfrm>
          <a:off x="2931388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94646</xdr:colOff>
      <xdr:row>6</xdr:row>
      <xdr:rowOff>126365</xdr:rowOff>
    </xdr:from>
    <xdr:to>
      <xdr:col>7</xdr:col>
      <xdr:colOff>10401</xdr:colOff>
      <xdr:row>12</xdr:row>
      <xdr:rowOff>0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94646</xdr:colOff>
      <xdr:row>6</xdr:row>
      <xdr:rowOff>126365</xdr:rowOff>
    </xdr:from>
    <xdr:to>
      <xdr:col>5</xdr:col>
      <xdr:colOff>707979</xdr:colOff>
      <xdr:row>12</xdr:row>
      <xdr:rowOff>0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0</xdr:rowOff>
    </xdr:to>
    <xdr:sp macro="" textlink="">
      <xdr:nvSpPr>
        <xdr:cNvPr id="4" name="Comment 3" hidden="1"/>
        <xdr:cNvSpPr txBox="1"/>
      </xdr:nvSpPr>
      <xdr:spPr>
        <a:xfrm>
          <a:off x="3415335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0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7"/>
  <sheetViews>
    <sheetView tabSelected="1" workbookViewId="0">
      <pane xSplit="0" ySplit="7" topLeftCell="A8" activePane="bottomLeft" state="frozenSplit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25" customFormat="1">
      <c r="C1" s="31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25" customFormat="1">
      <c r="EE2" s="25" t="s">
        <v>141</v>
      </c>
      <c s="25" t="s">
        <v>142</v>
      </c>
      <c r="EJ2" s="25" t="s">
        <v>141</v>
      </c>
      <c s="25" t="s">
        <v>142</v>
      </c>
      <c r="EO2" s="25" t="s">
        <v>141</v>
      </c>
      <c s="25" t="s">
        <v>142</v>
      </c>
    </row>
    <row ht="14.95" s="27" customFormat="1"/>
    <row ht="14.95" s="29" customFormat="1">
      <c s="29" t="s">
        <v>0</v>
      </c>
      <c r="C4" s="29" t="s">
        <v>1</v>
      </c>
      <c s="29" t="s">
        <v>2</v>
      </c>
      <c s="13" t="s">
        <v>3</v>
      </c>
      <c s="29" t="s">
        <v>4</v>
      </c>
      <c r="H4" s="13"/>
      <c s="29" t="s">
        <v>8</v>
      </c>
      <c s="29" t="s">
        <v>10</v>
      </c>
      <c s="29" t="s">
        <v>11</v>
      </c>
      <c s="29" t="s">
        <v>13</v>
      </c>
      <c s="29" t="s">
        <v>14</v>
      </c>
      <c s="29" t="s">
        <v>16</v>
      </c>
      <c r="R4" s="29" t="s">
        <v>18</v>
      </c>
      <c s="29" t="s">
        <v>19</v>
      </c>
      <c s="29" t="s">
        <v>20</v>
      </c>
      <c s="29" t="s">
        <v>21</v>
      </c>
      <c s="29" t="s">
        <v>22</v>
      </c>
      <c s="13" t="s">
        <v>23</v>
      </c>
      <c s="29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28" customFormat="1">
      <c r="E5" s="14"/>
      <c s="28" t="s">
        <v>5</v>
      </c>
      <c s="28" t="s">
        <v>6</v>
      </c>
      <c s="14" t="s">
        <v>7</v>
      </c>
      <c s="28" t="s">
        <v>9</v>
      </c>
      <c s="28" t="s">
        <v>9</v>
      </c>
      <c s="28" t="s">
        <v>12</v>
      </c>
      <c s="28" t="s">
        <v>12</v>
      </c>
      <c s="28" t="s">
        <v>15</v>
      </c>
      <c s="28" t="s">
        <v>17</v>
      </c>
      <c r="R5" s="28" t="s">
        <v>9</v>
      </c>
      <c s="28" t="s">
        <v>9</v>
      </c>
      <c r="U5" s="28" t="s">
        <v>9</v>
      </c>
      <c s="28" t="s">
        <v>9</v>
      </c>
      <c s="14" t="s">
        <v>9</v>
      </c>
      <c s="28" t="s">
        <v>25</v>
      </c>
      <c s="28" t="s">
        <v>7</v>
      </c>
    </row>
    <row ht="14.95" s="28" customFormat="1">
      <c r="C6" s="28" t="s">
        <v>145</v>
      </c>
      <c s="28">
        <v>0</v>
      </c>
      <c s="14" t="s">
        <v>146</v>
      </c>
      <c r="H6" s="14"/>
      <c r="W6" s="14"/>
      <c s="28" t="s">
        <v>25</v>
      </c>
      <c s="28" t="s">
        <v>5</v>
      </c>
    </row>
    <row ht="14.95" s="26" customFormat="1">
      <c r="C7" s="26" t="s">
        <v>147</v>
      </c>
      <c s="26">
        <f>(F11+F16)/1000</f>
        <v>0</v>
      </c>
      <c s="15" t="s">
        <v>148</v>
      </c>
      <c s="26">
        <f t="shared" si="0" ref="F7:J7">F11+F16</f>
        <v>0</v>
      </c>
      <c s="26">
        <f t="shared" si="0"/>
        <v>0</v>
      </c>
      <c s="15">
        <f t="shared" si="0"/>
        <v>0</v>
      </c>
      <c s="26">
        <f t="shared" si="0"/>
        <v>0</v>
      </c>
      <c s="26">
        <f t="shared" si="0"/>
        <v>0</v>
      </c>
      <c r="R7" s="26">
        <f t="shared" si="1" ref="R7:W7">R11+R16</f>
        <v>0</v>
      </c>
      <c s="26">
        <f t="shared" si="1"/>
        <v>0</v>
      </c>
      <c s="26">
        <f t="shared" si="1"/>
        <v>0</v>
      </c>
      <c s="26">
        <f t="shared" si="1"/>
        <v>0</v>
      </c>
      <c s="26">
        <f t="shared" si="1"/>
        <v>0</v>
      </c>
      <c s="15">
        <f t="shared" si="1"/>
        <v>0</v>
      </c>
      <c s="26" t="s">
        <v>26</v>
      </c>
      <c s="26" t="s">
        <v>5</v>
      </c>
      <c r="EC7" s="26" t="s">
        <v>26</v>
      </c>
      <c s="26" t="s">
        <v>6</v>
      </c>
      <c s="26">
        <f t="shared" si="2" ref="EE7:EF7">EE11+EE16</f>
        <v>0</v>
      </c>
      <c s="26">
        <f t="shared" si="2"/>
        <v>0</v>
      </c>
      <c r="EH7" s="26" t="s">
        <v>26</v>
      </c>
      <c s="26" t="str">
        <f>POWERU()</f>
        <v>kW</v>
      </c>
      <c s="26">
        <f t="shared" si="3" ref="EJ7:EK7">EJ11+EJ16</f>
        <v>0</v>
      </c>
      <c s="26">
        <f t="shared" si="3"/>
        <v>0</v>
      </c>
      <c r="EM7" s="26" t="s">
        <v>26</v>
      </c>
      <c s="26" t="str">
        <f>POWERU()</f>
        <v>kW</v>
      </c>
      <c s="26">
        <f t="shared" si="4" ref="EO7:EP7">EO11+EO16</f>
        <v>0</v>
      </c>
      <c s="26">
        <f t="shared" si="4"/>
        <v>0</v>
      </c>
    </row>
    <row ht="14.95" s="21" customFormat="1">
      <c s="21" t="s">
        <v>183</v>
      </c>
      <c r="C8" s="18" t="s">
        <v>189</v>
      </c>
      <c s="37"/>
      <c s="32" t="s">
        <v>148</v>
      </c>
      <c s="21" t="s">
        <v>4</v>
      </c>
      <c r="H8" s="17"/>
      <c s="21" t="s">
        <v>8</v>
      </c>
      <c s="21" t="s">
        <v>10</v>
      </c>
      <c s="21" t="s">
        <v>11</v>
      </c>
      <c s="21" t="s">
        <v>13</v>
      </c>
      <c s="21" t="s">
        <v>14</v>
      </c>
      <c s="21" t="s">
        <v>16</v>
      </c>
      <c r="R8" s="21" t="s">
        <v>18</v>
      </c>
      <c s="21" t="s">
        <v>19</v>
      </c>
      <c s="21" t="s">
        <v>20</v>
      </c>
      <c s="21" t="s">
        <v>21</v>
      </c>
      <c s="21" t="s">
        <v>22</v>
      </c>
      <c s="17" t="s">
        <v>23</v>
      </c>
      <c s="21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1" t="s">
        <v>188</v>
      </c>
    </row>
    <row ht="14.95" s="19" customFormat="1">
      <c r="C9" s="19" t="s">
        <v>185</v>
      </c>
      <c s="9">
        <v>25</v>
      </c>
      <c s="11" t="str">
        <f>TEMPU()</f>
        <v>°C</v>
      </c>
      <c s="19" t="s">
        <v>5</v>
      </c>
      <c s="19" t="s">
        <v>6</v>
      </c>
      <c s="11" t="s">
        <v>7</v>
      </c>
      <c s="19" t="s">
        <v>9</v>
      </c>
      <c s="19" t="s">
        <v>9</v>
      </c>
      <c s="19" t="s">
        <v>12</v>
      </c>
      <c s="19" t="s">
        <v>12</v>
      </c>
      <c s="19" t="s">
        <v>15</v>
      </c>
      <c s="19" t="s">
        <v>17</v>
      </c>
      <c r="R9" s="19" t="s">
        <v>9</v>
      </c>
      <c s="19" t="s">
        <v>9</v>
      </c>
      <c r="U9" s="19" t="s">
        <v>9</v>
      </c>
      <c s="19" t="s">
        <v>9</v>
      </c>
      <c s="11" t="s">
        <v>9</v>
      </c>
    </row>
    <row ht="14.95" s="19" customFormat="1">
      <c r="C10" s="19" t="s">
        <v>186</v>
      </c>
      <c s="9">
        <v>1</v>
      </c>
      <c s="11" t="str">
        <f>PRESU()</f>
        <v>bar</v>
      </c>
      <c r="H10" s="11"/>
      <c r="W10" s="11"/>
      <c s="19" t="s">
        <v>26</v>
      </c>
      <c s="19" t="s">
        <v>33</v>
      </c>
      <c r="AA10" s="19">
        <f>100*SAFEDIV(Input!AA11,Input!F11)</f>
        <v>0</v>
      </c>
      <c s="19">
        <f>100*SAFEDIV(Input!AB11,Input!F11)</f>
        <v>0</v>
      </c>
      <c s="19">
        <f>100*SAFEDIV(Input!AC11,Input!F11)</f>
        <v>0</v>
      </c>
      <c s="19">
        <f>100*SAFEDIV(Input!AD11,Input!F11)</f>
        <v>0</v>
      </c>
      <c s="19">
        <f>100*SAFEDIV(Input!AE11,Input!F11)</f>
        <v>0</v>
      </c>
      <c s="19">
        <f>100*SAFEDIV(Input!AF11,Input!F11)</f>
        <v>0</v>
      </c>
      <c s="19">
        <f>100*SAFEDIV(Input!AG11,Input!F11)</f>
        <v>0</v>
      </c>
      <c s="19">
        <f>100*SAFEDIV(Input!AH11,Input!F11)</f>
        <v>0</v>
      </c>
      <c s="19">
        <f>100*SAFEDIV(Input!AI11,Input!F11)</f>
        <v>0</v>
      </c>
      <c s="19">
        <f>100*SAFEDIV(Input!AJ11,Input!F11)</f>
        <v>0</v>
      </c>
      <c s="19">
        <f>100*SAFEDIV(Input!AK11,Input!F11)</f>
        <v>0</v>
      </c>
      <c s="19">
        <f>100*SAFEDIV(Input!AL11,Input!F11)</f>
        <v>0</v>
      </c>
      <c s="19">
        <f>100*SAFEDIV(Input!AM11,Input!F11)</f>
        <v>0</v>
      </c>
      <c s="19">
        <f>100*SAFEDIV(Input!AN11,Input!F11)</f>
        <v>0</v>
      </c>
      <c s="19">
        <f>100*SAFEDIV(Input!AO11,Input!F11)</f>
        <v>0</v>
      </c>
      <c s="19">
        <f>100*SAFEDIV(Input!AP11,Input!F11)</f>
        <v>0</v>
      </c>
      <c s="19">
        <f>100*SAFEDIV(Input!AQ11,Input!F11)</f>
        <v>0</v>
      </c>
      <c s="19">
        <f>100*SAFEDIV(Input!AR11,Input!F11)</f>
        <v>0</v>
      </c>
      <c s="19">
        <f>100*SAFEDIV(Input!AS11,Input!F11)</f>
        <v>0</v>
      </c>
      <c s="19">
        <f>100*SAFEDIV(Input!AT11,Input!F11)</f>
        <v>0</v>
      </c>
      <c s="19">
        <f>100*SAFEDIV(Input!AU11,Input!F11)</f>
        <v>0</v>
      </c>
      <c s="19">
        <f>100*SAFEDIV(Input!AV11,Input!F11)</f>
        <v>0</v>
      </c>
      <c s="19">
        <f>100*SAFEDIV(Input!AW11,Input!F11)</f>
        <v>0</v>
      </c>
      <c s="19">
        <f>100*SAFEDIV(Input!AX11,Input!F11)</f>
        <v>0</v>
      </c>
      <c s="19">
        <f>100*SAFEDIV(Input!AY11,Input!F11)</f>
        <v>0</v>
      </c>
      <c s="19">
        <f>100*SAFEDIV(Input!AZ11,Input!F11)</f>
        <v>0</v>
      </c>
      <c s="19">
        <f>100*SAFEDIV(Input!BA11,Input!F11)</f>
        <v>0</v>
      </c>
      <c s="19">
        <f>100*SAFEDIV(Input!BB11,Input!F11)</f>
        <v>0</v>
      </c>
      <c s="19">
        <f>100*SAFEDIV(Input!BC11,Input!F11)</f>
        <v>0</v>
      </c>
      <c s="19">
        <f>100*SAFEDIV(Input!BD11,Input!F11)</f>
        <v>0</v>
      </c>
      <c s="19">
        <f>100*SAFEDIV(Input!BE11,Input!F11)</f>
        <v>0</v>
      </c>
      <c s="19">
        <f>100*SAFEDIV(Input!BF11,Input!F11)</f>
        <v>0</v>
      </c>
      <c s="19">
        <f>100*SAFEDIV(Input!BG11,Input!F11)</f>
        <v>0</v>
      </c>
      <c s="19">
        <f>100*SAFEDIV(Input!BH11,Input!F11)</f>
        <v>0</v>
      </c>
      <c s="19">
        <f>100*SAFEDIV(Input!BI11,Input!F11)</f>
        <v>0</v>
      </c>
      <c s="19">
        <f>100*SAFEDIV(Input!BJ11,Input!F11)</f>
        <v>0</v>
      </c>
      <c s="19">
        <f>100*SAFEDIV(Input!BK11,Input!F11)</f>
        <v>0</v>
      </c>
      <c s="19">
        <f>100*SAFEDIV(Input!BL11,Input!F11)</f>
        <v>0</v>
      </c>
      <c s="19">
        <f>100*SAFEDIV(Input!BM11,Input!F11)</f>
        <v>0</v>
      </c>
      <c s="19">
        <f>100*SAFEDIV(Input!BN11,Input!F11)</f>
        <v>0</v>
      </c>
      <c s="19">
        <f>100*SAFEDIV(Input!BO11,Input!F11)</f>
        <v>0</v>
      </c>
      <c s="19">
        <f>100*SAFEDIV(Input!BP11,Input!F11)</f>
        <v>0</v>
      </c>
      <c s="19">
        <f>100*SAFEDIV(Input!BQ11,Input!F11)</f>
        <v>0</v>
      </c>
      <c s="19">
        <f>100*SAFEDIV(Input!BR11,Input!F11)</f>
        <v>0</v>
      </c>
      <c s="19">
        <f>100*SAFEDIV(Input!BS11,Input!F11)</f>
        <v>0</v>
      </c>
      <c s="19">
        <f>100*SAFEDIV(Input!BT11,Input!F11)</f>
        <v>0</v>
      </c>
      <c s="19">
        <f>100*SAFEDIV(Input!BU11,Input!F11)</f>
        <v>0</v>
      </c>
      <c s="19">
        <f>100*SAFEDIV(Input!BV11,Input!F11)</f>
        <v>0</v>
      </c>
      <c s="19">
        <f>100*SAFEDIV(Input!BW11,Input!F11)</f>
        <v>0</v>
      </c>
      <c s="19">
        <f>100*SAFEDIV(Input!BX11,Input!F11)</f>
        <v>0</v>
      </c>
      <c s="19">
        <f>100*SAFEDIV(Input!BY11,Input!F11)</f>
        <v>0</v>
      </c>
      <c s="19">
        <f>100*SAFEDIV(Input!BZ11,Input!F11)</f>
        <v>0</v>
      </c>
      <c s="19">
        <f>100*SAFEDIV(Input!CA11,Input!F11)</f>
        <v>0</v>
      </c>
      <c s="19">
        <f>100*SAFEDIV(Input!CB11,Input!F11)</f>
        <v>0</v>
      </c>
      <c s="19">
        <f>100*SAFEDIV(Input!CC11,Input!F11)</f>
        <v>0</v>
      </c>
      <c s="19">
        <f>100*SAFEDIV(Input!CD11,Input!F11)</f>
        <v>0</v>
      </c>
      <c s="19">
        <f>100*SAFEDIV(Input!CE11,Input!F11)</f>
        <v>0</v>
      </c>
      <c s="19">
        <f>100*SAFEDIV(Input!CF11,Input!F11)</f>
        <v>0</v>
      </c>
      <c s="19">
        <f>100*SAFEDIV(Input!CG11,Input!F11)</f>
        <v>0</v>
      </c>
      <c s="19">
        <f>100*SAFEDIV(Input!CH11,Input!F11)</f>
        <v>0</v>
      </c>
      <c s="19">
        <f>100*SAFEDIV(Input!CI11,Input!F11)</f>
        <v>0</v>
      </c>
      <c s="19">
        <f>100*SAFEDIV(Input!CJ11,Input!F11)</f>
        <v>0</v>
      </c>
      <c s="19">
        <f>100*SAFEDIV(Input!CK11,Input!F11)</f>
        <v>0</v>
      </c>
      <c s="19">
        <f>100*SAFEDIV(Input!CL11,Input!F11)</f>
        <v>0</v>
      </c>
      <c s="19">
        <f>100*SAFEDIV(Input!CM11,Input!F11)</f>
        <v>0</v>
      </c>
      <c s="19">
        <f>100*SAFEDIV(Input!CN11,Input!F11)</f>
        <v>0</v>
      </c>
      <c s="19">
        <f>100*SAFEDIV(Input!CO11,Input!F11)</f>
        <v>0</v>
      </c>
      <c s="19">
        <f>100*SAFEDIV(Input!CP11,Input!F11)</f>
        <v>0</v>
      </c>
      <c s="19">
        <f>100*SAFEDIV(Input!CQ11,Input!F11)</f>
        <v>0</v>
      </c>
      <c s="19">
        <f>100*SAFEDIV(Input!CR11,Input!F11)</f>
        <v>0</v>
      </c>
      <c s="19">
        <f>100*SAFEDIV(Input!CS11,Input!F11)</f>
        <v>0</v>
      </c>
      <c s="19">
        <f>100*SAFEDIV(Input!CT11,Input!F11)</f>
        <v>0</v>
      </c>
      <c s="19">
        <f>100*SAFEDIV(Input!CU11,Input!F11)</f>
        <v>0</v>
      </c>
      <c s="19">
        <f>100*SAFEDIV(Input!CV11,Input!F11)</f>
        <v>0</v>
      </c>
      <c s="19">
        <f>100*SAFEDIV(Input!CW11,Input!F11)</f>
        <v>0</v>
      </c>
      <c s="19">
        <f>100*SAFEDIV(Input!CX11,Input!F11)</f>
        <v>0</v>
      </c>
      <c s="19">
        <f>100*SAFEDIV(Input!CY11,Input!F11)</f>
        <v>0</v>
      </c>
      <c s="19">
        <f>100*SAFEDIV(Input!CZ11,Input!F11)</f>
        <v>0</v>
      </c>
      <c s="19">
        <f>100*SAFEDIV(Input!DA11,Input!F11)</f>
        <v>0</v>
      </c>
      <c s="19">
        <f>100*SAFEDIV(Input!DB11,Input!F11)</f>
        <v>0</v>
      </c>
      <c s="19">
        <f>100*SAFEDIV(Input!DC11,Input!F11)</f>
        <v>0</v>
      </c>
      <c s="19">
        <f>100*SAFEDIV(Input!DD11,Input!F11)</f>
        <v>0</v>
      </c>
      <c s="19">
        <f>100*SAFEDIV(Input!DE11,Input!F11)</f>
        <v>0</v>
      </c>
      <c s="19">
        <f>100*SAFEDIV(Input!DF11,Input!F11)</f>
        <v>0</v>
      </c>
      <c s="19">
        <f>100*SAFEDIV(Input!DG11,Input!F11)</f>
        <v>0</v>
      </c>
      <c s="19">
        <f>100*SAFEDIV(Input!DH11,Input!F11)</f>
        <v>0</v>
      </c>
      <c s="19">
        <f>100*SAFEDIV(Input!DI11,Input!F11)</f>
        <v>0</v>
      </c>
      <c s="19">
        <f>100*SAFEDIV(Input!DJ11,Input!F11)</f>
        <v>0</v>
      </c>
      <c s="19">
        <f>100*SAFEDIV(Input!DK11,Input!F11)</f>
        <v>0</v>
      </c>
      <c s="19">
        <f>100*SAFEDIV(Input!DL11,Input!F11)</f>
        <v>0</v>
      </c>
      <c s="19">
        <f>100*SAFEDIV(Input!DM11,Input!F11)</f>
        <v>0</v>
      </c>
      <c s="19">
        <f>100*SAFEDIV(Input!DN11,Input!F11)</f>
        <v>0</v>
      </c>
      <c s="19">
        <f>100*SAFEDIV(Input!DO11,Input!F11)</f>
        <v>0</v>
      </c>
      <c s="19">
        <f>100*SAFEDIV(Input!DP11,Input!F11)</f>
        <v>0</v>
      </c>
      <c s="19">
        <f>100*SAFEDIV(Input!DQ11,Input!F11)</f>
        <v>0</v>
      </c>
      <c s="19">
        <f>100*SAFEDIV(Input!DR11,Input!F11)</f>
        <v>0</v>
      </c>
      <c s="19">
        <f>100*SAFEDIV(Input!DS11,Input!F11)</f>
        <v>0</v>
      </c>
      <c s="19">
        <f>100*SAFEDIV(Input!DT11,Input!F11)</f>
        <v>0</v>
      </c>
      <c s="19">
        <f>100*SAFEDIV(Input!DU11,Input!F11)</f>
        <v>0</v>
      </c>
      <c s="19">
        <f>100*SAFEDIV(Input!DV11,Input!F11)</f>
        <v>0</v>
      </c>
      <c s="19">
        <f>100*SAFEDIV(Input!DW11,Input!F11)</f>
        <v>0</v>
      </c>
      <c s="19">
        <f>100*SAFEDIV(Input!DX11,Input!F11)</f>
        <v>0</v>
      </c>
      <c s="19">
        <f>100*SAFEDIV(Input!DY11,Input!F11)</f>
        <v>0</v>
      </c>
      <c s="19">
        <f>100*SAFEDIV(Input!DZ11,Input!F11)</f>
        <v>0</v>
      </c>
    </row>
    <row ht="14.95" s="22" customFormat="1">
      <c s="22" t="s">
        <v>184</v>
      </c>
      <c r="C11" s="22" t="s">
        <v>26</v>
      </c>
      <c s="22">
        <f>SUM(Input!D12:Input!D12)</f>
        <v>0</v>
      </c>
      <c s="12" t="s">
        <v>33</v>
      </c>
      <c s="22">
        <f t="shared" si="5" ref="F11:J11">SUM(F12:F12)</f>
        <v>0</v>
      </c>
      <c s="22">
        <f t="shared" si="5"/>
        <v>0</v>
      </c>
      <c s="12">
        <f t="shared" si="5"/>
        <v>0</v>
      </c>
      <c s="22">
        <f t="shared" si="5"/>
        <v>0</v>
      </c>
      <c s="22">
        <f t="shared" si="5"/>
        <v>0</v>
      </c>
      <c r="R11" s="22">
        <f t="shared" si="6" ref="R11:S11">SUM(R12:R12)</f>
        <v>0</v>
      </c>
      <c s="22">
        <f t="shared" si="6"/>
        <v>0</v>
      </c>
      <c r="U11" s="22">
        <f t="shared" si="7" ref="U11:W11">SUM(U12:U12)</f>
        <v>0</v>
      </c>
      <c s="22">
        <f t="shared" si="7"/>
        <v>0</v>
      </c>
      <c s="12">
        <f t="shared" si="7"/>
        <v>0</v>
      </c>
      <c s="22" t="s">
        <v>26</v>
      </c>
      <c s="22" t="s">
        <v>5</v>
      </c>
      <c r="AA11" s="22">
        <f t="shared" si="8" ref="AA11:DZ11">SUM(AA12:AA12)</f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s="22">
        <f t="shared" si="8"/>
        <v>0</v>
      </c>
      <c r="EE11" s="22">
        <f>StreamFV_O2Demand(C12:C12,F12:F12,"Cu")*F11</f>
        <v>0</v>
      </c>
      <c s="22">
        <f>StreamFV_O2Demand(C12:C12,F12:F12,"Zn")*F11</f>
        <v>0</v>
      </c>
      <c r="EJ11" s="22">
        <f>StreamFV_EndProdHf(C12:C12,F12:F12,"Cu")*F11</f>
        <v>0</v>
      </c>
      <c s="22">
        <f>StreamFV_EndProdHf(C12:C12,F12:F12,"Zn")*F11</f>
        <v>0</v>
      </c>
      <c r="EO11" s="22">
        <f>StreamFV_Hrea(C12:C12,F12:F12,"Cu")*F11</f>
        <v>0</v>
      </c>
      <c s="22">
        <f>StreamFV_Hrea(C12:C12,F12:F12,"Zn")*F11</f>
        <v>0</v>
      </c>
    </row>
    <row ht="14.95" s="30" customFormat="1">
      <c s="9"/>
      <c r="C12" s="9"/>
      <c r="E12" s="10"/>
      <c r="H12" s="10"/>
      <c r="W12" s="10"/>
      <c r="KT12" s="30" t="s">
        <v>187</v>
      </c>
      <c r="KZ12" s="30">
        <v>1515151744</v>
      </c>
    </row>
    <row ht="14.95" s="21" customFormat="1">
      <c s="21" t="s">
        <v>183</v>
      </c>
      <c r="C13" s="18" t="s">
        <v>191</v>
      </c>
      <c s="37"/>
      <c s="32" t="s">
        <v>148</v>
      </c>
      <c s="21" t="s">
        <v>4</v>
      </c>
      <c r="H13" s="17"/>
      <c s="21" t="s">
        <v>8</v>
      </c>
      <c s="21" t="s">
        <v>10</v>
      </c>
      <c s="21" t="s">
        <v>11</v>
      </c>
      <c s="21" t="s">
        <v>13</v>
      </c>
      <c s="21" t="s">
        <v>14</v>
      </c>
      <c s="21" t="s">
        <v>16</v>
      </c>
      <c r="R13" s="21" t="s">
        <v>18</v>
      </c>
      <c s="21" t="s">
        <v>19</v>
      </c>
      <c s="21" t="s">
        <v>20</v>
      </c>
      <c s="21" t="s">
        <v>21</v>
      </c>
      <c s="21" t="s">
        <v>22</v>
      </c>
      <c s="17" t="s">
        <v>23</v>
      </c>
      <c s="21" t="s">
        <v>24</v>
      </c>
      <c r="AA13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3" s="21" t="s">
        <v>190</v>
      </c>
    </row>
    <row ht="14.95" s="19" customFormat="1">
      <c r="C14" s="19" t="s">
        <v>185</v>
      </c>
      <c s="9">
        <v>25</v>
      </c>
      <c s="11" t="str">
        <f>TEMPU()</f>
        <v>°C</v>
      </c>
      <c s="19" t="s">
        <v>5</v>
      </c>
      <c s="19" t="s">
        <v>6</v>
      </c>
      <c s="11" t="s">
        <v>7</v>
      </c>
      <c s="19" t="s">
        <v>9</v>
      </c>
      <c s="19" t="s">
        <v>9</v>
      </c>
      <c s="19" t="s">
        <v>12</v>
      </c>
      <c s="19" t="s">
        <v>12</v>
      </c>
      <c s="19" t="s">
        <v>15</v>
      </c>
      <c s="19" t="s">
        <v>17</v>
      </c>
      <c r="R14" s="19" t="s">
        <v>9</v>
      </c>
      <c s="19" t="s">
        <v>9</v>
      </c>
      <c r="U14" s="19" t="s">
        <v>9</v>
      </c>
      <c s="19" t="s">
        <v>9</v>
      </c>
      <c s="11" t="s">
        <v>9</v>
      </c>
    </row>
    <row ht="14.95" s="19" customFormat="1">
      <c r="C15" s="19" t="s">
        <v>186</v>
      </c>
      <c s="9">
        <v>1</v>
      </c>
      <c s="11" t="str">
        <f>PRESU()</f>
        <v>bar</v>
      </c>
      <c r="H15" s="11"/>
      <c r="W15" s="11"/>
      <c s="19" t="s">
        <v>26</v>
      </c>
      <c s="19" t="s">
        <v>33</v>
      </c>
      <c r="AA15" s="19">
        <f>100*SAFEDIV(Input!AA16,Input!F16)</f>
        <v>0</v>
      </c>
      <c s="19">
        <f>100*SAFEDIV(Input!AB16,Input!F16)</f>
        <v>0</v>
      </c>
      <c s="19">
        <f>100*SAFEDIV(Input!AC16,Input!F16)</f>
        <v>0</v>
      </c>
      <c s="19">
        <f>100*SAFEDIV(Input!AD16,Input!F16)</f>
        <v>0</v>
      </c>
      <c s="19">
        <f>100*SAFEDIV(Input!AE16,Input!F16)</f>
        <v>0</v>
      </c>
      <c s="19">
        <f>100*SAFEDIV(Input!AF16,Input!F16)</f>
        <v>0</v>
      </c>
      <c s="19">
        <f>100*SAFEDIV(Input!AG16,Input!F16)</f>
        <v>0</v>
      </c>
      <c s="19">
        <f>100*SAFEDIV(Input!AH16,Input!F16)</f>
        <v>0</v>
      </c>
      <c s="19">
        <f>100*SAFEDIV(Input!AI16,Input!F16)</f>
        <v>0</v>
      </c>
      <c s="19">
        <f>100*SAFEDIV(Input!AJ16,Input!F16)</f>
        <v>0</v>
      </c>
      <c s="19">
        <f>100*SAFEDIV(Input!AK16,Input!F16)</f>
        <v>0</v>
      </c>
      <c s="19">
        <f>100*SAFEDIV(Input!AL16,Input!F16)</f>
        <v>0</v>
      </c>
      <c s="19">
        <f>100*SAFEDIV(Input!AM16,Input!F16)</f>
        <v>0</v>
      </c>
      <c s="19">
        <f>100*SAFEDIV(Input!AN16,Input!F16)</f>
        <v>0</v>
      </c>
      <c s="19">
        <f>100*SAFEDIV(Input!AO16,Input!F16)</f>
        <v>0</v>
      </c>
      <c s="19">
        <f>100*SAFEDIV(Input!AP16,Input!F16)</f>
        <v>0</v>
      </c>
      <c s="19">
        <f>100*SAFEDIV(Input!AQ16,Input!F16)</f>
        <v>0</v>
      </c>
      <c s="19">
        <f>100*SAFEDIV(Input!AR16,Input!F16)</f>
        <v>0</v>
      </c>
      <c s="19">
        <f>100*SAFEDIV(Input!AS16,Input!F16)</f>
        <v>0</v>
      </c>
      <c s="19">
        <f>100*SAFEDIV(Input!AT16,Input!F16)</f>
        <v>0</v>
      </c>
      <c s="19">
        <f>100*SAFEDIV(Input!AU16,Input!F16)</f>
        <v>0</v>
      </c>
      <c s="19">
        <f>100*SAFEDIV(Input!AV16,Input!F16)</f>
        <v>0</v>
      </c>
      <c s="19">
        <f>100*SAFEDIV(Input!AW16,Input!F16)</f>
        <v>0</v>
      </c>
      <c s="19">
        <f>100*SAFEDIV(Input!AX16,Input!F16)</f>
        <v>0</v>
      </c>
      <c s="19">
        <f>100*SAFEDIV(Input!AY16,Input!F16)</f>
        <v>0</v>
      </c>
      <c s="19">
        <f>100*SAFEDIV(Input!AZ16,Input!F16)</f>
        <v>0</v>
      </c>
      <c s="19">
        <f>100*SAFEDIV(Input!BA16,Input!F16)</f>
        <v>0</v>
      </c>
      <c s="19">
        <f>100*SAFEDIV(Input!BB16,Input!F16)</f>
        <v>0</v>
      </c>
      <c s="19">
        <f>100*SAFEDIV(Input!BC16,Input!F16)</f>
        <v>0</v>
      </c>
      <c s="19">
        <f>100*SAFEDIV(Input!BD16,Input!F16)</f>
        <v>0</v>
      </c>
      <c s="19">
        <f>100*SAFEDIV(Input!BE16,Input!F16)</f>
        <v>0</v>
      </c>
      <c s="19">
        <f>100*SAFEDIV(Input!BF16,Input!F16)</f>
        <v>0</v>
      </c>
      <c s="19">
        <f>100*SAFEDIV(Input!BG16,Input!F16)</f>
        <v>0</v>
      </c>
      <c s="19">
        <f>100*SAFEDIV(Input!BH16,Input!F16)</f>
        <v>0</v>
      </c>
      <c s="19">
        <f>100*SAFEDIV(Input!BI16,Input!F16)</f>
        <v>0</v>
      </c>
      <c s="19">
        <f>100*SAFEDIV(Input!BJ16,Input!F16)</f>
        <v>0</v>
      </c>
      <c s="19">
        <f>100*SAFEDIV(Input!BK16,Input!F16)</f>
        <v>0</v>
      </c>
      <c s="19">
        <f>100*SAFEDIV(Input!BL16,Input!F16)</f>
        <v>0</v>
      </c>
      <c s="19">
        <f>100*SAFEDIV(Input!BM16,Input!F16)</f>
        <v>0</v>
      </c>
      <c s="19">
        <f>100*SAFEDIV(Input!BN16,Input!F16)</f>
        <v>0</v>
      </c>
      <c s="19">
        <f>100*SAFEDIV(Input!BO16,Input!F16)</f>
        <v>0</v>
      </c>
      <c s="19">
        <f>100*SAFEDIV(Input!BP16,Input!F16)</f>
        <v>0</v>
      </c>
      <c s="19">
        <f>100*SAFEDIV(Input!BQ16,Input!F16)</f>
        <v>0</v>
      </c>
      <c s="19">
        <f>100*SAFEDIV(Input!BR16,Input!F16)</f>
        <v>0</v>
      </c>
      <c s="19">
        <f>100*SAFEDIV(Input!BS16,Input!F16)</f>
        <v>0</v>
      </c>
      <c s="19">
        <f>100*SAFEDIV(Input!BT16,Input!F16)</f>
        <v>0</v>
      </c>
      <c s="19">
        <f>100*SAFEDIV(Input!BU16,Input!F16)</f>
        <v>0</v>
      </c>
      <c s="19">
        <f>100*SAFEDIV(Input!BV16,Input!F16)</f>
        <v>0</v>
      </c>
      <c s="19">
        <f>100*SAFEDIV(Input!BW16,Input!F16)</f>
        <v>0</v>
      </c>
      <c s="19">
        <f>100*SAFEDIV(Input!BX16,Input!F16)</f>
        <v>0</v>
      </c>
      <c s="19">
        <f>100*SAFEDIV(Input!BY16,Input!F16)</f>
        <v>0</v>
      </c>
      <c s="19">
        <f>100*SAFEDIV(Input!BZ16,Input!F16)</f>
        <v>0</v>
      </c>
      <c s="19">
        <f>100*SAFEDIV(Input!CA16,Input!F16)</f>
        <v>0</v>
      </c>
      <c s="19">
        <f>100*SAFEDIV(Input!CB16,Input!F16)</f>
        <v>0</v>
      </c>
      <c s="19">
        <f>100*SAFEDIV(Input!CC16,Input!F16)</f>
        <v>0</v>
      </c>
      <c s="19">
        <f>100*SAFEDIV(Input!CD16,Input!F16)</f>
        <v>0</v>
      </c>
      <c s="19">
        <f>100*SAFEDIV(Input!CE16,Input!F16)</f>
        <v>0</v>
      </c>
      <c s="19">
        <f>100*SAFEDIV(Input!CF16,Input!F16)</f>
        <v>0</v>
      </c>
      <c s="19">
        <f>100*SAFEDIV(Input!CG16,Input!F16)</f>
        <v>0</v>
      </c>
      <c s="19">
        <f>100*SAFEDIV(Input!CH16,Input!F16)</f>
        <v>0</v>
      </c>
      <c s="19">
        <f>100*SAFEDIV(Input!CI16,Input!F16)</f>
        <v>0</v>
      </c>
      <c s="19">
        <f>100*SAFEDIV(Input!CJ16,Input!F16)</f>
        <v>0</v>
      </c>
      <c s="19">
        <f>100*SAFEDIV(Input!CK16,Input!F16)</f>
        <v>0</v>
      </c>
      <c s="19">
        <f>100*SAFEDIV(Input!CL16,Input!F16)</f>
        <v>0</v>
      </c>
      <c s="19">
        <f>100*SAFEDIV(Input!CM16,Input!F16)</f>
        <v>0</v>
      </c>
      <c s="19">
        <f>100*SAFEDIV(Input!CN16,Input!F16)</f>
        <v>0</v>
      </c>
      <c s="19">
        <f>100*SAFEDIV(Input!CO16,Input!F16)</f>
        <v>0</v>
      </c>
      <c s="19">
        <f>100*SAFEDIV(Input!CP16,Input!F16)</f>
        <v>0</v>
      </c>
      <c s="19">
        <f>100*SAFEDIV(Input!CQ16,Input!F16)</f>
        <v>0</v>
      </c>
      <c s="19">
        <f>100*SAFEDIV(Input!CR16,Input!F16)</f>
        <v>0</v>
      </c>
      <c s="19">
        <f>100*SAFEDIV(Input!CS16,Input!F16)</f>
        <v>0</v>
      </c>
      <c s="19">
        <f>100*SAFEDIV(Input!CT16,Input!F16)</f>
        <v>0</v>
      </c>
      <c s="19">
        <f>100*SAFEDIV(Input!CU16,Input!F16)</f>
        <v>0</v>
      </c>
      <c s="19">
        <f>100*SAFEDIV(Input!CV16,Input!F16)</f>
        <v>0</v>
      </c>
      <c s="19">
        <f>100*SAFEDIV(Input!CW16,Input!F16)</f>
        <v>0</v>
      </c>
      <c s="19">
        <f>100*SAFEDIV(Input!CX16,Input!F16)</f>
        <v>0</v>
      </c>
      <c s="19">
        <f>100*SAFEDIV(Input!CY16,Input!F16)</f>
        <v>0</v>
      </c>
      <c s="19">
        <f>100*SAFEDIV(Input!CZ16,Input!F16)</f>
        <v>0</v>
      </c>
      <c s="19">
        <f>100*SAFEDIV(Input!DA16,Input!F16)</f>
        <v>0</v>
      </c>
      <c s="19">
        <f>100*SAFEDIV(Input!DB16,Input!F16)</f>
        <v>0</v>
      </c>
      <c s="19">
        <f>100*SAFEDIV(Input!DC16,Input!F16)</f>
        <v>0</v>
      </c>
      <c s="19">
        <f>100*SAFEDIV(Input!DD16,Input!F16)</f>
        <v>0</v>
      </c>
      <c s="19">
        <f>100*SAFEDIV(Input!DE16,Input!F16)</f>
        <v>0</v>
      </c>
      <c s="19">
        <f>100*SAFEDIV(Input!DF16,Input!F16)</f>
        <v>0</v>
      </c>
      <c s="19">
        <f>100*SAFEDIV(Input!DG16,Input!F16)</f>
        <v>0</v>
      </c>
      <c s="19">
        <f>100*SAFEDIV(Input!DH16,Input!F16)</f>
        <v>0</v>
      </c>
      <c s="19">
        <f>100*SAFEDIV(Input!DI16,Input!F16)</f>
        <v>0</v>
      </c>
      <c s="19">
        <f>100*SAFEDIV(Input!DJ16,Input!F16)</f>
        <v>0</v>
      </c>
      <c s="19">
        <f>100*SAFEDIV(Input!DK16,Input!F16)</f>
        <v>0</v>
      </c>
      <c s="19">
        <f>100*SAFEDIV(Input!DL16,Input!F16)</f>
        <v>0</v>
      </c>
      <c s="19">
        <f>100*SAFEDIV(Input!DM16,Input!F16)</f>
        <v>0</v>
      </c>
      <c s="19">
        <f>100*SAFEDIV(Input!DN16,Input!F16)</f>
        <v>0</v>
      </c>
      <c s="19">
        <f>100*SAFEDIV(Input!DO16,Input!F16)</f>
        <v>0</v>
      </c>
      <c s="19">
        <f>100*SAFEDIV(Input!DP16,Input!F16)</f>
        <v>0</v>
      </c>
      <c s="19">
        <f>100*SAFEDIV(Input!DQ16,Input!F16)</f>
        <v>0</v>
      </c>
      <c s="19">
        <f>100*SAFEDIV(Input!DR16,Input!F16)</f>
        <v>0</v>
      </c>
      <c s="19">
        <f>100*SAFEDIV(Input!DS16,Input!F16)</f>
        <v>0</v>
      </c>
      <c s="19">
        <f>100*SAFEDIV(Input!DT16,Input!F16)</f>
        <v>0</v>
      </c>
      <c s="19">
        <f>100*SAFEDIV(Input!DU16,Input!F16)</f>
        <v>0</v>
      </c>
      <c s="19">
        <f>100*SAFEDIV(Input!DV16,Input!F16)</f>
        <v>0</v>
      </c>
      <c s="19">
        <f>100*SAFEDIV(Input!DW16,Input!F16)</f>
        <v>0</v>
      </c>
      <c s="19">
        <f>100*SAFEDIV(Input!DX16,Input!F16)</f>
        <v>0</v>
      </c>
      <c s="19">
        <f>100*SAFEDIV(Input!DY16,Input!F16)</f>
        <v>0</v>
      </c>
      <c s="19">
        <f>100*SAFEDIV(Input!DZ16,Input!F16)</f>
        <v>0</v>
      </c>
    </row>
    <row ht="14.95" s="22" customFormat="1">
      <c s="22" t="s">
        <v>184</v>
      </c>
      <c r="C16" s="22" t="s">
        <v>26</v>
      </c>
      <c s="22">
        <f>SUM(Input!D17:Input!D17)</f>
        <v>0</v>
      </c>
      <c s="12" t="s">
        <v>33</v>
      </c>
      <c s="22">
        <f t="shared" si="9" ref="F16:J16">SUM(F17:F17)</f>
        <v>0</v>
      </c>
      <c s="22">
        <f t="shared" si="9"/>
        <v>0</v>
      </c>
      <c s="12">
        <f t="shared" si="9"/>
        <v>0</v>
      </c>
      <c s="22">
        <f t="shared" si="9"/>
        <v>0</v>
      </c>
      <c s="22">
        <f t="shared" si="9"/>
        <v>0</v>
      </c>
      <c r="R16" s="22">
        <f t="shared" si="10" ref="R16:S16">SUM(R17:R17)</f>
        <v>0</v>
      </c>
      <c s="22">
        <f t="shared" si="10"/>
        <v>0</v>
      </c>
      <c r="U16" s="22">
        <f t="shared" si="11" ref="U16:W16">SUM(U17:U17)</f>
        <v>0</v>
      </c>
      <c s="22">
        <f t="shared" si="11"/>
        <v>0</v>
      </c>
      <c s="12">
        <f t="shared" si="11"/>
        <v>0</v>
      </c>
      <c s="22" t="s">
        <v>26</v>
      </c>
      <c s="22" t="s">
        <v>5</v>
      </c>
      <c r="AA16" s="22">
        <f t="shared" si="12" ref="AA16:DZ16">SUM(AA17:AA17)</f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s="22">
        <f t="shared" si="12"/>
        <v>0</v>
      </c>
      <c r="EE16" s="22">
        <f>StreamFV_O2Demand(C17:C17,F17:F17,"Cu")*F16</f>
        <v>0</v>
      </c>
      <c s="22">
        <f>StreamFV_O2Demand(C17:C17,F17:F17,"Zn")*F16</f>
        <v>0</v>
      </c>
      <c r="EJ16" s="22">
        <f>StreamFV_EndProdHf(C17:C17,F17:F17,"Cu")*F16</f>
        <v>0</v>
      </c>
      <c s="22">
        <f>StreamFV_EndProdHf(C17:C17,F17:F17,"Zn")*F16</f>
        <v>0</v>
      </c>
      <c r="EO16" s="22">
        <f>StreamFV_Hrea(C17:C17,F17:F17,"Cu")*F16</f>
        <v>0</v>
      </c>
      <c s="22">
        <f>StreamFV_Hrea(C17:C17,F17:F17,"Zn")*F16</f>
        <v>0</v>
      </c>
    </row>
    <row ht="14.95" s="30" customFormat="1">
      <c s="9"/>
      <c r="C17" s="9"/>
      <c r="E17" s="10"/>
      <c r="H17" s="10"/>
      <c r="W17" s="10"/>
      <c r="KT17" s="30" t="s">
        <v>187</v>
      </c>
      <c r="KZ17" s="30">
        <v>1145519360</v>
      </c>
    </row>
  </sheetData>
  <sheetProtection sheet="1" objects="1" scenarios="1"/>
  <conditionalFormatting sqref="D11 D16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2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25" customFormat="1">
      <c r="C1" s="31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25" customFormat="1">
      <c r="EE2" s="25" t="s">
        <v>141</v>
      </c>
      <c s="25" t="s">
        <v>142</v>
      </c>
      <c r="EJ2" s="25" t="s">
        <v>141</v>
      </c>
      <c s="25" t="s">
        <v>142</v>
      </c>
      <c r="EO2" s="25" t="s">
        <v>141</v>
      </c>
      <c s="25" t="s">
        <v>142</v>
      </c>
    </row>
    <row ht="14.95" s="27" customFormat="1"/>
    <row ht="14.95" s="29" customFormat="1">
      <c s="29" t="s">
        <v>0</v>
      </c>
      <c r="C4" s="29" t="s">
        <v>27</v>
      </c>
      <c s="29" t="s">
        <v>2</v>
      </c>
      <c s="13" t="s">
        <v>3</v>
      </c>
      <c s="29" t="s">
        <v>4</v>
      </c>
      <c r="H4" s="13"/>
      <c s="29" t="s">
        <v>8</v>
      </c>
      <c s="29" t="s">
        <v>10</v>
      </c>
      <c s="29" t="s">
        <v>11</v>
      </c>
      <c s="29" t="s">
        <v>13</v>
      </c>
      <c s="29" t="s">
        <v>14</v>
      </c>
      <c s="29" t="s">
        <v>16</v>
      </c>
      <c r="R4" s="29" t="s">
        <v>18</v>
      </c>
      <c s="29" t="s">
        <v>19</v>
      </c>
      <c s="29" t="s">
        <v>20</v>
      </c>
      <c s="29" t="s">
        <v>21</v>
      </c>
      <c s="29" t="s">
        <v>22</v>
      </c>
      <c s="13" t="s">
        <v>23</v>
      </c>
      <c s="29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28" customFormat="1">
      <c r="E5" s="14"/>
      <c s="28" t="s">
        <v>5</v>
      </c>
      <c s="28" t="s">
        <v>6</v>
      </c>
      <c s="14" t="s">
        <v>7</v>
      </c>
      <c s="28" t="s">
        <v>9</v>
      </c>
      <c s="28" t="s">
        <v>9</v>
      </c>
      <c s="28" t="s">
        <v>12</v>
      </c>
      <c s="28" t="s">
        <v>12</v>
      </c>
      <c s="28" t="s">
        <v>15</v>
      </c>
      <c s="28" t="s">
        <v>17</v>
      </c>
      <c r="R5" s="28" t="s">
        <v>9</v>
      </c>
      <c s="28" t="s">
        <v>9</v>
      </c>
      <c r="U5" s="28" t="s">
        <v>9</v>
      </c>
      <c s="28" t="s">
        <v>9</v>
      </c>
      <c s="14" t="s">
        <v>9</v>
      </c>
      <c s="28" t="s">
        <v>25</v>
      </c>
      <c s="28" t="s">
        <v>7</v>
      </c>
    </row>
    <row ht="14.95" s="28" customFormat="1">
      <c r="C6" s="28" t="s">
        <v>145</v>
      </c>
      <c s="28">
        <v>0</v>
      </c>
      <c s="14" t="s">
        <v>146</v>
      </c>
      <c r="H6" s="14"/>
      <c r="W6" s="14"/>
      <c s="28" t="s">
        <v>25</v>
      </c>
      <c s="28" t="s">
        <v>5</v>
      </c>
    </row>
    <row ht="14.95" s="26" customFormat="1">
      <c r="C7" s="26" t="s">
        <v>147</v>
      </c>
      <c s="26">
        <f>(F11)/1000</f>
        <v>0</v>
      </c>
      <c s="15" t="s">
        <v>148</v>
      </c>
      <c s="26">
        <f t="shared" si="0" ref="F7:J7">F11</f>
        <v>0</v>
      </c>
      <c s="26">
        <f t="shared" si="0"/>
        <v>0</v>
      </c>
      <c s="15">
        <f t="shared" si="0"/>
        <v>0</v>
      </c>
      <c s="26">
        <f t="shared" si="0"/>
        <v>0</v>
      </c>
      <c s="26">
        <f t="shared" si="0"/>
        <v>0</v>
      </c>
      <c r="R7" s="26">
        <f t="shared" si="1" ref="R7:S7">R11</f>
        <v>0</v>
      </c>
      <c s="26">
        <f t="shared" si="1"/>
        <v>0</v>
      </c>
      <c r="U7" s="26">
        <f t="shared" si="2" ref="U7:W7">U11</f>
        <v>0</v>
      </c>
      <c s="26">
        <f t="shared" si="2"/>
        <v>0</v>
      </c>
      <c s="15">
        <f t="shared" si="2"/>
        <v>0</v>
      </c>
      <c s="26" t="s">
        <v>26</v>
      </c>
      <c s="26" t="s">
        <v>5</v>
      </c>
      <c r="EC7" s="26" t="s">
        <v>26</v>
      </c>
      <c s="26" t="s">
        <v>6</v>
      </c>
      <c s="26">
        <f t="shared" si="3" ref="EE7:EF7">EE11</f>
        <v>0</v>
      </c>
      <c s="26">
        <f t="shared" si="3"/>
        <v>0</v>
      </c>
      <c r="EH7" s="26" t="s">
        <v>26</v>
      </c>
      <c s="26" t="str">
        <f>POWERU()</f>
        <v>kW</v>
      </c>
      <c s="26">
        <f t="shared" si="4" ref="EJ7:EK7">EJ11</f>
        <v>0</v>
      </c>
      <c s="26">
        <f t="shared" si="4"/>
        <v>0</v>
      </c>
      <c r="EM7" s="26" t="s">
        <v>26</v>
      </c>
      <c s="26" t="str">
        <f>POWERU()</f>
        <v>kW</v>
      </c>
      <c s="26">
        <f t="shared" si="5" ref="EO7:EP7">EO11</f>
        <v>0</v>
      </c>
      <c s="26">
        <f t="shared" si="5"/>
        <v>0</v>
      </c>
    </row>
    <row ht="14.95" s="21" customFormat="1">
      <c s="21" t="s">
        <v>183</v>
      </c>
      <c r="C8" s="18" t="s">
        <v>204</v>
      </c>
      <c s="21">
        <f>F11/1000</f>
        <v>0</v>
      </c>
      <c s="32" t="s">
        <v>148</v>
      </c>
      <c s="21" t="s">
        <v>4</v>
      </c>
      <c r="H8" s="17"/>
      <c s="21" t="s">
        <v>8</v>
      </c>
      <c s="21" t="s">
        <v>10</v>
      </c>
      <c s="21" t="s">
        <v>11</v>
      </c>
      <c s="21" t="s">
        <v>13</v>
      </c>
      <c s="21" t="s">
        <v>14</v>
      </c>
      <c s="21" t="s">
        <v>16</v>
      </c>
      <c r="R8" s="21" t="s">
        <v>18</v>
      </c>
      <c s="21" t="s">
        <v>19</v>
      </c>
      <c s="21" t="s">
        <v>20</v>
      </c>
      <c s="21" t="s">
        <v>21</v>
      </c>
      <c s="21" t="s">
        <v>22</v>
      </c>
      <c s="17" t="s">
        <v>23</v>
      </c>
      <c s="21" t="s">
        <v>24</v>
      </c>
      <c r="AA8" s="21" t="s">
        <v>34</v>
      </c>
      <c s="21" t="s">
        <v>35</v>
      </c>
      <c s="21" t="s">
        <v>36</v>
      </c>
      <c s="21" t="s">
        <v>37</v>
      </c>
      <c s="21" t="s">
        <v>38</v>
      </c>
      <c s="21" t="s">
        <v>39</v>
      </c>
      <c s="21" t="s">
        <v>40</v>
      </c>
      <c s="21" t="s">
        <v>41</v>
      </c>
      <c s="21" t="s">
        <v>42</v>
      </c>
      <c s="21" t="s">
        <v>43</v>
      </c>
      <c s="21" t="s">
        <v>44</v>
      </c>
      <c s="21" t="s">
        <v>45</v>
      </c>
      <c s="21" t="s">
        <v>46</v>
      </c>
      <c s="21" t="s">
        <v>47</v>
      </c>
      <c s="21" t="s">
        <v>48</v>
      </c>
      <c s="21" t="s">
        <v>49</v>
      </c>
      <c s="21" t="s">
        <v>50</v>
      </c>
      <c s="21" t="s">
        <v>51</v>
      </c>
      <c s="21" t="s">
        <v>52</v>
      </c>
      <c s="21" t="s">
        <v>53</v>
      </c>
      <c s="21" t="s">
        <v>54</v>
      </c>
      <c s="21" t="s">
        <v>55</v>
      </c>
      <c s="21" t="s">
        <v>56</v>
      </c>
      <c s="21" t="s">
        <v>57</v>
      </c>
      <c s="21" t="s">
        <v>58</v>
      </c>
      <c s="21" t="s">
        <v>59</v>
      </c>
      <c s="21" t="s">
        <v>60</v>
      </c>
      <c s="21" t="s">
        <v>61</v>
      </c>
      <c s="21" t="s">
        <v>62</v>
      </c>
      <c s="21" t="s">
        <v>63</v>
      </c>
      <c s="21" t="s">
        <v>64</v>
      </c>
      <c s="21" t="s">
        <v>65</v>
      </c>
      <c s="21" t="s">
        <v>66</v>
      </c>
      <c s="21" t="s">
        <v>67</v>
      </c>
      <c s="21" t="s">
        <v>68</v>
      </c>
      <c s="21" t="s">
        <v>69</v>
      </c>
      <c s="21" t="s">
        <v>70</v>
      </c>
      <c s="21" t="s">
        <v>71</v>
      </c>
      <c s="21" t="s">
        <v>72</v>
      </c>
      <c s="21" t="s">
        <v>73</v>
      </c>
      <c s="21" t="s">
        <v>74</v>
      </c>
      <c s="21" t="s">
        <v>75</v>
      </c>
      <c s="21" t="s">
        <v>76</v>
      </c>
      <c s="21" t="s">
        <v>77</v>
      </c>
      <c s="21" t="s">
        <v>78</v>
      </c>
      <c s="21" t="s">
        <v>79</v>
      </c>
      <c s="21" t="s">
        <v>80</v>
      </c>
      <c s="21" t="s">
        <v>81</v>
      </c>
      <c s="21" t="s">
        <v>82</v>
      </c>
      <c s="21" t="s">
        <v>83</v>
      </c>
      <c s="21" t="s">
        <v>84</v>
      </c>
      <c s="21" t="s">
        <v>85</v>
      </c>
      <c s="21" t="s">
        <v>86</v>
      </c>
      <c s="21" t="s">
        <v>87</v>
      </c>
      <c s="21" t="s">
        <v>88</v>
      </c>
      <c s="21" t="s">
        <v>89</v>
      </c>
      <c s="21" t="s">
        <v>90</v>
      </c>
      <c s="21" t="s">
        <v>91</v>
      </c>
      <c s="21" t="s">
        <v>92</v>
      </c>
      <c s="21" t="s">
        <v>93</v>
      </c>
      <c s="21" t="s">
        <v>94</v>
      </c>
      <c s="21" t="s">
        <v>95</v>
      </c>
      <c s="21" t="s">
        <v>96</v>
      </c>
      <c s="21" t="s">
        <v>97</v>
      </c>
      <c s="21" t="s">
        <v>98</v>
      </c>
      <c s="21" t="s">
        <v>99</v>
      </c>
      <c s="21" t="s">
        <v>100</v>
      </c>
      <c s="21" t="s">
        <v>101</v>
      </c>
      <c s="21" t="s">
        <v>102</v>
      </c>
      <c s="21" t="s">
        <v>103</v>
      </c>
      <c s="21" t="s">
        <v>104</v>
      </c>
      <c s="21" t="s">
        <v>105</v>
      </c>
      <c s="21" t="s">
        <v>106</v>
      </c>
      <c s="21" t="s">
        <v>107</v>
      </c>
      <c s="21" t="s">
        <v>108</v>
      </c>
      <c s="21" t="s">
        <v>109</v>
      </c>
      <c s="21" t="s">
        <v>110</v>
      </c>
      <c s="21" t="s">
        <v>111</v>
      </c>
      <c s="21" t="s">
        <v>112</v>
      </c>
      <c s="21" t="s">
        <v>113</v>
      </c>
      <c s="21" t="s">
        <v>114</v>
      </c>
      <c s="21" t="s">
        <v>115</v>
      </c>
      <c s="21" t="s">
        <v>116</v>
      </c>
      <c s="21" t="s">
        <v>117</v>
      </c>
      <c s="21" t="s">
        <v>118</v>
      </c>
      <c s="21" t="s">
        <v>119</v>
      </c>
      <c s="21" t="s">
        <v>120</v>
      </c>
      <c s="21" t="s">
        <v>121</v>
      </c>
      <c s="21" t="s">
        <v>122</v>
      </c>
      <c s="21" t="s">
        <v>123</v>
      </c>
      <c s="21" t="s">
        <v>124</v>
      </c>
      <c s="21" t="s">
        <v>125</v>
      </c>
      <c s="21" t="s">
        <v>126</v>
      </c>
      <c s="21" t="s">
        <v>127</v>
      </c>
      <c s="21" t="s">
        <v>128</v>
      </c>
      <c s="21" t="s">
        <v>129</v>
      </c>
      <c s="21" t="s">
        <v>130</v>
      </c>
      <c s="21" t="s">
        <v>131</v>
      </c>
      <c s="21" t="s">
        <v>132</v>
      </c>
      <c s="21" t="s">
        <v>133</v>
      </c>
      <c s="21" t="s">
        <v>134</v>
      </c>
      <c s="21" t="s">
        <v>135</v>
      </c>
      <c s="21" t="s">
        <v>136</v>
      </c>
      <c s="21" t="s">
        <v>137</v>
      </c>
      <c r="IW8" s="21" t="s">
        <v>203</v>
      </c>
    </row>
    <row ht="14.95" s="19" customFormat="1">
      <c r="C9" s="19" t="s">
        <v>185</v>
      </c>
      <c s="9">
        <v>25</v>
      </c>
      <c s="11" t="str">
        <f>TEMPU()</f>
        <v>°C</v>
      </c>
      <c s="19" t="s">
        <v>5</v>
      </c>
      <c s="19" t="s">
        <v>6</v>
      </c>
      <c s="11" t="s">
        <v>7</v>
      </c>
      <c s="19" t="s">
        <v>9</v>
      </c>
      <c s="19" t="s">
        <v>9</v>
      </c>
      <c s="19" t="s">
        <v>12</v>
      </c>
      <c s="19" t="s">
        <v>12</v>
      </c>
      <c s="19" t="s">
        <v>15</v>
      </c>
      <c s="19" t="s">
        <v>17</v>
      </c>
      <c r="R9" s="19" t="s">
        <v>9</v>
      </c>
      <c s="19" t="s">
        <v>9</v>
      </c>
      <c r="U9" s="19" t="s">
        <v>9</v>
      </c>
      <c s="19" t="s">
        <v>9</v>
      </c>
      <c s="11" t="s">
        <v>9</v>
      </c>
    </row>
    <row ht="14.95" s="19" customFormat="1">
      <c r="C10" s="19" t="s">
        <v>186</v>
      </c>
      <c s="9">
        <v>1</v>
      </c>
      <c s="11" t="str">
        <f>PRESU()</f>
        <v>bar</v>
      </c>
      <c r="H10" s="11"/>
      <c r="W10" s="11"/>
      <c s="19" t="s">
        <v>26</v>
      </c>
      <c s="19" t="s">
        <v>33</v>
      </c>
      <c r="AA10" s="19">
        <f>100*SAFEDIV(Output!AA11,Output!F11)</f>
        <v>0</v>
      </c>
      <c s="19">
        <f>100*SAFEDIV(Output!AB11,Output!F11)</f>
        <v>0</v>
      </c>
      <c s="19">
        <f>100*SAFEDIV(Output!AC11,Output!F11)</f>
        <v>0</v>
      </c>
      <c s="19">
        <f>100*SAFEDIV(Output!AD11,Output!F11)</f>
        <v>0</v>
      </c>
      <c s="19">
        <f>100*SAFEDIV(Output!AE11,Output!F11)</f>
        <v>0</v>
      </c>
      <c s="19">
        <f>100*SAFEDIV(Output!AF11,Output!F11)</f>
        <v>0</v>
      </c>
      <c s="19">
        <f>100*SAFEDIV(Output!AG11,Output!F11)</f>
        <v>0</v>
      </c>
      <c s="19">
        <f>100*SAFEDIV(Output!AH11,Output!F11)</f>
        <v>0</v>
      </c>
      <c s="19">
        <f>100*SAFEDIV(Output!AI11,Output!F11)</f>
        <v>0</v>
      </c>
      <c s="19">
        <f>100*SAFEDIV(Output!AJ11,Output!F11)</f>
        <v>0</v>
      </c>
      <c s="19">
        <f>100*SAFEDIV(Output!AK11,Output!F11)</f>
        <v>0</v>
      </c>
      <c s="19">
        <f>100*SAFEDIV(Output!AL11,Output!F11)</f>
        <v>0</v>
      </c>
      <c s="19">
        <f>100*SAFEDIV(Output!AM11,Output!F11)</f>
        <v>0</v>
      </c>
      <c s="19">
        <f>100*SAFEDIV(Output!AN11,Output!F11)</f>
        <v>0</v>
      </c>
      <c s="19">
        <f>100*SAFEDIV(Output!AO11,Output!F11)</f>
        <v>0</v>
      </c>
      <c s="19">
        <f>100*SAFEDIV(Output!AP11,Output!F11)</f>
        <v>0</v>
      </c>
      <c s="19">
        <f>100*SAFEDIV(Output!AQ11,Output!F11)</f>
        <v>0</v>
      </c>
      <c s="19">
        <f>100*SAFEDIV(Output!AR11,Output!F11)</f>
        <v>0</v>
      </c>
      <c s="19">
        <f>100*SAFEDIV(Output!AS11,Output!F11)</f>
        <v>0</v>
      </c>
      <c s="19">
        <f>100*SAFEDIV(Output!AT11,Output!F11)</f>
        <v>0</v>
      </c>
      <c s="19">
        <f>100*SAFEDIV(Output!AU11,Output!F11)</f>
        <v>0</v>
      </c>
      <c s="19">
        <f>100*SAFEDIV(Output!AV11,Output!F11)</f>
        <v>0</v>
      </c>
      <c s="19">
        <f>100*SAFEDIV(Output!AW11,Output!F11)</f>
        <v>0</v>
      </c>
      <c s="19">
        <f>100*SAFEDIV(Output!AX11,Output!F11)</f>
        <v>0</v>
      </c>
      <c s="19">
        <f>100*SAFEDIV(Output!AY11,Output!F11)</f>
        <v>0</v>
      </c>
      <c s="19">
        <f>100*SAFEDIV(Output!AZ11,Output!F11)</f>
        <v>0</v>
      </c>
      <c s="19">
        <f>100*SAFEDIV(Output!BA11,Output!F11)</f>
        <v>0</v>
      </c>
      <c s="19">
        <f>100*SAFEDIV(Output!BB11,Output!F11)</f>
        <v>0</v>
      </c>
      <c s="19">
        <f>100*SAFEDIV(Output!BC11,Output!F11)</f>
        <v>0</v>
      </c>
      <c s="19">
        <f>100*SAFEDIV(Output!BD11,Output!F11)</f>
        <v>0</v>
      </c>
      <c s="19">
        <f>100*SAFEDIV(Output!BE11,Output!F11)</f>
        <v>0</v>
      </c>
      <c s="19">
        <f>100*SAFEDIV(Output!BF11,Output!F11)</f>
        <v>0</v>
      </c>
      <c s="19">
        <f>100*SAFEDIV(Output!BG11,Output!F11)</f>
        <v>0</v>
      </c>
      <c s="19">
        <f>100*SAFEDIV(Output!BH11,Output!F11)</f>
        <v>0</v>
      </c>
      <c s="19">
        <f>100*SAFEDIV(Output!BI11,Output!F11)</f>
        <v>0</v>
      </c>
      <c s="19">
        <f>100*SAFEDIV(Output!BJ11,Output!F11)</f>
        <v>0</v>
      </c>
      <c s="19">
        <f>100*SAFEDIV(Output!BK11,Output!F11)</f>
        <v>0</v>
      </c>
      <c s="19">
        <f>100*SAFEDIV(Output!BL11,Output!F11)</f>
        <v>0</v>
      </c>
      <c s="19">
        <f>100*SAFEDIV(Output!BM11,Output!F11)</f>
        <v>0</v>
      </c>
      <c s="19">
        <f>100*SAFEDIV(Output!BN11,Output!F11)</f>
        <v>0</v>
      </c>
      <c s="19">
        <f>100*SAFEDIV(Output!BO11,Output!F11)</f>
        <v>0</v>
      </c>
      <c s="19">
        <f>100*SAFEDIV(Output!BP11,Output!F11)</f>
        <v>0</v>
      </c>
      <c s="19">
        <f>100*SAFEDIV(Output!BQ11,Output!F11)</f>
        <v>0</v>
      </c>
      <c s="19">
        <f>100*SAFEDIV(Output!BR11,Output!F11)</f>
        <v>0</v>
      </c>
      <c s="19">
        <f>100*SAFEDIV(Output!BS11,Output!F11)</f>
        <v>0</v>
      </c>
      <c s="19">
        <f>100*SAFEDIV(Output!BT11,Output!F11)</f>
        <v>0</v>
      </c>
      <c s="19">
        <f>100*SAFEDIV(Output!BU11,Output!F11)</f>
        <v>0</v>
      </c>
      <c s="19">
        <f>100*SAFEDIV(Output!BV11,Output!F11)</f>
        <v>0</v>
      </c>
      <c s="19">
        <f>100*SAFEDIV(Output!BW11,Output!F11)</f>
        <v>0</v>
      </c>
      <c s="19">
        <f>100*SAFEDIV(Output!BX11,Output!F11)</f>
        <v>0</v>
      </c>
      <c s="19">
        <f>100*SAFEDIV(Output!BY11,Output!F11)</f>
        <v>0</v>
      </c>
      <c s="19">
        <f>100*SAFEDIV(Output!BZ11,Output!F11)</f>
        <v>0</v>
      </c>
      <c s="19">
        <f>100*SAFEDIV(Output!CA11,Output!F11)</f>
        <v>0</v>
      </c>
      <c s="19">
        <f>100*SAFEDIV(Output!CB11,Output!F11)</f>
        <v>0</v>
      </c>
      <c s="19">
        <f>100*SAFEDIV(Output!CC11,Output!F11)</f>
        <v>0</v>
      </c>
      <c s="19">
        <f>100*SAFEDIV(Output!CD11,Output!F11)</f>
        <v>0</v>
      </c>
      <c s="19">
        <f>100*SAFEDIV(Output!CE11,Output!F11)</f>
        <v>0</v>
      </c>
      <c s="19">
        <f>100*SAFEDIV(Output!CF11,Output!F11)</f>
        <v>0</v>
      </c>
      <c s="19">
        <f>100*SAFEDIV(Output!CG11,Output!F11)</f>
        <v>0</v>
      </c>
      <c s="19">
        <f>100*SAFEDIV(Output!CH11,Output!F11)</f>
        <v>0</v>
      </c>
      <c s="19">
        <f>100*SAFEDIV(Output!CI11,Output!F11)</f>
        <v>0</v>
      </c>
      <c s="19">
        <f>100*SAFEDIV(Output!CJ11,Output!F11)</f>
        <v>0</v>
      </c>
      <c s="19">
        <f>100*SAFEDIV(Output!CK11,Output!F11)</f>
        <v>0</v>
      </c>
      <c s="19">
        <f>100*SAFEDIV(Output!CL11,Output!F11)</f>
        <v>0</v>
      </c>
      <c s="19">
        <f>100*SAFEDIV(Output!CM11,Output!F11)</f>
        <v>0</v>
      </c>
      <c s="19">
        <f>100*SAFEDIV(Output!CN11,Output!F11)</f>
        <v>0</v>
      </c>
      <c s="19">
        <f>100*SAFEDIV(Output!CO11,Output!F11)</f>
        <v>0</v>
      </c>
      <c s="19">
        <f>100*SAFEDIV(Output!CP11,Output!F11)</f>
        <v>0</v>
      </c>
      <c s="19">
        <f>100*SAFEDIV(Output!CQ11,Output!F11)</f>
        <v>0</v>
      </c>
      <c s="19">
        <f>100*SAFEDIV(Output!CR11,Output!F11)</f>
        <v>0</v>
      </c>
      <c s="19">
        <f>100*SAFEDIV(Output!CS11,Output!F11)</f>
        <v>0</v>
      </c>
      <c s="19">
        <f>100*SAFEDIV(Output!CT11,Output!F11)</f>
        <v>0</v>
      </c>
      <c s="19">
        <f>100*SAFEDIV(Output!CU11,Output!F11)</f>
        <v>0</v>
      </c>
      <c s="19">
        <f>100*SAFEDIV(Output!CV11,Output!F11)</f>
        <v>0</v>
      </c>
      <c s="19">
        <f>100*SAFEDIV(Output!CW11,Output!F11)</f>
        <v>0</v>
      </c>
      <c s="19">
        <f>100*SAFEDIV(Output!CX11,Output!F11)</f>
        <v>0</v>
      </c>
      <c s="19">
        <f>100*SAFEDIV(Output!CY11,Output!F11)</f>
        <v>0</v>
      </c>
      <c s="19">
        <f>100*SAFEDIV(Output!CZ11,Output!F11)</f>
        <v>0</v>
      </c>
      <c s="19">
        <f>100*SAFEDIV(Output!DA11,Output!F11)</f>
        <v>0</v>
      </c>
      <c s="19">
        <f>100*SAFEDIV(Output!DB11,Output!F11)</f>
        <v>0</v>
      </c>
      <c s="19">
        <f>100*SAFEDIV(Output!DC11,Output!F11)</f>
        <v>0</v>
      </c>
      <c s="19">
        <f>100*SAFEDIV(Output!DD11,Output!F11)</f>
        <v>0</v>
      </c>
      <c s="19">
        <f>100*SAFEDIV(Output!DE11,Output!F11)</f>
        <v>0</v>
      </c>
      <c s="19">
        <f>100*SAFEDIV(Output!DF11,Output!F11)</f>
        <v>0</v>
      </c>
      <c s="19">
        <f>100*SAFEDIV(Output!DG11,Output!F11)</f>
        <v>0</v>
      </c>
      <c s="19">
        <f>100*SAFEDIV(Output!DH11,Output!F11)</f>
        <v>0</v>
      </c>
      <c s="19">
        <f>100*SAFEDIV(Output!DI11,Output!F11)</f>
        <v>0</v>
      </c>
      <c s="19">
        <f>100*SAFEDIV(Output!DJ11,Output!F11)</f>
        <v>0</v>
      </c>
      <c s="19">
        <f>100*SAFEDIV(Output!DK11,Output!F11)</f>
        <v>0</v>
      </c>
      <c s="19">
        <f>100*SAFEDIV(Output!DL11,Output!F11)</f>
        <v>0</v>
      </c>
      <c s="19">
        <f>100*SAFEDIV(Output!DM11,Output!F11)</f>
        <v>0</v>
      </c>
      <c s="19">
        <f>100*SAFEDIV(Output!DN11,Output!F11)</f>
        <v>0</v>
      </c>
      <c s="19">
        <f>100*SAFEDIV(Output!DO11,Output!F11)</f>
        <v>0</v>
      </c>
      <c s="19">
        <f>100*SAFEDIV(Output!DP11,Output!F11)</f>
        <v>0</v>
      </c>
      <c s="19">
        <f>100*SAFEDIV(Output!DQ11,Output!F11)</f>
        <v>0</v>
      </c>
      <c s="19">
        <f>100*SAFEDIV(Output!DR11,Output!F11)</f>
        <v>0</v>
      </c>
      <c s="19">
        <f>100*SAFEDIV(Output!DS11,Output!F11)</f>
        <v>0</v>
      </c>
      <c s="19">
        <f>100*SAFEDIV(Output!DT11,Output!F11)</f>
        <v>0</v>
      </c>
      <c s="19">
        <f>100*SAFEDIV(Output!DU11,Output!F11)</f>
        <v>0</v>
      </c>
      <c s="19">
        <f>100*SAFEDIV(Output!DV11,Output!F11)</f>
        <v>0</v>
      </c>
      <c s="19">
        <f>100*SAFEDIV(Output!DW11,Output!F11)</f>
        <v>0</v>
      </c>
      <c s="19">
        <f>100*SAFEDIV(Output!DX11,Output!F11)</f>
        <v>0</v>
      </c>
      <c s="19">
        <f>100*SAFEDIV(Output!DY11,Output!F11)</f>
        <v>0</v>
      </c>
      <c s="19">
        <f>100*SAFEDIV(Output!DZ11,Output!F11)</f>
        <v>0</v>
      </c>
    </row>
    <row ht="14.95" s="22" customFormat="1">
      <c s="22" t="s">
        <v>184</v>
      </c>
      <c r="C11" s="22" t="s">
        <v>26</v>
      </c>
      <c s="22">
        <f>SUM(Output!D12:Output!D12)</f>
        <v>0</v>
      </c>
      <c s="12" t="s">
        <v>33</v>
      </c>
      <c s="22">
        <f t="shared" si="6" ref="F11:J11">SUM(F12:F12)</f>
        <v>0</v>
      </c>
      <c s="22">
        <f t="shared" si="6"/>
        <v>0</v>
      </c>
      <c s="12">
        <f t="shared" si="6"/>
        <v>0</v>
      </c>
      <c s="22">
        <f t="shared" si="6"/>
        <v>0</v>
      </c>
      <c s="22">
        <f t="shared" si="6"/>
        <v>0</v>
      </c>
      <c r="R11" s="22">
        <f t="shared" si="7" ref="R11:S11">SUM(R12:R12)</f>
        <v>0</v>
      </c>
      <c s="22">
        <f t="shared" si="7"/>
        <v>0</v>
      </c>
      <c r="U11" s="22">
        <f t="shared" si="8" ref="U11:W11">SUM(U12:U12)</f>
        <v>0</v>
      </c>
      <c s="22">
        <f t="shared" si="8"/>
        <v>0</v>
      </c>
      <c s="12">
        <f t="shared" si="8"/>
        <v>0</v>
      </c>
      <c s="22" t="s">
        <v>26</v>
      </c>
      <c s="22" t="s">
        <v>5</v>
      </c>
      <c r="AA11" s="22">
        <f t="shared" si="9" ref="AA11:DZ11">SUM(AA12:AA12)</f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s="22">
        <f t="shared" si="9"/>
        <v>0</v>
      </c>
      <c r="EE11" s="22">
        <f>StreamFV_O2Demand(C12:C12,F12:F12,"Cu")*F11</f>
        <v>0</v>
      </c>
      <c s="22">
        <f>StreamFV_O2Demand(C12:C12,F12:F12,"Zn")*F11</f>
        <v>0</v>
      </c>
      <c r="EJ11" s="22">
        <f>StreamFV_EndProdHf(C12:C12,F12:F12,"Cu")*F11</f>
        <v>0</v>
      </c>
      <c s="22">
        <f>StreamFV_EndProdHf(C12:C12,F12:F12,"Zn")*F11</f>
        <v>0</v>
      </c>
      <c r="EO11" s="22">
        <f>StreamFV_Hrea(C12:C12,F12:F12,"Cu")*F11</f>
        <v>0</v>
      </c>
      <c s="22">
        <f>StreamFV_Hrea(C12:C12,F12:F12,"Zn")*F11</f>
        <v>0</v>
      </c>
    </row>
    <row ht="14.95" s="30" customFormat="1">
      <c s="9"/>
      <c r="C12" s="9"/>
      <c r="E12" s="10"/>
      <c r="H12" s="10"/>
      <c r="W12" s="10"/>
      <c r="KT12" s="30" t="s">
        <v>187</v>
      </c>
      <c r="KZ12" s="30">
        <v>1244506752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2"/>
  <sheetViews>
    <sheetView workbookViewId="0">
      <pane xSplit="25" ySplit="7" topLeftCell="Z8" activePane="bottomRight" state="frozenSplit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4.9609375" bestFit="1" customWidth="1"/>
    <col min="11" max="23" width="8.8984375" hidden="1" customWidth="1"/>
    <col min="24" max="24" width="10.7890625" bestFit="1" customWidth="1"/>
    <col min="26" max="130" width="8.8984375" hidden="1" customWidth="1"/>
  </cols>
  <sheetData>
    <row ht="14.95" s="25" customFormat="1">
      <c r="C1" s="31" t="s">
        <v>138</v>
      </c>
      <c r="K1" s="25" t="s">
        <v>11</v>
      </c>
      <c s="25" t="s">
        <v>13</v>
      </c>
      <c s="25" t="s">
        <v>14</v>
      </c>
      <c s="25" t="s">
        <v>16</v>
      </c>
      <c r="R1" s="25" t="s">
        <v>18</v>
      </c>
      <c s="25" t="s">
        <v>19</v>
      </c>
      <c r="X1" s="25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25" customFormat="1"/>
    <row ht="14.95" s="27" customFormat="1">
      <c r="C3" s="52" t="s">
        <v>10</v>
      </c>
      <c r="X3" s="27" t="s">
        <v>32</v>
      </c>
    </row>
    <row s="29" customFormat="1">
      <c s="29" t="s">
        <v>0</v>
      </c>
      <c r="C4" s="55" t="s">
        <v>28</v>
      </c>
      <c s="29" t="str">
        <f t="shared" si="0" ref="D4:D6">POWERU()</f>
        <v>kW</v>
      </c>
      <c r="J4" s="13">
        <f>J6-J5</f>
        <v>0</v>
      </c>
      <c r="R4" s="29">
        <f t="shared" si="1" ref="R4:T4">R6-R5</f>
        <v>0</v>
      </c>
      <c s="29">
        <f t="shared" si="1"/>
        <v>0</v>
      </c>
      <c s="29">
        <f t="shared" si="1"/>
        <v>0</v>
      </c>
      <c r="X4" s="29" t="s">
        <v>28</v>
      </c>
      <c s="13" t="s">
        <v>5</v>
      </c>
      <c r="EA4" s="47"/>
    </row>
    <row ht="14.95" s="28" customFormat="1">
      <c r="C5" s="40" t="s">
        <v>29</v>
      </c>
      <c s="28" t="str">
        <f t="shared" si="0"/>
        <v>kW</v>
      </c>
      <c r="J5" s="14">
        <f>Input!J7+J3</f>
        <v>0</v>
      </c>
      <c r="R5" s="28">
        <f>Input!R7+R3</f>
        <v>0</v>
      </c>
      <c s="28">
        <f>Input!S7+S3</f>
        <v>0</v>
      </c>
      <c s="28">
        <f>Input!T7+T3</f>
        <v>0</v>
      </c>
      <c r="X5" s="28" t="s">
        <v>29</v>
      </c>
      <c s="14" t="s">
        <v>5</v>
      </c>
      <c r="EA5" s="49"/>
    </row>
    <row ht="14.95" s="28" customFormat="1">
      <c r="C6" s="40" t="s">
        <v>30</v>
      </c>
      <c s="28" t="str">
        <f t="shared" si="0"/>
        <v>kW</v>
      </c>
      <c r="J6" s="14">
        <f>Output!J7</f>
        <v>0</v>
      </c>
      <c r="R6" s="28">
        <f>Output!R7</f>
        <v>0</v>
      </c>
      <c s="28">
        <f>Output!S7</f>
        <v>0</v>
      </c>
      <c s="28">
        <f>Output!T7</f>
        <v>0</v>
      </c>
      <c r="X6" s="28" t="s">
        <v>30</v>
      </c>
      <c s="14" t="s">
        <v>5</v>
      </c>
      <c r="EA6" s="49"/>
    </row>
    <row ht="14.95" s="26" customFormat="1">
      <c r="J7" s="15"/>
      <c r="Y7" s="15" t="s">
        <v>33</v>
      </c>
      <c r="EA7" s="54"/>
    </row>
    <row s="21" customFormat="1">
      <c s="21" t="s">
        <v>183</v>
      </c>
      <c r="C8" s="18" t="s">
        <v>204</v>
      </c>
      <c r="J8" s="17"/>
      <c r="X8" s="5" t="s">
        <v>193</v>
      </c>
      <c s="48" t="s">
        <v>33</v>
      </c>
      <c r="EA8" s="53"/>
    </row>
    <row s="19" customFormat="1">
      <c r="J9" s="11"/>
      <c r="X9" s="33" t="s">
        <v>194</v>
      </c>
      <c s="50"/>
      <c r="EA9" s="46"/>
    </row>
    <row s="19" customFormat="1">
      <c r="J10" s="11"/>
      <c r="X10" s="33" t="s">
        <v>195</v>
      </c>
      <c s="50" t="s">
        <v>5</v>
      </c>
      <c r="EA10" s="46"/>
    </row>
    <row s="22" customFormat="1">
      <c r="C11" s="22" t="s">
        <v>192</v>
      </c>
      <c r="J11" s="12"/>
      <c r="X11" s="34" t="s">
        <v>26</v>
      </c>
      <c s="56" t="s">
        <v>33</v>
      </c>
      <c r="EA11" s="45"/>
    </row>
    <row s="30" customFormat="1">
      <c s="9"/>
      <c r="C12" s="9"/>
      <c r="J12" s="10"/>
      <c r="Y12" s="10"/>
      <c r="EA12" s="42"/>
      <c r="KT12" s="30" t="s">
        <v>187</v>
      </c>
      <c r="KZ12" s="30">
        <v>621830656</v>
      </c>
    </row>
  </sheetData>
  <sheetProtection sheet="1" objects="1" scenarios="1"/>
  <conditionalFormatting sqref="J4 R4:T4">
    <cfRule type="cellIs" dxfId="0" priority="7" stopIfTrue="1" operator="greaterThan">
      <formula>0.001</formula>
    </cfRule>
    <cfRule type="cellIs" dxfId="0" priority="8" stopIfTrue="1" operator="lessThan">
      <formula>-0.001</formula>
    </cfRule>
  </conditionalFormatting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500"/>
  <sheetViews>
    <sheetView topLeftCell="C2" workbookViewId="0"/>
  </sheetViews>
  <sheetFormatPr defaultRowHeight="12.75" zeroHeight="1"/>
  <cols>
    <col min="1" max="2" width="8.8984375" style="38" hidden="1" customWidth="1"/>
    <col min="3" max="3" width="21.47265625" style="38" bestFit="1" customWidth="1"/>
    <col min="4" max="4" width="13.0625" style="38" customWidth="1"/>
    <col min="5" max="16384" width="8.8984375" style="38"/>
  </cols>
  <sheetData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>
      <c s="20"/>
      <c s="23"/>
      <c s="24" t="s">
        <v>149</v>
      </c>
      <c s="4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9" s="16" t="s">
        <v>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0" s="16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3"/>
      <c s="36"/>
      <c s="39" t="s">
        <v>151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3"/>
      <c s="36"/>
      <c s="39" t="s">
        <v>152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1"/>
      <c r="C13" s="16" t="s">
        <v>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0"/>
      <c s="23"/>
      <c s="24" t="s">
        <v>155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16" s="16" t="s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7" s="16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3"/>
      <c s="36"/>
      <c s="39" t="s">
        <v>157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1"/>
      <c r="C19" s="16" t="s">
        <v>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0" s="16" t="s">
        <v>159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1" s="16" t="s">
        <v>160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0"/>
      <c s="23"/>
      <c s="24" t="s">
        <v>161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24" s="16" t="s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5" s="16" t="s">
        <v>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6" s="16" t="s">
        <v>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7" s="16" t="s">
        <v>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0"/>
      <c s="23"/>
      <c s="24" t="s">
        <v>167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30" s="16" t="s">
        <v>168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1" s="16" t="s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2" s="16" t="s">
        <v>170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3" s="16" t="s">
        <v>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0"/>
      <c s="23"/>
      <c s="24" t="s">
        <v>172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6" t="s">
        <v>173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6" t="s">
        <v>174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6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6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6" t="s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6" t="s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6" t="s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6" t="s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6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6" t="s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500" hidden="1">
      <c r="C500" s="38" t="s">
        <v>166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2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25" customFormat="1">
      <c r="C1" s="31" t="s">
        <v>139</v>
      </c>
      <c s="51"/>
    </row>
    <row ht="14.95" s="25" customFormat="1"/>
    <row ht="14.95" s="27" customFormat="1"/>
    <row ht="14.95" s="29" customFormat="1"/>
    <row ht="14.95" s="28" customFormat="1"/>
    <row ht="14.95" s="28" customFormat="1"/>
    <row ht="14.95" s="26" customFormat="1"/>
    <row s="21" customFormat="1">
      <c s="21" t="s">
        <v>183</v>
      </c>
      <c r="C8" s="18" t="s">
        <v>204</v>
      </c>
      <c r="G8" s="21" t="s">
        <v>199</v>
      </c>
      <c s="21" t="s">
        <v>197</v>
      </c>
      <c s="21" t="s">
        <v>3</v>
      </c>
      <c s="21" t="s">
        <v>196</v>
      </c>
      <c s="21" t="s">
        <v>198</v>
      </c>
      <c r="X8" s="5" t="s">
        <v>193</v>
      </c>
      <c s="5" t="s">
        <v>33</v>
      </c>
    </row>
    <row s="19" customFormat="1">
      <c r="C9" s="19" t="s">
        <v>185</v>
      </c>
      <c r="E9" s="19" t="str">
        <f>TEMPU()</f>
        <v>°C</v>
      </c>
      <c r="H9" s="9"/>
      <c s="9" t="s">
        <v>201</v>
      </c>
      <c s="9"/>
      <c s="9" t="s">
        <v>202</v>
      </c>
      <c r="M9" s="19" t="s">
        <v>200</v>
      </c>
      <c r="X9" s="33" t="s">
        <v>194</v>
      </c>
      <c s="33"/>
    </row>
    <row s="19" customFormat="1">
      <c r="C10" s="19" t="s">
        <v>186</v>
      </c>
      <c r="E10" s="19" t="str">
        <f>PRESU()</f>
        <v>bar</v>
      </c>
      <c r="G10" s="44">
        <f>SAFEDIV(Tank!G9,Tank!H9)</f>
        <v>0</v>
      </c>
      <c r="X10" s="33" t="s">
        <v>195</v>
      </c>
      <c s="33" t="s">
        <v>5</v>
      </c>
    </row>
    <row s="22" customFormat="1">
      <c s="22" t="s">
        <v>184</v>
      </c>
      <c r="C11" s="22" t="s">
        <v>26</v>
      </c>
      <c r="X11" s="34" t="s">
        <v>26</v>
      </c>
      <c s="34" t="s">
        <v>33</v>
      </c>
    </row>
    <row s="43" customFormat="1"/>
  </sheetData>
  <sheetProtection sheet="1" objects="1" scenarios="1"/>
  <pageMargins left="0.7" right="0.7" top="0.75" bottom="0.75" header="0.3" footer="0.3"/>
</worksheet>
</file>