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zhernandez/Desktop/CLASS FOLDER/MODULO 1/Crowdfunding Analysis/"/>
    </mc:Choice>
  </mc:AlternateContent>
  <xr:revisionPtr revIDLastSave="0" documentId="13_ncr:1_{9B933D36-E97D-5F4C-8DB5-3793B7F1681D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" i="8" l="1"/>
  <c r="B18" i="8"/>
  <c r="B20" i="8" s="1"/>
  <c r="B19" i="8"/>
  <c r="C17" i="8"/>
  <c r="C18" i="8"/>
  <c r="C19" i="8"/>
  <c r="C20" i="8"/>
  <c r="C12" i="8"/>
  <c r="C11" i="8"/>
  <c r="C10" i="8"/>
  <c r="B13" i="8"/>
  <c r="B12" i="8"/>
  <c r="B11" i="8"/>
  <c r="B10" i="8"/>
  <c r="B16" i="8"/>
  <c r="C16" i="8"/>
  <c r="C15" i="8"/>
  <c r="B15" i="8"/>
  <c r="C9" i="8"/>
  <c r="B9" i="8"/>
  <c r="C8" i="8"/>
  <c r="B8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3" i="8" l="1"/>
</calcChain>
</file>

<file path=xl/sharedStrings.xml><?xml version="1.0" encoding="utf-8"?>
<sst xmlns="http://schemas.openxmlformats.org/spreadsheetml/2006/main" count="38344" uniqueCount="8398">
  <si>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</si>
  <si>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</si>
  <si>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</si>
  <si>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</si>
  <si>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</si>
  <si>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</si>
  <si>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</si>
  <si>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</si>
  <si>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</si>
  <si>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</si>
  <si>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</si>
  <si>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</si>
  <si>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</si>
  <si>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</si>
  <si>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</si>
  <si>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</si>
  <si>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</si>
  <si>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</si>
  <si>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</si>
  <si>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</si>
  <si>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</si>
  <si>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</si>
  <si>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</si>
  <si>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</si>
  <si>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</si>
  <si>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</si>
  <si>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</si>
  <si>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</si>
  <si>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</si>
  <si>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</si>
  <si>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</si>
  <si>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</si>
  <si>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</si>
  <si>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</si>
  <si>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</si>
  <si>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</si>
  <si>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</si>
  <si>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</si>
  <si>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</si>
  <si>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</si>
  <si>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</si>
  <si>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</si>
  <si>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</si>
  <si>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</si>
  <si>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</si>
  <si>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</si>
  <si>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</si>
  <si>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</si>
  <si>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</si>
  <si>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</si>
  <si>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</si>
  <si>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</si>
  <si>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</si>
  <si>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</si>
  <si>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</si>
  <si>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</si>
  <si>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</si>
  <si>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</si>
  <si>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</si>
  <si>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</si>
  <si>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</si>
  <si>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</si>
  <si>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</si>
  <si>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</si>
  <si>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</si>
  <si>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</si>
  <si>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</si>
  <si>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</si>
  <si>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</si>
  <si>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</si>
  <si>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</si>
  <si>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</si>
  <si>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</si>
  <si>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</si>
  <si>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</si>
  <si>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</si>
  <si>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</si>
  <si>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</si>
  <si>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</si>
  <si>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</si>
  <si>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</si>
  <si>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</si>
  <si>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</si>
  <si>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</si>
  <si>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</si>
  <si>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</si>
  <si>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</si>
  <si>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</si>
  <si>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</si>
  <si>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</si>
  <si>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</si>
  <si>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</si>
  <si>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</si>
  <si>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</si>
  <si>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</si>
  <si>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</si>
  <si>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</si>
  <si>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</si>
  <si>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</si>
  <si>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</si>
  <si>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</si>
  <si>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</si>
  <si>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</si>
  <si>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</si>
  <si>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</si>
  <si>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</si>
  <si>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</si>
  <si>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</si>
  <si>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</si>
  <si>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</si>
  <si>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</si>
  <si>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</si>
  <si>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</si>
  <si>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</si>
  <si>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</si>
  <si>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</si>
  <si>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</si>
  <si>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</si>
  <si>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</si>
  <si>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</si>
  <si>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</si>
  <si>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</si>
  <si>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</si>
  <si>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</si>
  <si>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</si>
  <si>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</si>
  <si>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</si>
  <si>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</si>
  <si>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</si>
  <si>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</si>
  <si>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</si>
  <si>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</si>
  <si>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</si>
  <si>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</si>
  <si>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</si>
  <si>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</si>
  <si>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</si>
  <si>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</si>
  <si>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</si>
  <si>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</si>
  <si>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</si>
  <si>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</si>
  <si>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</si>
  <si>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</si>
  <si>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</si>
  <si>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</si>
  <si>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</si>
  <si>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</si>
  <si>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</si>
  <si>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</si>
  <si>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</si>
  <si>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</si>
  <si>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</si>
  <si>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</si>
  <si>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</si>
  <si>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</si>
  <si>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</si>
  <si>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</si>
  <si>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</si>
  <si>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</si>
  <si>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</si>
  <si>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</si>
  <si>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</si>
  <si>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</si>
  <si>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</si>
  <si>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</si>
  <si>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</si>
  <si>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</si>
  <si>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</si>
  <si>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</si>
  <si>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</si>
  <si>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</si>
  <si>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</si>
  <si>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</si>
  <si>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</si>
  <si>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</si>
  <si>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</si>
  <si>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</si>
  <si>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</si>
  <si>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</si>
  <si>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</si>
  <si>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</si>
  <si>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</si>
  <si>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</si>
  <si>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</si>
  <si>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</si>
  <si>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</si>
  <si>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</si>
  <si>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</si>
  <si>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</si>
  <si>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</si>
  <si>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</si>
  <si>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</si>
  <si>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</si>
  <si>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</si>
  <si>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</si>
  <si>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</si>
  <si>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</si>
  <si>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</si>
  <si>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</si>
  <si>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</si>
  <si>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</si>
  <si>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</si>
  <si>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</si>
  <si>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</si>
  <si>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</si>
  <si>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</si>
  <si>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</si>
  <si>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</si>
  <si>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</si>
  <si>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</si>
  <si>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</si>
  <si>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</si>
  <si>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</si>
  <si>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</si>
  <si>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</si>
  <si>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</si>
  <si>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</si>
  <si>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</si>
  <si>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</si>
  <si>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</si>
  <si>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</si>
  <si>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</si>
  <si>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</si>
  <si>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</si>
  <si>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</si>
  <si>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</si>
  <si>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</si>
  <si>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</si>
  <si>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</si>
  <si>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</si>
  <si>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</si>
  <si>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</si>
  <si>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</si>
  <si>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</si>
  <si>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</si>
  <si>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</si>
  <si>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</si>
  <si>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</si>
  <si>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</si>
  <si>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</si>
  <si>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</si>
  <si>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</si>
  <si>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</si>
  <si>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</si>
  <si>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</si>
  <si>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</si>
  <si>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</si>
  <si>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</si>
  <si>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</si>
  <si>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</si>
  <si>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</si>
  <si>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</si>
  <si>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</si>
  <si>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</si>
  <si>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</si>
  <si>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</si>
  <si>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</si>
  <si>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</si>
  <si>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</si>
  <si>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</si>
  <si>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</si>
  <si>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</si>
  <si>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</si>
  <si>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</si>
  <si>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</si>
  <si>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</si>
  <si>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</si>
  <si>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</si>
  <si>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</si>
  <si>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</si>
  <si>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</si>
  <si>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</si>
  <si>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</si>
  <si>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</si>
  <si>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</si>
  <si>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</si>
  <si>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</si>
  <si>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</si>
  <si>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</si>
  <si>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</si>
  <si>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</si>
  <si>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</si>
  <si>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</si>
  <si>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</si>
  <si>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</si>
  <si>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</si>
  <si>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</si>
  <si>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</si>
  <si>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</si>
  <si>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</si>
  <si>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</si>
  <si>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</si>
  <si>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</si>
  <si>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</si>
  <si>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</si>
  <si>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</si>
  <si>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</si>
  <si>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</si>
  <si>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</si>
  <si>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</si>
  <si>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</si>
  <si>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</si>
  <si>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</si>
  <si>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</si>
  <si>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</si>
  <si>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</si>
  <si>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</si>
  <si>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</si>
  <si>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</si>
  <si>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</si>
  <si>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</si>
  <si>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</si>
  <si>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</si>
  <si>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</si>
  <si>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</si>
  <si>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</si>
  <si>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</si>
  <si>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</si>
  <si>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</si>
  <si>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</si>
  <si>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</si>
  <si>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</si>
  <si>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</si>
  <si>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</si>
  <si>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</si>
  <si>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</si>
  <si>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</si>
  <si>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</si>
  <si>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</si>
  <si>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</si>
  <si>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</si>
  <si>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</si>
  <si>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</si>
  <si>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</si>
  <si>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</si>
  <si>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</si>
  <si>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</si>
  <si>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</si>
  <si>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</si>
  <si>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</si>
  <si>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</si>
  <si>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</si>
  <si>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</si>
  <si>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</si>
  <si>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</si>
  <si>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</si>
  <si>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</si>
  <si>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</si>
  <si>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</si>
  <si>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</si>
  <si>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</si>
  <si>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</si>
  <si>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</si>
  <si>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</si>
  <si>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</si>
  <si>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</si>
  <si>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</si>
  <si>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</si>
  <si>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</si>
  <si>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</si>
  <si>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</si>
  <si>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</si>
  <si>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</si>
  <si>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</si>
  <si>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</si>
  <si>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</si>
  <si>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</si>
  <si>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</si>
  <si>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</si>
  <si>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</si>
  <si>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</si>
  <si>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</si>
  <si>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</si>
  <si>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</si>
  <si>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</si>
  <si>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</si>
  <si>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</si>
  <si>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</si>
  <si>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</si>
  <si>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</si>
  <si>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</si>
  <si>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</si>
  <si>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</si>
  <si>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</si>
  <si>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</si>
  <si>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</si>
  <si>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</si>
  <si>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</si>
  <si>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</si>
  <si>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</si>
  <si>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</si>
  <si>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</si>
  <si>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</si>
  <si>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</si>
  <si>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</si>
  <si>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</si>
  <si>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</si>
  <si>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</si>
  <si>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</si>
  <si>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</si>
  <si>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</si>
  <si>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</si>
  <si>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</si>
  <si>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</si>
  <si>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</si>
  <si>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</si>
  <si>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</si>
  <si>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</si>
  <si>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</si>
  <si>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</si>
  <si>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</si>
  <si>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</si>
  <si>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</si>
  <si>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</si>
  <si>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</si>
  <si>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</si>
  <si>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</si>
  <si>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</si>
  <si>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</si>
  <si>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</si>
  <si>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</si>
  <si>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</si>
  <si>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</si>
  <si>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</si>
  <si>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</si>
  <si>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</si>
  <si>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</si>
  <si>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</si>
  <si>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</si>
  <si>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</si>
  <si>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</si>
  <si>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</si>
  <si>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</si>
  <si>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</si>
  <si>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</si>
  <si>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</si>
  <si>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</si>
  <si>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</si>
  <si>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</si>
  <si>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</si>
  <si>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</si>
  <si>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</si>
  <si>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</si>
  <si>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</si>
  <si>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</si>
  <si>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</si>
  <si>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</si>
  <si>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</si>
  <si>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</si>
  <si>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</si>
  <si>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</si>
  <si>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</si>
  <si>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</si>
  <si>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</si>
  <si>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</si>
  <si>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</si>
  <si>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</si>
  <si>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</si>
  <si>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</si>
  <si>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</si>
  <si>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</si>
  <si>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</si>
  <si>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</si>
  <si>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</si>
  <si>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</si>
  <si>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</si>
  <si>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</si>
  <si>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</si>
  <si>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</si>
  <si>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</si>
  <si>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</si>
  <si>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</si>
  <si>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</si>
  <si>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</si>
  <si>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</si>
  <si>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</si>
  <si>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</si>
  <si>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</si>
  <si>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</si>
  <si>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</si>
  <si>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</si>
  <si>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</si>
  <si>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</si>
  <si>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</si>
  <si>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</si>
  <si>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</si>
  <si>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</si>
  <si>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</si>
  <si>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</si>
  <si>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</si>
  <si>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</si>
  <si>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</si>
  <si>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</si>
  <si>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</si>
  <si>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</si>
  <si>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</si>
  <si>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</si>
  <si>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</si>
  <si>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</si>
  <si>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</si>
  <si>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</si>
  <si>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</si>
  <si>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</si>
  <si>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</si>
  <si>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</si>
  <si>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</si>
  <si>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</si>
  <si>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</si>
  <si>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</si>
  <si>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</si>
  <si>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</si>
  <si>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</si>
  <si>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</si>
  <si>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</si>
  <si>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</si>
  <si>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</si>
  <si>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</si>
  <si>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</si>
  <si>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</si>
  <si>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</si>
  <si>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</si>
  <si>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</si>
  <si>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</si>
  <si>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</si>
  <si>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</si>
  <si>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</si>
  <si>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</si>
  <si>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</si>
  <si>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</si>
  <si>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</si>
  <si>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</si>
  <si>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</si>
  <si>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</si>
  <si>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</si>
  <si>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</si>
  <si>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</si>
  <si>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</si>
  <si>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</si>
  <si>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</si>
  <si>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</si>
  <si>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</si>
  <si>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</si>
  <si>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</si>
  <si>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</si>
  <si>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</si>
  <si>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</si>
  <si>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</si>
  <si>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</si>
  <si>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</si>
  <si>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</si>
  <si>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</si>
  <si>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</si>
  <si>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</si>
  <si>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</si>
  <si>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</si>
  <si>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</si>
  <si>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</si>
  <si>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</si>
  <si>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</si>
  <si>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</si>
  <si>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</si>
  <si>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</si>
  <si>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</si>
  <si>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</si>
  <si>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</si>
  <si>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</si>
  <si>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</si>
  <si>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</si>
  <si>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</si>
  <si>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</si>
  <si>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</si>
  <si>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</si>
  <si>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</si>
  <si>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</si>
  <si>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</si>
  <si>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</si>
  <si>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</si>
  <si>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</si>
  <si>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</si>
  <si>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</si>
  <si>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</si>
  <si>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</si>
  <si>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</si>
  <si>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</si>
  <si>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</si>
  <si>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</si>
  <si>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</si>
  <si>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</si>
  <si>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</si>
  <si>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</si>
  <si>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</si>
  <si>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</si>
  <si>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</si>
  <si>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</si>
  <si>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</si>
  <si>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</si>
  <si>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</si>
  <si>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</si>
  <si>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</si>
  <si>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</si>
  <si>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</si>
  <si>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</si>
  <si>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</si>
  <si>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</si>
  <si>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</si>
  <si>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</si>
  <si>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</si>
  <si>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</si>
  <si>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</si>
  <si>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</si>
  <si>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</si>
  <si>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</si>
  <si>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</si>
  <si>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</si>
  <si>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</si>
  <si>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</si>
  <si>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</si>
  <si>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</si>
  <si>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</si>
  <si>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</si>
  <si>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</si>
  <si>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</si>
  <si>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</si>
  <si>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</si>
  <si>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</si>
  <si>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</si>
  <si>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</si>
  <si>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</si>
  <si>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</si>
  <si>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</si>
  <si>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</si>
  <si>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</si>
  <si>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</si>
  <si>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</si>
  <si>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</si>
  <si>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</si>
  <si>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</si>
  <si>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</si>
  <si>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</si>
  <si>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</si>
  <si>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</si>
  <si>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</si>
  <si>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</si>
  <si>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</si>
  <si>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</si>
  <si>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</si>
  <si>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</si>
  <si>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</si>
  <si>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</si>
  <si>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</si>
  <si>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</si>
  <si>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</si>
  <si>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</si>
  <si>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</si>
  <si>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</si>
  <si>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</si>
  <si>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</si>
  <si>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</si>
  <si>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</si>
  <si>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</si>
  <si>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</si>
  <si>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</si>
  <si>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</si>
  <si>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</si>
  <si>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</si>
  <si>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</si>
  <si>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</si>
  <si>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</si>
  <si>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</si>
  <si>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</si>
  <si>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</si>
  <si>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</si>
  <si>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</si>
  <si>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</si>
  <si>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</si>
  <si>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</si>
  <si>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</si>
  <si>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</si>
  <si>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</si>
  <si>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</si>
  <si>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</si>
  <si>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</si>
  <si>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</si>
  <si>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</si>
  <si>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</si>
  <si>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</si>
  <si>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</si>
  <si>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</si>
  <si>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</si>
  <si>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</si>
  <si>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</si>
  <si>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</si>
  <si>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</si>
  <si>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</si>
  <si>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</si>
  <si>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</si>
  <si>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</si>
  <si>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</si>
  <si>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</si>
  <si>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</si>
  <si>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</si>
  <si>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</si>
  <si>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</si>
  <si>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</si>
  <si>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</si>
  <si>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</si>
  <si>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</si>
  <si>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</si>
  <si>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</si>
  <si>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</si>
  <si>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</si>
  <si>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</si>
  <si>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</si>
  <si>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</si>
  <si>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</si>
  <si>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</si>
  <si>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</si>
  <si>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</si>
  <si>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</si>
  <si>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</si>
  <si>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</si>
  <si>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</si>
  <si>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</si>
  <si>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</si>
  <si>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</si>
  <si>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</si>
  <si>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</si>
  <si>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</si>
  <si>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</si>
  <si>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</si>
  <si>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</si>
  <si>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</si>
  <si>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</si>
  <si>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</si>
  <si>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</si>
  <si>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</si>
  <si>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</si>
  <si>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</si>
  <si>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</si>
  <si>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</si>
  <si>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</si>
  <si>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</si>
  <si>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</si>
  <si>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</si>
  <si>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</si>
  <si>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</si>
  <si>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</si>
  <si>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</si>
  <si>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</si>
  <si>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</si>
  <si>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</si>
  <si>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</si>
  <si>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</si>
  <si>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</si>
  <si>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</si>
  <si>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</si>
  <si>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</si>
  <si>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</si>
  <si>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</si>
  <si>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</si>
  <si>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</si>
  <si>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</si>
  <si>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</si>
  <si>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</si>
  <si>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</si>
  <si>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</si>
  <si>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</si>
  <si>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</si>
  <si>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</si>
  <si>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</si>
  <si>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</si>
  <si>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</si>
  <si>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</si>
  <si>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</si>
  <si>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</si>
  <si>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</si>
  <si>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</si>
  <si>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</si>
  <si>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</si>
  <si>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</si>
  <si>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</si>
  <si>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</si>
  <si>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</si>
  <si>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</si>
  <si>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</si>
  <si>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</si>
  <si>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</si>
  <si>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</si>
  <si>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</si>
  <si>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</si>
  <si>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</si>
  <si>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</si>
  <si>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</si>
  <si>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</si>
  <si>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</si>
  <si>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</si>
  <si>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</si>
  <si>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</si>
  <si>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</si>
  <si>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</si>
  <si>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</si>
  <si>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</si>
  <si>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</si>
  <si>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</si>
  <si>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</si>
  <si>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</si>
  <si>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</si>
  <si>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</si>
  <si>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</si>
  <si>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</si>
  <si>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</si>
  <si>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</si>
  <si>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</si>
  <si>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</si>
  <si>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</si>
  <si>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</si>
  <si>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</si>
  <si>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</si>
  <si>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</si>
  <si>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</si>
  <si>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</si>
  <si>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</si>
  <si>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</si>
  <si>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</si>
  <si>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</si>
  <si>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</si>
  <si>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</si>
  <si>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</si>
  <si>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</si>
  <si>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</si>
  <si>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</si>
  <si>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</si>
  <si>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</si>
  <si>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</si>
  <si>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</si>
  <si>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</si>
  <si>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</si>
  <si>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</si>
  <si>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</si>
  <si>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</si>
  <si>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</si>
  <si>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</si>
  <si>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</si>
  <si>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</si>
  <si>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</si>
  <si>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</si>
  <si>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</si>
  <si>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</si>
  <si>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</si>
  <si>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</si>
  <si>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</si>
  <si>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</si>
  <si>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</si>
  <si>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</si>
  <si>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</si>
  <si>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</si>
  <si>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</si>
  <si>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</si>
  <si>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</si>
  <si>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</si>
  <si>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</si>
  <si>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</si>
  <si>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</si>
  <si>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</si>
  <si>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</si>
  <si>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</si>
  <si>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</si>
  <si>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</si>
  <si>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</si>
  <si>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</si>
  <si>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</si>
  <si>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</si>
  <si>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</si>
  <si>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</si>
  <si>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</si>
  <si>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</si>
  <si>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</si>
  <si>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</si>
  <si>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</si>
  <si>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</si>
  <si>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</si>
  <si>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</si>
  <si>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</si>
  <si>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</si>
  <si>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</si>
  <si>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</si>
  <si>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</si>
  <si>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</si>
  <si>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</si>
  <si>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</si>
  <si>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</si>
  <si>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</si>
  <si>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</si>
  <si>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</si>
  <si>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</si>
  <si>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</si>
  <si>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</si>
  <si>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</si>
  <si>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</si>
  <si>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</si>
  <si>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</si>
  <si>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</si>
  <si>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</si>
  <si>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</si>
  <si>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</si>
  <si>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</si>
  <si>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</si>
  <si>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</si>
  <si>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</si>
  <si>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</si>
  <si>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</si>
  <si>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</si>
  <si>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</si>
  <si>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</si>
  <si>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</si>
  <si>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</si>
  <si>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</si>
  <si>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</si>
  <si>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</si>
  <si>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</si>
  <si>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</si>
  <si>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</si>
  <si>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</si>
  <si>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</si>
  <si>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</si>
  <si>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</si>
  <si>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</si>
  <si>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</si>
  <si>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</si>
  <si>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</si>
  <si>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</si>
  <si>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</si>
  <si>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</si>
  <si>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</si>
  <si>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</si>
  <si>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</si>
  <si>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</si>
  <si>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</si>
  <si>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</si>
  <si>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</si>
  <si>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</si>
  <si>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</si>
  <si>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</si>
  <si>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</si>
  <si>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</si>
  <si>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</si>
  <si>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</si>
  <si>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</si>
  <si>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</si>
  <si>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</si>
  <si>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</si>
  <si>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</si>
  <si>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</si>
  <si>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</si>
  <si>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</si>
  <si>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</si>
  <si>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</si>
  <si>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</si>
  <si>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</si>
  <si>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</si>
  <si>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</si>
  <si>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</si>
  <si>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</si>
  <si>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</si>
  <si>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</si>
  <si>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</si>
  <si>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</si>
  <si>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</si>
  <si>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</si>
  <si>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</si>
  <si>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</si>
  <si>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</si>
  <si>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</si>
  <si>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</si>
  <si>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</si>
  <si>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</si>
  <si>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</si>
  <si>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</si>
  <si>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</si>
  <si>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</si>
  <si>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</si>
  <si>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</si>
  <si>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</si>
  <si>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</si>
  <si>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</si>
  <si>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</si>
  <si>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</si>
  <si>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</si>
  <si>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</si>
  <si>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</si>
  <si>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</si>
  <si>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</si>
  <si>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</si>
  <si>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</si>
  <si>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</si>
  <si>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</si>
  <si>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</si>
  <si>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</si>
  <si>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</si>
  <si>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</si>
  <si>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</si>
  <si>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</si>
  <si>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</si>
  <si>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</si>
  <si>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</si>
  <si>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</si>
  <si>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</si>
  <si>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</si>
  <si>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</si>
  <si>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</si>
  <si>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</si>
  <si>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</si>
  <si>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</si>
  <si>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</si>
  <si>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</si>
  <si>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</si>
  <si>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</si>
  <si>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</si>
  <si>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</si>
  <si>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</si>
  <si>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</si>
  <si>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</si>
  <si>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</si>
  <si>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</si>
  <si>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</si>
  <si>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</si>
  <si>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</si>
  <si>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</si>
  <si>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</si>
  <si>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</si>
  <si>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</si>
  <si>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</si>
  <si>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</si>
  <si>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</si>
  <si>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</si>
  <si>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</si>
  <si>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</si>
  <si>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</si>
  <si>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</si>
  <si>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</si>
  <si>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</si>
  <si>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</si>
  <si>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</si>
  <si>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</si>
  <si>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</si>
  <si>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</si>
  <si>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</si>
  <si>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</si>
  <si>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</si>
  <si>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</si>
  <si>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</si>
  <si>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</si>
  <si>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</si>
  <si>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</si>
  <si>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</si>
  <si>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</si>
  <si>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</si>
  <si>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</si>
  <si>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</si>
  <si>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</si>
  <si>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</si>
  <si>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</si>
  <si>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</si>
  <si>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</si>
  <si>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</si>
  <si>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</si>
  <si>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</si>
  <si>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</si>
  <si>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</si>
  <si>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</si>
  <si>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</si>
  <si>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</si>
  <si>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</si>
  <si>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</si>
  <si>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</si>
  <si>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</si>
  <si>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</si>
  <si>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</si>
  <si>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</si>
  <si>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</si>
  <si>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</si>
  <si>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</si>
  <si>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</si>
  <si>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</si>
  <si>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</si>
  <si>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</si>
  <si>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</si>
  <si>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</si>
  <si>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</si>
  <si>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</si>
  <si>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</si>
  <si>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</si>
  <si>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</si>
  <si>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</si>
  <si>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</si>
  <si>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</si>
  <si>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</si>
  <si>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</si>
  <si>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</si>
  <si>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</si>
  <si>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</si>
  <si>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</si>
  <si>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</si>
  <si>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</si>
  <si>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</si>
  <si>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</si>
  <si>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</si>
  <si>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</si>
  <si>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</si>
  <si>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</si>
  <si>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</si>
  <si>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</si>
  <si>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</si>
  <si>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</si>
  <si>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</si>
  <si>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</si>
  <si>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</si>
  <si>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</si>
  <si>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</si>
  <si>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</si>
  <si>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</si>
  <si>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</si>
  <si>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</si>
  <si>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</si>
  <si>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</si>
  <si>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</si>
  <si>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</si>
  <si>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</si>
  <si>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</si>
  <si>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</si>
  <si>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</si>
  <si>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</si>
  <si>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</si>
  <si>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</si>
  <si>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</si>
  <si>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</si>
  <si>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</si>
  <si>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</si>
  <si>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</si>
  <si>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</si>
  <si>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</si>
  <si>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</si>
  <si>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</si>
  <si>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</si>
  <si>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</si>
  <si>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</si>
  <si>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</si>
  <si>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</si>
  <si>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</si>
  <si>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</si>
  <si>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</si>
  <si>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</si>
  <si>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</si>
  <si>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</si>
  <si>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</si>
  <si>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</si>
  <si>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</si>
  <si>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</si>
  <si>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</si>
  <si>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</si>
  <si>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</si>
  <si>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</si>
  <si>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</si>
  <si>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</si>
  <si>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</si>
  <si>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</si>
  <si>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</si>
  <si>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</si>
  <si>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</si>
  <si>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</si>
  <si>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</si>
  <si>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</si>
  <si>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</si>
  <si>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</si>
  <si>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</si>
  <si>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</si>
  <si>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</si>
  <si>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</si>
  <si>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</si>
  <si>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</si>
  <si>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</si>
  <si>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</si>
  <si>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</si>
  <si>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</si>
  <si>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</si>
  <si>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</si>
  <si>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</si>
  <si>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</si>
  <si>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</si>
  <si>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</si>
  <si>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</si>
  <si>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</si>
  <si>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</si>
  <si>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</si>
  <si>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</si>
  <si>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</si>
  <si>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</si>
  <si>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</si>
  <si>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</si>
  <si>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</si>
  <si>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</si>
  <si>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</si>
  <si>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</si>
  <si>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</si>
  <si>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</si>
  <si>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</si>
  <si>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</si>
  <si>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</si>
  <si>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</si>
  <si>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</si>
  <si>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</si>
  <si>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</si>
  <si>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</si>
  <si>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</si>
  <si>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</si>
  <si>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</si>
  <si>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</si>
  <si>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</si>
  <si>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</si>
  <si>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</si>
  <si>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</si>
  <si>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</si>
  <si>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</si>
  <si>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</si>
  <si>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</si>
  <si>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</si>
  <si>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</si>
  <si>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</si>
  <si>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</si>
  <si>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</si>
  <si>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</si>
  <si>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</si>
  <si>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</si>
  <si>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</si>
  <si>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</si>
  <si>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</si>
  <si>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</si>
  <si>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</si>
  <si>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</si>
  <si>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</si>
  <si>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</si>
  <si>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</si>
  <si>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</si>
  <si>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</si>
  <si>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</si>
  <si>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</si>
  <si>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</si>
  <si>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</si>
  <si>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</si>
  <si>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</si>
  <si>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</si>
  <si>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</si>
  <si>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</si>
  <si>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</si>
  <si>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</si>
  <si>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</si>
  <si>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</si>
  <si>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</si>
  <si>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</si>
  <si>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</si>
  <si>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</si>
  <si>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</si>
  <si>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</si>
  <si>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</si>
  <si>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</si>
  <si>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</si>
  <si>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</si>
  <si>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</si>
  <si>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</si>
  <si>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</si>
  <si>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</si>
  <si>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</si>
  <si>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</si>
  <si>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</si>
  <si>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</si>
  <si>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</si>
  <si>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</si>
  <si>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</si>
  <si>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</si>
  <si>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</si>
  <si>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</si>
  <si>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</si>
  <si>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</si>
  <si>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</si>
  <si>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</si>
  <si>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</si>
  <si>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</si>
  <si>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</si>
  <si>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</si>
  <si>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</si>
  <si>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</si>
  <si>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</si>
  <si>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</si>
  <si>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</si>
  <si>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</si>
  <si>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</si>
  <si>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</si>
  <si>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</si>
  <si>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</si>
  <si>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</si>
  <si>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</si>
  <si>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</si>
  <si>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</si>
  <si>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</si>
  <si>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</si>
  <si>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</si>
  <si>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</si>
  <si>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</si>
  <si>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</si>
  <si>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</si>
  <si>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</si>
  <si>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</si>
  <si>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</si>
  <si>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</si>
  <si>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</si>
  <si>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</si>
  <si>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</si>
  <si>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</si>
  <si>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</si>
  <si>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</si>
  <si>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</si>
  <si>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</si>
  <si>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</si>
  <si>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</si>
  <si>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</si>
  <si>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</si>
  <si>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</si>
  <si>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</si>
  <si>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</si>
  <si>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</si>
  <si>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</si>
  <si>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</si>
  <si>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</si>
  <si>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</si>
  <si>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</si>
  <si>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</si>
  <si>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</si>
  <si>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</si>
  <si>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</si>
  <si>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</si>
  <si>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</si>
  <si>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</si>
  <si>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</si>
  <si>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</si>
  <si>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</si>
  <si>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</si>
  <si>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</si>
  <si>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</si>
  <si>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</si>
  <si>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</si>
  <si>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</si>
  <si>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</si>
  <si>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</si>
  <si>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</si>
  <si>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</si>
  <si>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</si>
  <si>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</si>
  <si>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</si>
  <si>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</si>
  <si>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</si>
  <si>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</si>
  <si>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</si>
  <si>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</si>
  <si>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</si>
  <si>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</si>
  <si>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</si>
  <si>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</si>
  <si>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</si>
  <si>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</si>
  <si>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</si>
  <si>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</si>
  <si>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</si>
  <si>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</si>
  <si>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</si>
  <si>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</si>
  <si>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</si>
  <si>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</si>
  <si>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</si>
  <si>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</si>
  <si>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</si>
  <si>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</si>
  <si>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</si>
  <si>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</si>
  <si>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</si>
  <si>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</si>
  <si>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</si>
  <si>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</si>
  <si>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</si>
  <si>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</si>
  <si>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</si>
  <si>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</si>
  <si>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</si>
  <si>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</si>
  <si>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</si>
  <si>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</si>
  <si>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</si>
  <si>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</si>
  <si>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</si>
  <si>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</si>
  <si>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</si>
  <si>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</si>
  <si>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</si>
  <si>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</si>
  <si>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</si>
  <si>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</si>
  <si>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</si>
  <si>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</si>
  <si>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</si>
  <si>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</si>
  <si>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</si>
  <si>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</si>
  <si>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</si>
  <si>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</si>
  <si>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</si>
  <si>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</si>
  <si>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</si>
  <si>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</si>
  <si>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</si>
  <si>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</si>
  <si>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</si>
  <si>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</si>
  <si>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</si>
  <si>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</si>
  <si>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</si>
  <si>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</si>
  <si>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</si>
  <si>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</si>
  <si>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</si>
  <si>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</si>
  <si>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</si>
  <si>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</si>
  <si>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</si>
  <si>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</si>
  <si>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</si>
  <si>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</si>
  <si>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</si>
  <si>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</si>
  <si>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</si>
  <si>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</si>
  <si>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</si>
  <si>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</si>
  <si>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</si>
  <si>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</si>
  <si>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</si>
  <si>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</si>
  <si>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</si>
  <si>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</si>
  <si>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</si>
  <si>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</si>
  <si>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</si>
  <si>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</si>
  <si>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</si>
  <si>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</si>
  <si>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</si>
  <si>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</si>
  <si>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</si>
  <si>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</si>
  <si>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</si>
  <si>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</si>
  <si>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</si>
  <si>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</si>
  <si>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</si>
  <si>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</si>
  <si>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</si>
  <si>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</si>
  <si>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</si>
  <si>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</si>
  <si>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</si>
  <si>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</si>
  <si>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</si>
  <si>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</si>
  <si>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</si>
  <si>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</si>
  <si>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</si>
  <si>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</si>
  <si>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</si>
  <si>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</si>
  <si>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</si>
  <si>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</si>
  <si>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</si>
  <si>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</si>
  <si>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</si>
  <si>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</si>
  <si>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</si>
  <si>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</si>
  <si>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</si>
  <si>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</si>
  <si>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</si>
  <si>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</si>
  <si>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</si>
  <si>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</si>
  <si>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</si>
  <si>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</si>
  <si>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</si>
  <si>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</si>
  <si>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</si>
  <si>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</si>
  <si>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</si>
  <si>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</si>
  <si>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</si>
  <si>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</si>
  <si>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</si>
  <si>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</si>
  <si>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</si>
  <si>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</si>
  <si>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</si>
  <si>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</si>
  <si>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</si>
  <si>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</si>
  <si>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</si>
  <si>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</si>
  <si>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</si>
  <si>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</si>
  <si>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</si>
  <si>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</si>
  <si>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</si>
  <si>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</si>
  <si>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</si>
  <si>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</si>
  <si>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</si>
  <si>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</si>
  <si>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</si>
  <si>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</si>
  <si>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</si>
  <si>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</si>
  <si>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</si>
  <si>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</si>
  <si>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</si>
  <si>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</si>
  <si>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</si>
  <si>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</si>
  <si>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</si>
  <si>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</si>
  <si>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</si>
  <si>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</si>
  <si>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</si>
  <si>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</si>
  <si>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</si>
  <si>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</si>
  <si>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</si>
  <si>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</si>
  <si>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</si>
  <si>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</si>
  <si>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</si>
  <si>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</si>
  <si>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</si>
  <si>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</si>
  <si>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</si>
  <si>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</si>
  <si>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</si>
  <si>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</si>
  <si>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</si>
  <si>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</si>
  <si>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</si>
  <si>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</si>
  <si>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</si>
  <si>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</si>
  <si>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</si>
  <si>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</si>
  <si>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</si>
  <si>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</si>
  <si>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</si>
  <si>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</si>
  <si>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</si>
  <si>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</si>
  <si>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</si>
  <si>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</si>
  <si>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</si>
  <si>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</si>
  <si>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</si>
  <si>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</si>
  <si>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</si>
  <si>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</si>
  <si>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</si>
  <si>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</si>
  <si>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</si>
  <si>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</si>
  <si>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</si>
  <si>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</si>
  <si>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</si>
  <si>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</si>
  <si>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</si>
  <si>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</si>
  <si>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</si>
  <si>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</si>
  <si>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</si>
  <si>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</si>
  <si>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</si>
  <si>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</si>
  <si>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</si>
  <si>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</si>
  <si>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</si>
  <si>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</si>
  <si>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</si>
  <si>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</si>
  <si>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</si>
  <si>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</si>
  <si>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</si>
  <si>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</si>
  <si>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</si>
  <si>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</si>
  <si>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</si>
  <si>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</si>
  <si>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</si>
  <si>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</si>
  <si>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</si>
  <si>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</si>
  <si>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</si>
  <si>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</si>
  <si>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</si>
  <si>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</si>
  <si>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</si>
  <si>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</si>
  <si>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</si>
  <si>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</si>
  <si>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</si>
  <si>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</si>
  <si>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</si>
  <si>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</si>
  <si>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</si>
  <si>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</si>
  <si>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</si>
  <si>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</si>
  <si>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</si>
  <si>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</si>
  <si>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</si>
  <si>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</si>
  <si>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</si>
  <si>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</si>
  <si>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</si>
  <si>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</si>
  <si>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</si>
  <si>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</si>
  <si>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</si>
  <si>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</si>
  <si>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</si>
  <si>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</si>
  <si>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</si>
  <si>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</si>
  <si>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</si>
  <si>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</si>
  <si>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</si>
  <si>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</si>
  <si>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</si>
  <si>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</si>
  <si>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</si>
  <si>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</si>
  <si>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</si>
  <si>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</si>
  <si>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</si>
  <si>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</si>
  <si>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</si>
  <si>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</si>
  <si>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</si>
  <si>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</si>
  <si>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</si>
  <si>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</si>
  <si>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</si>
  <si>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</si>
  <si>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</si>
  <si>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</si>
  <si>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</si>
  <si>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</si>
  <si>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</si>
  <si>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</si>
  <si>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</si>
  <si>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</si>
  <si>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</si>
  <si>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</si>
  <si>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</si>
  <si>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</si>
  <si>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</si>
  <si>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</si>
  <si>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</si>
  <si>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</si>
  <si>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</si>
  <si>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</si>
  <si>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</si>
  <si>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</si>
  <si>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</si>
  <si>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</si>
  <si>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</si>
  <si>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</si>
  <si>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</si>
  <si>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</si>
  <si>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</si>
  <si>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</si>
  <si>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</si>
  <si>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</si>
  <si>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</si>
  <si>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</si>
  <si>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</si>
  <si>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</si>
  <si>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</si>
  <si>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</si>
  <si>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</si>
  <si>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</si>
  <si>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</si>
  <si>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</si>
  <si>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</si>
  <si>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</si>
  <si>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</si>
  <si>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</si>
  <si>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</si>
  <si>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</si>
  <si>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</si>
  <si>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</si>
  <si>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</si>
  <si>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</si>
  <si>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</si>
  <si>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</si>
  <si>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</si>
  <si>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</si>
  <si>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</si>
  <si>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</si>
  <si>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</si>
  <si>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</si>
  <si>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</si>
  <si>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</si>
  <si>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</si>
  <si>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</si>
  <si>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</si>
  <si>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</si>
  <si>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</si>
  <si>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</si>
  <si>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</si>
  <si>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</si>
  <si>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</si>
  <si>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</si>
  <si>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</si>
  <si>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</si>
  <si>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</si>
  <si>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</si>
  <si>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</si>
  <si>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</si>
  <si>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</si>
  <si>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</si>
  <si>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</si>
  <si>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</si>
  <si>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</si>
  <si>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</si>
  <si>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</si>
  <si>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</si>
  <si>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</si>
  <si>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</si>
  <si>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</si>
  <si>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</si>
  <si>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</si>
  <si>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</si>
  <si>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</si>
  <si>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</si>
  <si>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</si>
  <si>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</si>
  <si>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</si>
  <si>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</si>
  <si>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</si>
  <si>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</si>
  <si>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</si>
  <si>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</si>
  <si>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</si>
  <si>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</si>
  <si>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</si>
  <si>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</si>
  <si>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</si>
  <si>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</si>
  <si>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</si>
  <si>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</si>
  <si>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</si>
  <si>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</si>
  <si>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</si>
  <si>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</si>
  <si>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</si>
  <si>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</si>
  <si>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</si>
  <si>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</si>
  <si>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</si>
  <si>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</si>
  <si>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</si>
  <si>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</si>
  <si>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</si>
  <si>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</si>
  <si>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</si>
  <si>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</si>
  <si>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</si>
  <si>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</si>
  <si>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</si>
  <si>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</si>
  <si>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</si>
  <si>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</si>
  <si>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</si>
  <si>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</si>
  <si>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</si>
  <si>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</si>
  <si>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</si>
  <si>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</si>
  <si>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</si>
  <si>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</si>
  <si>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</si>
  <si>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</si>
  <si>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</si>
  <si>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</si>
  <si>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</si>
  <si>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</si>
  <si>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</si>
  <si>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</si>
  <si>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</si>
  <si>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</si>
  <si>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</si>
  <si>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</si>
  <si>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</si>
  <si>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</si>
  <si>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</si>
  <si>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</si>
  <si>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</si>
  <si>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</si>
  <si>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</si>
  <si>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</si>
  <si>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</si>
  <si>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</si>
  <si>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</si>
  <si>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</si>
  <si>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</si>
  <si>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</si>
  <si>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</si>
  <si>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</si>
  <si>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</si>
  <si>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</si>
  <si>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</si>
  <si>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</si>
  <si>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</si>
  <si>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</si>
  <si>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</si>
  <si>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</si>
  <si>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</si>
  <si>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</si>
  <si>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</si>
  <si>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</si>
  <si>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</si>
  <si>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</si>
  <si>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</si>
  <si>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</si>
  <si>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</si>
  <si>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</si>
  <si>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</si>
  <si>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</si>
  <si>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</si>
  <si>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</si>
  <si>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</si>
  <si>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</si>
  <si>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</si>
  <si>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</si>
  <si>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</si>
  <si>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</si>
  <si>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</si>
  <si>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</si>
  <si>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</si>
  <si>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</si>
  <si>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</si>
  <si>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</si>
  <si>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</si>
  <si>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</si>
  <si>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</si>
  <si>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</si>
  <si>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</si>
  <si>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</si>
  <si>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</si>
  <si>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</si>
  <si>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</si>
  <si>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</si>
  <si>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</si>
  <si>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</si>
  <si>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</si>
  <si>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</si>
  <si>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</si>
  <si>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</si>
  <si>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</si>
  <si>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</si>
  <si>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</si>
  <si>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</si>
  <si>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</si>
  <si>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</si>
  <si>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</si>
  <si>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</si>
  <si>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</si>
  <si>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</si>
  <si>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</si>
  <si>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</si>
  <si>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</si>
  <si>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</si>
  <si>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</si>
  <si>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</si>
  <si>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</si>
  <si>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</si>
  <si>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</si>
  <si>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</si>
  <si>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</si>
  <si>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</si>
  <si>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</si>
  <si>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</si>
  <si>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</si>
  <si>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</si>
  <si>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</si>
  <si>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</si>
  <si>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</si>
  <si>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</si>
  <si>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</si>
  <si>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</si>
  <si>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</si>
  <si>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</si>
  <si>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</si>
  <si>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</si>
  <si>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</si>
  <si>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</si>
  <si>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</si>
  <si>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</si>
  <si>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</si>
  <si>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</si>
  <si>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</si>
  <si>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</si>
  <si>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</si>
  <si>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</si>
  <si>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</si>
  <si>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</si>
  <si>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</si>
  <si>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</si>
  <si>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</si>
  <si>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</si>
  <si>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</si>
  <si>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</si>
  <si>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</si>
  <si>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</si>
  <si>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</si>
  <si>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</si>
  <si>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</si>
  <si>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</si>
  <si>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</si>
  <si>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</si>
  <si>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</si>
  <si>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</si>
  <si>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</si>
  <si>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</si>
  <si>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</si>
  <si>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</si>
  <si>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</si>
  <si>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</si>
  <si>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</si>
  <si>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</si>
  <si>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</si>
  <si>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</si>
  <si>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</si>
  <si>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</si>
  <si>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</si>
  <si>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</si>
  <si>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</si>
  <si>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</si>
  <si>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</si>
  <si>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</si>
  <si>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</si>
  <si>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</si>
  <si>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</si>
  <si>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</si>
  <si>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</si>
  <si>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</si>
  <si>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</si>
  <si>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</si>
  <si>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</si>
  <si>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</si>
  <si>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</si>
  <si>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</si>
  <si>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</si>
  <si>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</si>
  <si>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</si>
  <si>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</si>
  <si>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</si>
  <si>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</si>
  <si>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</si>
  <si>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</si>
  <si>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</si>
  <si>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</si>
  <si>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</si>
  <si>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</si>
  <si>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</si>
  <si>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</si>
  <si>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</si>
  <si>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</si>
  <si>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</si>
  <si>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</si>
  <si>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</si>
  <si>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</si>
  <si>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</si>
  <si>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</si>
  <si>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</si>
  <si>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</si>
  <si>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</si>
  <si>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</si>
  <si>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</si>
  <si>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</si>
  <si>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</si>
  <si>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</si>
  <si>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</si>
  <si>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</si>
  <si>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</si>
  <si>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</si>
  <si>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</si>
  <si>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</si>
  <si>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</si>
  <si>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</si>
  <si>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</si>
  <si>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</si>
  <si>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</si>
  <si>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</si>
  <si>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</si>
  <si>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</si>
  <si>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</si>
  <si>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</si>
  <si>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</si>
  <si>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</si>
  <si>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</si>
  <si>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</si>
  <si>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</si>
  <si>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</si>
  <si>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</si>
  <si>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</si>
  <si>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</si>
  <si>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</si>
  <si>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</si>
  <si>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</si>
  <si>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</si>
  <si>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</si>
  <si>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</si>
  <si>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</si>
  <si>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</si>
  <si>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</si>
  <si>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</si>
  <si>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</si>
  <si>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</si>
  <si>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</si>
  <si>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</si>
  <si>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</si>
  <si>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</si>
  <si>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</si>
  <si>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</si>
  <si>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</si>
  <si>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</si>
  <si>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</si>
  <si>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</si>
  <si>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</si>
  <si>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</si>
  <si>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</si>
  <si>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</si>
  <si>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</si>
  <si>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</si>
  <si>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</si>
  <si>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</si>
  <si>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</si>
  <si>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</si>
  <si>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</si>
  <si>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</si>
  <si>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</si>
  <si>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</si>
  <si>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</si>
  <si>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</si>
  <si>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</si>
  <si>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</si>
  <si>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</si>
  <si>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</si>
  <si>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</si>
  <si>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</si>
  <si>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</si>
  <si>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</si>
  <si>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</si>
  <si>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</si>
  <si>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</si>
  <si>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</si>
  <si>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</si>
  <si>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</si>
  <si>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</si>
  <si>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</si>
  <si>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</si>
  <si>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</si>
  <si>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</si>
  <si>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</si>
  <si>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</si>
  <si>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</si>
  <si>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</si>
  <si>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</si>
  <si>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</si>
  <si>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</si>
  <si>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</si>
  <si>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</si>
  <si>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</si>
  <si>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</si>
  <si>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</si>
  <si>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</si>
  <si>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</si>
  <si>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</si>
  <si>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</si>
  <si>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</si>
  <si>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</si>
  <si>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</si>
  <si>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</si>
  <si>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</si>
  <si>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</si>
  <si>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</si>
  <si>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</si>
  <si>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</si>
  <si>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</si>
  <si>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</si>
  <si>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</si>
  <si>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</si>
  <si>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</si>
  <si>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</si>
  <si>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</si>
  <si>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</si>
  <si>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</si>
  <si>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</si>
  <si>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</si>
  <si>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</si>
  <si>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</si>
  <si>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</si>
  <si>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</si>
  <si>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</si>
  <si>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</si>
  <si>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</si>
  <si>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</si>
  <si>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</si>
  <si>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</si>
  <si>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</si>
  <si>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</si>
  <si>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</si>
  <si>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</si>
  <si>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</si>
  <si>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</si>
  <si>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</si>
  <si>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</si>
  <si>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</si>
  <si>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</si>
  <si>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</si>
  <si>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</si>
  <si>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</si>
  <si>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</si>
  <si>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</si>
  <si>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</si>
  <si>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</si>
  <si>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</si>
  <si>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</si>
  <si>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</si>
  <si>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</si>
  <si>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</si>
  <si>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</si>
  <si>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</si>
  <si>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</si>
  <si>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</si>
  <si>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</si>
  <si>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</si>
  <si>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</si>
  <si>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</si>
  <si>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</si>
  <si>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</si>
  <si>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</si>
  <si>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</si>
  <si>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</si>
  <si>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</si>
  <si>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</si>
  <si>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</si>
  <si>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</si>
  <si>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</si>
  <si>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</si>
  <si>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</si>
  <si>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</si>
  <si>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</si>
  <si>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</si>
  <si>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</si>
  <si>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</si>
  <si>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</si>
  <si>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</si>
  <si>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</si>
  <si>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</si>
  <si>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</si>
  <si>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</si>
  <si>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</si>
  <si>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</si>
  <si>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</si>
  <si>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</si>
  <si>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</si>
  <si>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</si>
  <si>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</si>
  <si>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</si>
  <si>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</si>
  <si>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</si>
  <si>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</si>
  <si>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</si>
  <si>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</si>
  <si>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</si>
  <si>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</si>
  <si>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</si>
  <si>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</si>
  <si>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</si>
  <si>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</si>
  <si>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</si>
  <si>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</si>
  <si>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</si>
  <si>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</si>
  <si>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</si>
  <si>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</si>
  <si>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</si>
  <si>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</si>
  <si>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</si>
  <si>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</si>
  <si>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</si>
  <si>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</si>
  <si>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</si>
  <si>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</si>
  <si>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</si>
  <si>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</si>
  <si>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</si>
  <si>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</si>
  <si>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</si>
  <si>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</si>
  <si>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</si>
  <si>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</si>
  <si>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</si>
  <si>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</si>
  <si>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</si>
  <si>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</si>
  <si>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</si>
  <si>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</si>
  <si>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</si>
  <si>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</si>
  <si>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</si>
  <si>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</si>
  <si>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</si>
  <si>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</si>
  <si>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</si>
  <si>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</si>
  <si>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</si>
  <si>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</si>
  <si>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</si>
  <si>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</si>
  <si>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</si>
  <si>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</si>
  <si>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</si>
  <si>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</si>
  <si>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</si>
  <si>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</si>
  <si>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</si>
  <si>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</si>
  <si>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</si>
  <si>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</si>
  <si>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</si>
  <si>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</si>
  <si>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</si>
  <si>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</si>
  <si>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</si>
  <si>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</si>
  <si>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</si>
  <si>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</si>
  <si>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</si>
  <si>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</si>
  <si>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</si>
  <si>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</si>
  <si>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</si>
  <si>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</si>
  <si>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</si>
  <si>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</si>
  <si>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</si>
  <si>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</si>
  <si>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</si>
  <si>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</si>
  <si>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</si>
  <si>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</si>
  <si>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</si>
  <si>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</si>
  <si>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</si>
  <si>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</si>
  <si>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</si>
  <si>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</si>
  <si>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</si>
  <si>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</si>
  <si>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</si>
  <si>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</si>
  <si>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</si>
  <si>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</si>
  <si>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</si>
  <si>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</si>
  <si>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</si>
  <si>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</si>
  <si>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</si>
  <si>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</si>
  <si>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</si>
  <si>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</si>
  <si>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</si>
  <si>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</si>
  <si>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</si>
  <si>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</si>
  <si>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</si>
  <si>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</si>
  <si>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</si>
  <si>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</si>
  <si>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</si>
  <si>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</si>
  <si>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</si>
  <si>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</si>
  <si>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</si>
  <si>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</si>
  <si>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</si>
  <si>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</si>
  <si>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</si>
  <si>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</si>
  <si>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</si>
  <si>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</si>
  <si>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</si>
  <si>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</si>
  <si>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</si>
  <si>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</si>
  <si>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</si>
  <si>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</si>
  <si>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</si>
  <si>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</si>
  <si>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</si>
  <si>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</si>
  <si>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</si>
  <si>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</si>
  <si>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</si>
  <si>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</si>
  <si>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</si>
  <si>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</si>
  <si>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</si>
  <si>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</si>
  <si>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</si>
  <si>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</si>
  <si>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</si>
  <si>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</si>
  <si>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</si>
  <si>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</si>
  <si>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</si>
  <si>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</si>
  <si>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</si>
  <si>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</si>
  <si>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</si>
  <si>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</si>
  <si>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</si>
  <si>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</si>
  <si>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</si>
  <si>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</si>
  <si>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</si>
  <si>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</si>
  <si>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</si>
  <si>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</si>
  <si>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</si>
  <si>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</si>
  <si>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</si>
  <si>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</si>
  <si>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</si>
  <si>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</si>
  <si>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</si>
  <si>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</si>
  <si>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</si>
  <si>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</si>
  <si>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</si>
  <si>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</si>
  <si>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</si>
  <si>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</si>
  <si>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</si>
  <si>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</si>
  <si>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</si>
  <si>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</si>
  <si>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</si>
  <si>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</si>
  <si>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</si>
  <si>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</si>
  <si>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</si>
  <si>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</si>
  <si>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</si>
  <si>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</si>
  <si>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</si>
  <si>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</si>
  <si>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</si>
  <si>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</si>
  <si>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</si>
  <si>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</si>
  <si>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</si>
  <si>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</si>
  <si>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</si>
  <si>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</si>
  <si>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</si>
  <si>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</si>
  <si>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</si>
  <si>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</si>
  <si>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</si>
  <si>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</si>
  <si>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</si>
  <si>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</si>
  <si>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</si>
  <si>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</si>
  <si>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</si>
  <si>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</si>
  <si>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</si>
  <si>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</si>
  <si>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</si>
  <si>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</si>
  <si>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</si>
  <si>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</si>
  <si>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</si>
  <si>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</si>
  <si>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</si>
  <si>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</si>
  <si>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</si>
  <si>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</si>
  <si>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</si>
  <si>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</si>
  <si>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</si>
  <si>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</si>
  <si>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</si>
  <si>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</si>
  <si>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</si>
  <si>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</si>
  <si>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</si>
  <si>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</si>
  <si>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</si>
  <si>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</si>
  <si>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</si>
  <si>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</si>
  <si>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</si>
  <si>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</si>
  <si>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</si>
  <si>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</si>
  <si>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</si>
  <si>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</si>
  <si>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</si>
  <si>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</si>
  <si>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</si>
  <si>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</si>
  <si>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</si>
  <si>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</si>
  <si>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</si>
  <si>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</si>
  <si>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</si>
  <si>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</si>
  <si>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</si>
  <si>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</si>
  <si>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</si>
  <si>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</si>
  <si>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</si>
  <si>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</si>
  <si>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</si>
  <si>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</si>
  <si>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</si>
  <si>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</si>
  <si>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</si>
  <si>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</si>
  <si>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</si>
  <si>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</si>
  <si>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</si>
  <si>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</si>
  <si>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</si>
  <si>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</si>
  <si>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</si>
  <si>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</si>
  <si>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</si>
  <si>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</si>
  <si>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</si>
  <si>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</si>
  <si>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</si>
  <si>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</si>
  <si>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</si>
  <si>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</si>
  <si>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</si>
  <si>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</si>
  <si>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</si>
  <si>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</si>
  <si>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</si>
  <si>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</si>
  <si>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</si>
  <si>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</si>
  <si>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</si>
  <si>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</si>
  <si>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</si>
  <si>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</si>
  <si>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</si>
  <si>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</si>
  <si>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</si>
  <si>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</si>
  <si>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</si>
  <si>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</si>
  <si>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</si>
  <si>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</si>
  <si>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</si>
  <si>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</si>
  <si>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</si>
  <si>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</si>
  <si>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</si>
  <si>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</si>
  <si>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</si>
  <si>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</si>
  <si>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</si>
  <si>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</si>
  <si>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</si>
  <si>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</si>
  <si>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</si>
  <si>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</si>
  <si>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</si>
  <si>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</si>
  <si>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</si>
  <si>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</si>
  <si>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</si>
  <si>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</si>
  <si>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</si>
  <si>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</si>
  <si>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</si>
  <si>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</si>
  <si>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</si>
  <si>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</si>
  <si>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</si>
  <si>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</si>
  <si>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</si>
  <si>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</si>
  <si>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</si>
  <si>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</si>
  <si>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</si>
  <si>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</si>
  <si>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</si>
  <si>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</si>
  <si>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</si>
  <si>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</si>
  <si>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</si>
  <si>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</si>
  <si>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</si>
  <si>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</si>
  <si>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</si>
  <si>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</si>
  <si>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</si>
  <si>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</si>
  <si>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</si>
  <si>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</si>
  <si>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</si>
  <si>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</si>
  <si>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</si>
  <si>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</si>
  <si>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</si>
  <si>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</si>
  <si>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</si>
  <si>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</si>
  <si>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</si>
  <si>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</si>
  <si>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</si>
  <si>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</si>
  <si>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</si>
  <si>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</si>
  <si>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</si>
  <si>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</si>
  <si>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</si>
  <si>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</si>
  <si>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</si>
  <si>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</si>
  <si>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</si>
  <si>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</si>
  <si>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</si>
  <si>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</si>
  <si>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</si>
  <si>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</si>
  <si>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</si>
  <si>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</si>
  <si>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</si>
  <si>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</si>
  <si>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</si>
  <si>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</si>
  <si>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</si>
  <si>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</si>
  <si>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</si>
  <si>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</si>
  <si>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</si>
  <si>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</si>
  <si>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</si>
  <si>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</si>
  <si>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</si>
  <si>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</si>
  <si>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</si>
  <si>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</si>
  <si>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</si>
  <si>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</si>
  <si>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</si>
  <si>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</si>
  <si>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</si>
  <si>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</si>
  <si>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</si>
  <si>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</si>
  <si>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</si>
  <si>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</si>
  <si>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</si>
  <si>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</si>
  <si>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</si>
  <si>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</si>
  <si>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</si>
  <si>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</si>
  <si>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</si>
  <si>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</si>
  <si>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</si>
  <si>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</si>
  <si>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</si>
  <si>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</si>
  <si>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</si>
  <si>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</si>
  <si>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</si>
  <si>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</si>
  <si>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</si>
  <si>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</si>
  <si>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</si>
  <si>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</si>
  <si>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</si>
  <si>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</si>
  <si>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</si>
  <si>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</si>
  <si>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</si>
  <si>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</si>
  <si>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</si>
  <si>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</si>
  <si>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</si>
  <si>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</si>
  <si>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</si>
  <si>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</si>
  <si>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</si>
  <si>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</si>
  <si>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</si>
  <si>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</si>
  <si>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</si>
  <si>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</si>
  <si>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</si>
  <si>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</si>
  <si>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</si>
  <si>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</si>
  <si>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</si>
  <si>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</si>
  <si>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</si>
  <si>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</si>
  <si>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</si>
  <si>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</si>
  <si>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</si>
  <si>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</si>
  <si>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</si>
  <si>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</si>
  <si>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</si>
  <si>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</si>
  <si>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</si>
  <si>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</si>
  <si>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</si>
  <si>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</si>
  <si>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</si>
  <si>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</si>
  <si>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</si>
  <si>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</si>
  <si>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</si>
  <si>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</si>
  <si>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</si>
  <si>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</si>
  <si>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</si>
  <si>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</si>
  <si>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</si>
  <si>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</si>
  <si>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</si>
  <si>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</si>
  <si>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</si>
  <si>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</si>
  <si>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</si>
  <si>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</si>
  <si>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</si>
  <si>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</si>
  <si>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</si>
  <si>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</si>
  <si>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</si>
  <si>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</si>
  <si>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</si>
  <si>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</si>
  <si>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</si>
  <si>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</si>
  <si>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</si>
  <si>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</si>
  <si>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</si>
  <si>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</si>
  <si>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</si>
  <si>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</si>
  <si>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</si>
  <si>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</si>
  <si>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</si>
  <si>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</si>
  <si>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</si>
  <si>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</si>
  <si>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</si>
  <si>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</si>
  <si>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</si>
  <si>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</si>
  <si>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</si>
  <si>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</si>
  <si>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</si>
  <si>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</si>
  <si>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</si>
  <si>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</si>
  <si>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</si>
  <si>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</si>
  <si>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</si>
  <si>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</si>
  <si>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</si>
  <si>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</si>
  <si>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</si>
  <si>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</si>
  <si>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</si>
  <si>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</si>
  <si>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</si>
  <si>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</si>
  <si>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</si>
  <si>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</si>
  <si>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</si>
  <si>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</si>
  <si>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</si>
  <si>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</si>
  <si>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</si>
  <si>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</si>
  <si>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</si>
  <si>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</si>
  <si>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</si>
  <si>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</si>
  <si>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</si>
  <si>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</si>
  <si>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</si>
  <si>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</si>
  <si>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</si>
  <si>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</si>
  <si>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</si>
  <si>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</si>
  <si>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</si>
  <si>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</si>
  <si>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</si>
  <si>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</si>
  <si>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</si>
  <si>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</si>
  <si>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</si>
  <si>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</si>
  <si>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</si>
  <si>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</si>
  <si>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</si>
  <si>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</si>
  <si>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</si>
  <si>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</si>
  <si>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</si>
  <si>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</si>
  <si>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</si>
  <si>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</si>
  <si>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</si>
  <si>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</si>
  <si>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</si>
  <si>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</si>
  <si>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</si>
  <si>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</si>
  <si>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</si>
  <si>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</si>
  <si>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</si>
  <si>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</si>
  <si>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</si>
  <si>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</si>
  <si>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</si>
  <si>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</si>
  <si>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</si>
  <si>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</si>
  <si>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</si>
  <si>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</si>
  <si>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</si>
  <si>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</si>
  <si>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</si>
  <si>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</si>
  <si>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</si>
  <si>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</si>
  <si>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</si>
  <si>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</si>
  <si>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</si>
  <si>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</si>
  <si>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</si>
  <si>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</si>
  <si>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</si>
  <si>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</si>
  <si>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</si>
  <si>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</si>
  <si>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</si>
  <si>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</si>
  <si>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</si>
  <si>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</si>
  <si>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</si>
  <si>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</si>
  <si>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</si>
  <si>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</si>
  <si>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</si>
  <si>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</si>
  <si>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</si>
  <si>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</si>
  <si>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</si>
  <si>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</si>
  <si>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</si>
  <si>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</si>
  <si>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</si>
  <si>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</si>
  <si>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</si>
  <si>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</si>
  <si>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</si>
  <si>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</si>
  <si>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</si>
  <si>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</si>
  <si>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</si>
  <si>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</si>
  <si>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</si>
  <si>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</si>
  <si>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</si>
  <si>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</si>
  <si>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</si>
  <si>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</si>
  <si>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</si>
  <si>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</si>
  <si>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</si>
  <si>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</si>
  <si>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</si>
  <si>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</si>
  <si>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</si>
  <si>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</si>
  <si>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</si>
  <si>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</si>
  <si>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</si>
  <si>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</si>
  <si>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</si>
  <si>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</si>
  <si>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</si>
  <si>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</si>
  <si>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</si>
  <si>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</si>
  <si>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</si>
  <si>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</si>
  <si>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</si>
  <si>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</si>
  <si>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</si>
  <si>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</si>
  <si>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</si>
  <si>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</si>
  <si>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</si>
  <si>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</si>
  <si>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</si>
  <si>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</si>
  <si>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</si>
  <si>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</si>
  <si>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</si>
  <si>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</si>
  <si>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</si>
  <si>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</si>
  <si>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</si>
  <si>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</si>
  <si>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</si>
  <si>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</si>
  <si>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</si>
  <si>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</si>
  <si>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</si>
  <si>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</si>
  <si>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</si>
  <si>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</si>
  <si>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</si>
  <si>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</si>
  <si>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</si>
  <si>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</si>
  <si>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</si>
  <si>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</si>
  <si>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</si>
  <si>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</si>
  <si>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</si>
  <si>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</si>
  <si>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</si>
  <si>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</si>
  <si>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</si>
  <si>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</si>
  <si>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</si>
  <si>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</si>
  <si>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</si>
  <si>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</si>
  <si>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</si>
  <si>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</si>
  <si>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</si>
  <si>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</si>
  <si>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</si>
  <si>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</si>
  <si>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</si>
  <si>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</si>
  <si>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</si>
  <si>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</si>
  <si>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</si>
  <si>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</si>
  <si>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</si>
  <si>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</si>
  <si>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</si>
  <si>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</si>
  <si>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</si>
  <si>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</si>
  <si>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</si>
  <si>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</si>
  <si>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</si>
  <si>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</si>
  <si>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</si>
  <si>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</si>
  <si>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</si>
  <si>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</si>
  <si>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</si>
  <si>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</si>
  <si>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</si>
  <si>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</si>
  <si>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</si>
  <si>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</si>
  <si>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</si>
  <si>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</si>
  <si>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</si>
  <si>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</si>
  <si>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</si>
  <si>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</si>
  <si>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</si>
  <si>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</si>
  <si>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</si>
  <si>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</si>
  <si>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</si>
  <si>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</si>
  <si>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</si>
  <si>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</si>
  <si>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</si>
  <si>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</si>
  <si>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</si>
  <si>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</si>
  <si>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</si>
  <si>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</si>
  <si>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</si>
  <si>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</si>
  <si>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</si>
  <si>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</si>
  <si>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</si>
  <si>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</si>
  <si>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</si>
  <si>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</si>
  <si>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</si>
  <si>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</si>
  <si>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</si>
  <si>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</si>
  <si>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</si>
  <si>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</si>
  <si>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</si>
  <si>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</si>
  <si>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</si>
  <si>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</si>
  <si>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</si>
  <si>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</si>
  <si>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</si>
  <si>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</si>
  <si>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</si>
  <si>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</si>
  <si>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</si>
  <si>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</si>
  <si>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</si>
  <si>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</si>
  <si>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</si>
  <si>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</si>
  <si>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</si>
  <si>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</si>
  <si>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</si>
  <si>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</si>
  <si>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</si>
  <si>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</si>
  <si>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</si>
  <si>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</si>
  <si>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</si>
  <si>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</si>
  <si>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</si>
  <si>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</si>
  <si>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</si>
  <si>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</si>
  <si>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</si>
  <si>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</si>
  <si>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</si>
  <si>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</si>
  <si>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</si>
  <si>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</si>
  <si>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</si>
  <si>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</si>
  <si>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</si>
  <si>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</si>
  <si>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</si>
  <si>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</si>
  <si>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</si>
  <si>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</si>
  <si>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</si>
  <si>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</si>
  <si>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</si>
  <si>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</si>
  <si>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</si>
  <si>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</si>
  <si>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</si>
  <si>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</si>
  <si>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</si>
  <si>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</si>
  <si>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</si>
  <si>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</si>
  <si>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</si>
  <si>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</si>
  <si>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</si>
  <si>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</si>
  <si>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</si>
  <si>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</si>
  <si>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</si>
  <si>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</si>
  <si>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</si>
  <si>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</si>
  <si>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</si>
  <si>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</si>
  <si>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</si>
  <si>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</si>
  <si>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</si>
  <si>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</si>
  <si>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</si>
  <si>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</si>
  <si>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</si>
  <si>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</si>
  <si>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</si>
  <si>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</si>
  <si>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</si>
  <si>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</si>
  <si>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</si>
  <si>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</si>
  <si>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</si>
  <si>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</si>
  <si>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</si>
  <si>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</si>
  <si>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</si>
  <si>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</si>
  <si>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</si>
  <si>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</si>
  <si>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</si>
  <si>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</si>
  <si>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</si>
  <si>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</si>
  <si>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</si>
  <si>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</si>
  <si>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</si>
  <si>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</si>
  <si>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</si>
  <si>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</si>
  <si>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</si>
  <si>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</si>
  <si>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</si>
  <si>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</si>
  <si>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</si>
  <si>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</si>
  <si>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</si>
  <si>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</si>
  <si>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</si>
  <si>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</si>
  <si>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</si>
  <si>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</si>
  <si>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</si>
  <si>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</si>
  <si>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</si>
  <si>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</si>
  <si>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</si>
  <si>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</si>
  <si>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</si>
  <si>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</si>
  <si>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</si>
  <si>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</si>
  <si>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</si>
  <si>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</si>
  <si>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</si>
  <si>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</si>
  <si>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</si>
  <si>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</si>
  <si>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</si>
  <si>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</si>
  <si>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</si>
  <si>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</si>
  <si>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</si>
  <si>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</si>
  <si>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</si>
  <si>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</si>
  <si>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</si>
  <si>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</si>
  <si>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</si>
  <si>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</si>
  <si>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</si>
  <si>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</si>
  <si>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</si>
  <si>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</si>
  <si>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</si>
  <si>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</si>
  <si>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</si>
  <si>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</si>
  <si>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</si>
  <si>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</si>
  <si>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</si>
  <si>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</si>
  <si>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</si>
  <si>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</si>
  <si>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</si>
  <si>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</si>
  <si>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</si>
  <si>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</si>
  <si>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</si>
  <si>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</si>
  <si>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</si>
  <si>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</si>
  <si>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</si>
  <si>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</si>
  <si>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</si>
  <si>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</si>
  <si>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</si>
  <si>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</si>
  <si>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</si>
  <si>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</si>
  <si>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</si>
  <si>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</si>
  <si>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</si>
  <si>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</si>
  <si>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</si>
  <si>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</si>
  <si>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</si>
  <si>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</si>
  <si>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</si>
  <si>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</si>
  <si>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</si>
  <si>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</si>
  <si>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</si>
  <si>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</si>
  <si>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</si>
  <si>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</si>
  <si>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</si>
  <si>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</si>
  <si>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</si>
  <si>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</si>
  <si>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</si>
  <si>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</si>
  <si>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</si>
  <si>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</si>
  <si>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</si>
  <si>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</si>
  <si>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</si>
  <si>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</si>
  <si>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</si>
  <si>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</si>
  <si>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</si>
  <si>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</si>
  <si>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</si>
  <si>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</si>
  <si>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</si>
  <si>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</si>
  <si>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</si>
  <si>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</si>
  <si>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</si>
  <si>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</si>
  <si>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</si>
  <si>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</si>
  <si>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</si>
  <si>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</si>
  <si>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</si>
  <si>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</si>
  <si>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</si>
  <si>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</si>
  <si>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</si>
  <si>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</si>
  <si>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</si>
  <si>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</si>
  <si>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</si>
  <si>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</si>
  <si>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</si>
  <si>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</si>
  <si>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</si>
  <si>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</si>
  <si>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</si>
  <si>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</si>
  <si>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</si>
  <si>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</si>
  <si>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</si>
  <si>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</si>
  <si>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</si>
  <si>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</si>
  <si>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</si>
  <si>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</si>
  <si>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</si>
  <si>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</si>
  <si>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</si>
  <si>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</si>
  <si>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</si>
  <si>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</si>
  <si>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</si>
  <si>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</si>
  <si>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</si>
  <si>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</si>
  <si>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</si>
  <si>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</si>
  <si>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</si>
  <si>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</si>
  <si>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</si>
  <si>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</si>
  <si>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</si>
  <si>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</si>
  <si>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</si>
  <si>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</si>
  <si>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</si>
  <si>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</si>
  <si>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</si>
  <si>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</si>
  <si>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</si>
  <si>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</si>
  <si>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</si>
  <si>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</si>
  <si>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</si>
  <si>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</si>
  <si>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</si>
  <si>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</si>
  <si>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</si>
  <si>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</si>
  <si>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</si>
  <si>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</si>
  <si>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</si>
  <si>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</si>
  <si>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</si>
  <si>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</si>
  <si>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</si>
  <si>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</si>
  <si>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</si>
  <si>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</si>
  <si>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</si>
  <si>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</si>
  <si>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</si>
  <si>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</si>
  <si>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</si>
  <si>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</si>
  <si>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</si>
  <si>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</si>
  <si>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</si>
  <si>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</si>
  <si>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</si>
  <si>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</si>
  <si>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</si>
  <si>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</si>
  <si>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</si>
  <si>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</si>
  <si>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</si>
  <si>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</si>
  <si>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</si>
  <si>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</si>
  <si>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</si>
  <si>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</si>
  <si>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</si>
  <si>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</si>
  <si>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</si>
  <si>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</si>
  <si>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</si>
  <si>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</si>
  <si>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</si>
  <si>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</si>
  <si>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</si>
  <si>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</si>
  <si>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</si>
  <si>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</si>
  <si>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</si>
  <si>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</si>
  <si>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</si>
  <si>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</si>
  <si>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</si>
  <si>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</si>
  <si>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</si>
  <si>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</si>
  <si>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</si>
  <si>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</si>
  <si>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</si>
  <si>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</si>
  <si>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</si>
  <si>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</si>
  <si>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</si>
  <si>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</si>
  <si>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</si>
  <si>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</si>
  <si>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</si>
  <si>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</si>
  <si>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</si>
  <si>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</si>
  <si>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</si>
  <si>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</si>
  <si>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</si>
  <si>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</si>
  <si>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</si>
  <si>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</si>
  <si>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</si>
  <si>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</si>
  <si>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</si>
  <si>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</si>
  <si>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</si>
  <si>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</si>
  <si>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</si>
  <si>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</si>
  <si>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</si>
  <si>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</si>
  <si>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</si>
  <si>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</si>
  <si>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</si>
  <si>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</si>
  <si>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</si>
  <si>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</si>
  <si>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</si>
  <si>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</si>
  <si>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</si>
  <si>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</si>
  <si>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</si>
  <si>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</si>
  <si>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</si>
  <si>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</si>
  <si>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</si>
  <si>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</si>
  <si>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</si>
  <si>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</si>
  <si>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</si>
  <si>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</si>
  <si>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</si>
  <si>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</si>
  <si>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</si>
  <si>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</si>
  <si>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</si>
  <si>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</si>
  <si>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</si>
  <si>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</si>
  <si>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</si>
  <si>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</si>
  <si>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</si>
  <si>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</si>
  <si>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</si>
  <si>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</si>
  <si>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</si>
  <si>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</si>
  <si>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</si>
  <si>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</si>
  <si>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</si>
  <si>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</si>
  <si>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</si>
  <si>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</si>
  <si>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</si>
  <si>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</si>
  <si>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</si>
  <si>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</si>
  <si>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</si>
  <si>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</si>
  <si>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</si>
  <si>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</si>
  <si>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</si>
  <si>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</si>
  <si>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</si>
  <si>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</si>
  <si>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</si>
  <si>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</si>
  <si>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</si>
  <si>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</si>
  <si>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</si>
  <si>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</si>
  <si>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</si>
  <si>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</si>
  <si>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</si>
  <si>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</si>
  <si>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</si>
  <si>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</si>
  <si>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</si>
  <si>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</si>
  <si>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</si>
  <si>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</si>
  <si>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</si>
  <si>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</si>
  <si>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</si>
  <si>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</si>
  <si>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</si>
  <si>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</si>
  <si>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</si>
  <si>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</si>
  <si>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</si>
  <si>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</si>
  <si>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</si>
  <si>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</si>
  <si>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</si>
  <si>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</si>
  <si>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</si>
  <si>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</si>
  <si>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</si>
  <si>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</si>
  <si>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</si>
  <si>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</si>
  <si>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</si>
  <si>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</si>
  <si>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</si>
  <si>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</si>
  <si>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</si>
  <si>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</si>
  <si>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</si>
  <si>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</si>
  <si>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</si>
  <si>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</si>
  <si>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</si>
  <si>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</si>
  <si>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</si>
  <si>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</si>
  <si>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</si>
  <si>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</si>
  <si>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</si>
  <si>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</si>
  <si>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</si>
  <si>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</si>
  <si>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</si>
  <si>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</si>
  <si>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</si>
  <si>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</si>
  <si>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</si>
  <si>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</si>
  <si>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</si>
  <si>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</si>
  <si>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</si>
  <si>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</si>
  <si>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</si>
  <si>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</si>
  <si>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</si>
  <si>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</si>
  <si>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</si>
  <si>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</si>
  <si>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</si>
  <si>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</si>
  <si>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</si>
  <si>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</si>
  <si>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</si>
  <si>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</si>
  <si>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</si>
  <si>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</si>
  <si>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</si>
  <si>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</si>
  <si>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</si>
  <si>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</si>
  <si>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</si>
  <si>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</si>
  <si>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</si>
  <si>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</si>
  <si>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</si>
  <si>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</si>
  <si>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</si>
  <si>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</si>
  <si>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</si>
  <si>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</si>
  <si>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</si>
  <si>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</si>
  <si>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</si>
  <si>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</si>
  <si>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</si>
  <si>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</si>
  <si>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</si>
  <si>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</si>
  <si>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</si>
  <si>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</si>
  <si>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</si>
  <si>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</si>
  <si>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</si>
  <si>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</si>
  <si>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</si>
  <si>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</si>
  <si>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</si>
  <si>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</si>
  <si>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</si>
  <si>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</si>
  <si>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</si>
  <si>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</si>
  <si>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</si>
  <si>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</si>
  <si>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</si>
  <si>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</si>
  <si>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</si>
  <si>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</si>
  <si>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</si>
  <si>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</si>
  <si>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</si>
  <si>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</si>
  <si>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</si>
  <si>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</si>
  <si>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</si>
  <si>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</si>
  <si>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</si>
  <si>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</si>
  <si>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</si>
  <si>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</si>
  <si>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</si>
  <si>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</si>
  <si>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</si>
  <si>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</si>
  <si>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</si>
  <si>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</si>
  <si>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</si>
  <si>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</si>
  <si>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</si>
  <si>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</si>
  <si>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</si>
  <si>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</si>
  <si>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</si>
  <si>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</si>
  <si>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</si>
  <si>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</si>
  <si>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</si>
  <si>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</si>
  <si>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</si>
  <si>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</si>
  <si>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</si>
  <si>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</si>
  <si>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</si>
  <si>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</si>
  <si>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</si>
  <si>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</si>
  <si>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</si>
  <si>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</si>
  <si>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</si>
  <si>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</si>
  <si>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</si>
  <si>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</si>
  <si>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</si>
  <si>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</si>
  <si>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</si>
  <si>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</si>
  <si>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</si>
  <si>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</si>
  <si>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</si>
  <si>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</si>
  <si>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</si>
  <si>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</si>
  <si>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</si>
  <si>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</si>
  <si>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</si>
  <si>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</si>
  <si>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</si>
  <si>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</si>
  <si>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</si>
  <si>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</si>
  <si>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</si>
  <si>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</si>
  <si>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</si>
  <si>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</si>
  <si>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</si>
  <si>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</si>
  <si>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</si>
  <si>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</si>
  <si>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</si>
  <si>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</si>
  <si>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</si>
  <si>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</si>
  <si>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</si>
  <si>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</si>
  <si>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</si>
  <si>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</si>
  <si>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</si>
  <si>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</si>
  <si>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</si>
  <si>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</si>
  <si>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</si>
  <si>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</si>
  <si>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</si>
  <si>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</si>
  <si>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</si>
  <si>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</si>
  <si>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</si>
  <si>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</si>
  <si>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</si>
  <si>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</si>
  <si>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</si>
  <si>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</si>
  <si>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</si>
  <si>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</si>
  <si>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</si>
  <si>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</si>
  <si>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</si>
  <si>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</si>
  <si>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</si>
  <si>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</si>
  <si>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</si>
  <si>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</si>
  <si>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</si>
  <si>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</si>
  <si>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</si>
  <si>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</si>
  <si>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</si>
  <si>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</si>
  <si>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</si>
  <si>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</si>
  <si>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</si>
  <si>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</si>
  <si>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</si>
  <si>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</si>
  <si>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</si>
  <si>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</si>
  <si>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</si>
  <si>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</si>
  <si>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</si>
  <si>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</si>
  <si>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</si>
  <si>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</si>
  <si>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</si>
  <si>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</si>
  <si>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</si>
  <si>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</si>
  <si>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</si>
  <si>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</si>
  <si>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</si>
  <si>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</si>
  <si>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</si>
  <si>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</si>
  <si>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</si>
  <si>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</si>
  <si>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</si>
  <si>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</si>
  <si>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</si>
  <si>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</si>
  <si>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</si>
  <si>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</si>
  <si>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</si>
  <si>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</si>
  <si>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</si>
  <si>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</si>
  <si>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</si>
  <si>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</si>
  <si>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</si>
  <si>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</si>
  <si>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</si>
  <si>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</si>
  <si>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</si>
  <si>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</si>
  <si>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</si>
  <si>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</si>
  <si>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</si>
  <si>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</si>
  <si>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</si>
  <si>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</si>
  <si>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</si>
  <si>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</si>
  <si>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</si>
  <si>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</si>
  <si>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</si>
  <si>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</si>
  <si>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</si>
  <si>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</si>
  <si>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</si>
  <si>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</si>
  <si>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</si>
  <si>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</si>
  <si>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</si>
  <si>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</si>
  <si>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</si>
  <si>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</si>
  <si>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</si>
  <si>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</si>
  <si>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</si>
  <si>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</si>
  <si>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</si>
  <si>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</si>
  <si>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</si>
  <si>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</si>
  <si>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</si>
  <si>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</si>
  <si>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</si>
  <si>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</si>
  <si>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</si>
  <si>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</si>
  <si>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</si>
  <si>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</si>
  <si>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</si>
  <si>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</si>
  <si>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</si>
  <si>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</si>
  <si>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</si>
  <si>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</si>
  <si>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</si>
  <si>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</si>
  <si>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</si>
  <si>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</si>
  <si>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</si>
  <si>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</si>
  <si>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</si>
  <si>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</si>
  <si>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</si>
  <si>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</si>
  <si>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</si>
  <si>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</si>
  <si>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</si>
  <si>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</si>
  <si>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</si>
  <si>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</si>
  <si>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</si>
  <si>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</si>
  <si>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</si>
  <si>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</si>
  <si>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</si>
  <si>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</si>
  <si>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</si>
  <si>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</si>
  <si>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</si>
  <si>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</si>
  <si>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</si>
  <si>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</si>
  <si>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</si>
  <si>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</si>
  <si>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</si>
  <si>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</si>
  <si>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</si>
  <si>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</si>
  <si>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</si>
  <si>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</si>
  <si>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</si>
  <si>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</si>
  <si>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</si>
  <si>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</si>
  <si>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</si>
  <si>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</si>
  <si>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</si>
  <si>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</si>
  <si>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</si>
  <si>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</si>
  <si>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</si>
  <si>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</si>
  <si>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</si>
  <si>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</si>
  <si>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</si>
  <si>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</si>
  <si>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</si>
  <si>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</si>
  <si>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</si>
  <si>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</si>
  <si>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</si>
  <si>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</si>
  <si>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</si>
  <si>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</si>
  <si>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</si>
  <si>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</si>
  <si>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</si>
  <si>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</si>
  <si>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</si>
  <si>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</si>
  <si>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</si>
  <si>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</si>
  <si>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</si>
  <si>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</si>
  <si>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</si>
  <si>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</si>
  <si>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</si>
  <si>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</si>
  <si>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</si>
  <si>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</si>
  <si>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</si>
  <si>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</si>
  <si>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</si>
  <si>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</si>
  <si>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</si>
  <si>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</si>
  <si>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</si>
  <si>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</si>
  <si>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</si>
  <si>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</si>
  <si>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</si>
  <si>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</si>
  <si>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</si>
  <si>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</si>
  <si>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</si>
  <si>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</si>
  <si>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</si>
  <si>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</si>
  <si>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</si>
  <si>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</si>
  <si>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</si>
  <si>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</si>
  <si>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</si>
  <si>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</si>
  <si>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</si>
  <si>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</si>
  <si>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</si>
  <si>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</si>
  <si>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</si>
  <si>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</si>
  <si>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</si>
  <si>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</si>
  <si>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</si>
  <si>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</si>
  <si>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</si>
  <si>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</si>
  <si>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</si>
  <si>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</si>
  <si>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</si>
  <si>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</si>
  <si>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</si>
  <si>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</si>
  <si>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</si>
  <si>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</si>
  <si>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</si>
  <si>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</si>
  <si>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</si>
  <si>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</si>
  <si>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</si>
  <si>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</si>
  <si>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</si>
  <si>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</si>
  <si>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</si>
  <si>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</si>
  <si>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</si>
  <si>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</si>
  <si>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</si>
  <si>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</si>
  <si>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</si>
  <si>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</si>
  <si>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</si>
  <si>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</si>
  <si>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</si>
  <si>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</si>
  <si>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</si>
  <si>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</si>
  <si>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</si>
  <si>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</si>
  <si>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</si>
  <si>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</si>
  <si>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</si>
  <si>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</si>
  <si>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</si>
  <si>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</si>
  <si>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</si>
  <si>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</si>
  <si>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</si>
  <si>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</si>
  <si>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</si>
  <si>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</si>
  <si>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</si>
  <si>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</si>
  <si>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</si>
  <si>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</si>
  <si>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</si>
  <si>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</si>
  <si>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</si>
  <si>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</si>
  <si>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</si>
  <si>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</si>
  <si>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</si>
  <si>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</si>
  <si>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</si>
  <si>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</si>
  <si>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</si>
  <si>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</si>
  <si>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</si>
  <si>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</si>
  <si>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</si>
  <si>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</si>
  <si>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</si>
  <si>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</si>
  <si>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</si>
  <si>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</si>
  <si>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</si>
  <si>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</si>
  <si>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</si>
  <si>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</si>
  <si>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</si>
  <si>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</si>
  <si>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</si>
  <si>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</si>
  <si>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</si>
  <si>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</si>
  <si>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</si>
  <si>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</si>
  <si>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</si>
  <si>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</si>
  <si>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</si>
  <si>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</si>
  <si>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</si>
  <si>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</si>
  <si>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</si>
  <si>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</si>
  <si>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</si>
  <si>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</si>
  <si>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</si>
  <si>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</si>
  <si>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</si>
  <si>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</si>
  <si>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</si>
  <si>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</si>
  <si>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</si>
  <si>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</si>
  <si>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</si>
  <si>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</si>
  <si>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</si>
  <si>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</si>
  <si>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</si>
  <si>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</si>
  <si>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</si>
  <si>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</si>
  <si>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</si>
  <si>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</si>
  <si>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</si>
  <si>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</si>
  <si>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</si>
  <si>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</si>
  <si>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</si>
  <si>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</si>
  <si>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</si>
  <si>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</si>
  <si>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</si>
  <si>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</si>
  <si>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</si>
  <si>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</si>
  <si>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</si>
  <si>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</si>
  <si>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</si>
  <si>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</si>
  <si>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</si>
  <si>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</si>
  <si>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</si>
  <si>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</si>
  <si>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</si>
  <si>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</si>
  <si>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</si>
  <si>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</si>
  <si>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</si>
  <si>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</si>
  <si>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</si>
  <si>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</si>
  <si>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</si>
  <si>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</si>
  <si>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</si>
  <si>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</si>
  <si>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</si>
  <si>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</si>
  <si>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</si>
  <si>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</si>
  <si>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</si>
  <si>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</si>
  <si>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</si>
  <si>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</si>
  <si>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</si>
  <si>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</si>
  <si>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</si>
  <si>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</si>
  <si>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</si>
  <si>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</si>
  <si>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</si>
  <si>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</si>
  <si>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</si>
  <si>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</si>
  <si>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</si>
  <si>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</si>
  <si>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</si>
  <si>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</si>
  <si>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</si>
  <si>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</si>
  <si>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</si>
  <si>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</si>
  <si>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</si>
  <si>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</si>
  <si>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</si>
  <si>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</si>
  <si>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</si>
  <si>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</si>
  <si>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</si>
  <si>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</si>
  <si>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</si>
  <si>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</si>
  <si>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</si>
  <si>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</si>
  <si>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</si>
  <si>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</si>
  <si>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</si>
  <si>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</si>
  <si>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</si>
  <si>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</si>
  <si>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</si>
  <si>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</si>
  <si>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</si>
  <si>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</si>
  <si>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</si>
  <si>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</si>
  <si>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</si>
  <si>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</si>
  <si>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</si>
  <si>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</si>
  <si>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</si>
  <si>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</si>
  <si>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</si>
  <si>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</si>
  <si>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</si>
  <si>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</si>
  <si>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</si>
  <si>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</si>
  <si>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</si>
  <si>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</si>
  <si>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</si>
  <si>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</si>
  <si>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</si>
  <si>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</si>
  <si>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</si>
  <si>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</si>
  <si>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</si>
  <si>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</si>
  <si>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</si>
  <si>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</si>
  <si>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</si>
  <si>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</si>
  <si>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</si>
  <si>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</si>
  <si>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</si>
  <si>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</si>
  <si>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</si>
  <si>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</si>
  <si>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</si>
  <si>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</si>
  <si>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</si>
  <si>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</si>
  <si>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</si>
  <si>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</si>
  <si>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</si>
  <si>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</si>
  <si>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</si>
  <si>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</si>
  <si>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</si>
  <si>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</si>
  <si>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</si>
  <si>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</si>
  <si>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</si>
  <si>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</si>
  <si>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</si>
  <si>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</si>
  <si>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</si>
  <si>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</si>
  <si>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</si>
  <si>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</si>
  <si>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</si>
  <si>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</si>
  <si>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</si>
  <si>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</si>
  <si>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</si>
  <si>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</si>
  <si>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</si>
  <si>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</si>
  <si>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</si>
  <si>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</si>
  <si>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</si>
  <si>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</si>
  <si>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</si>
  <si>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</si>
  <si>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</si>
  <si>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</si>
  <si>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</si>
  <si>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</si>
  <si>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</si>
  <si>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</si>
  <si>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</si>
  <si>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</si>
  <si>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</si>
  <si>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</si>
  <si>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</si>
  <si>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</si>
  <si>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</si>
  <si>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</si>
  <si>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</si>
  <si>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</si>
  <si>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</si>
  <si>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</si>
  <si>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</si>
  <si>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</si>
  <si>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</si>
  <si>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</si>
  <si>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</si>
  <si>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</si>
  <si>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</si>
  <si>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</si>
  <si>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</si>
  <si>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</si>
  <si>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</si>
  <si>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</si>
  <si>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</si>
  <si>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</si>
  <si>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</si>
  <si>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</si>
  <si>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</si>
  <si>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</si>
  <si>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</si>
  <si>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</si>
  <si>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</si>
  <si>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</si>
  <si>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</si>
  <si>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</si>
  <si>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</si>
  <si>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</si>
  <si>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</si>
  <si>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</si>
  <si>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</si>
  <si>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</si>
  <si>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</si>
  <si>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</si>
  <si>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</si>
  <si>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</si>
  <si>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</si>
  <si>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</si>
  <si>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</si>
  <si>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</si>
  <si>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</si>
  <si>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</si>
  <si>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</si>
  <si>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</si>
  <si>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</si>
  <si>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</si>
  <si>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</si>
  <si>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</si>
  <si>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</si>
  <si>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</si>
  <si>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</si>
  <si>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</si>
  <si>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</si>
  <si>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</si>
  <si>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</si>
  <si>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</si>
  <si>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</si>
  <si>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</si>
  <si>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</si>
  <si>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</si>
  <si>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</si>
  <si>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</si>
  <si>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</si>
  <si>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</si>
  <si>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</si>
  <si>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</si>
  <si>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</si>
  <si>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</si>
  <si>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</si>
  <si>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</si>
  <si>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</si>
  <si>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</si>
  <si>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</si>
  <si>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</si>
  <si>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</si>
  <si>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</si>
  <si>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</si>
  <si>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</si>
  <si>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</si>
  <si>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</si>
  <si>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</si>
  <si>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</si>
  <si>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</si>
  <si>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</si>
  <si>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</si>
  <si>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</si>
  <si>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</si>
  <si>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</si>
  <si>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</si>
  <si>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</si>
  <si>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</si>
  <si>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</si>
  <si>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</si>
  <si>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</si>
  <si>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</si>
  <si>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</si>
  <si>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</si>
  <si>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</si>
  <si>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</si>
  <si>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</si>
  <si>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</si>
  <si>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</si>
  <si>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</si>
  <si>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</si>
  <si>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</si>
  <si>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</si>
  <si>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</si>
  <si>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</si>
  <si>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</si>
  <si>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</si>
  <si>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</si>
  <si>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</si>
  <si>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</si>
  <si>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</si>
  <si>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</si>
  <si>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</si>
  <si>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</si>
  <si>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</si>
  <si>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</si>
  <si>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</si>
  <si>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</si>
  <si>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</si>
  <si>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</si>
  <si>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</si>
  <si>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</si>
  <si>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</si>
  <si>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</si>
  <si>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</si>
  <si>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</si>
  <si>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</si>
  <si>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</si>
  <si>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</si>
  <si>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</si>
  <si>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</si>
  <si>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</si>
  <si>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</si>
  <si>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</si>
  <si>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</si>
  <si>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</si>
  <si>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</si>
  <si>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</si>
  <si>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</si>
  <si>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</si>
  <si>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</si>
  <si>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</si>
  <si>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</si>
  <si>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</si>
  <si>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</si>
  <si>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</si>
  <si>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</si>
  <si>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</si>
  <si>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</si>
  <si>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</si>
  <si>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</si>
  <si>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</si>
  <si>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</si>
  <si>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</si>
  <si>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</si>
  <si>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</si>
  <si>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</si>
  <si>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</si>
  <si>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</si>
  <si>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</si>
  <si>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</si>
  <si>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</si>
  <si>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</si>
  <si>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</si>
  <si>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</si>
  <si>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</si>
  <si>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</si>
  <si>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</si>
  <si>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</si>
  <si>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</si>
  <si>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</si>
  <si>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</si>
  <si>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</si>
  <si>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</si>
  <si>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</si>
  <si>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</si>
  <si>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</si>
  <si>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</si>
  <si>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</si>
  <si>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</si>
  <si>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</si>
  <si>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</si>
  <si>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</si>
  <si>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</si>
  <si>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</si>
  <si>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</si>
  <si>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</si>
  <si>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</si>
  <si>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</si>
  <si>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</si>
  <si>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</si>
  <si>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</si>
  <si>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</si>
  <si>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</si>
  <si>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</si>
  <si>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</si>
  <si>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</si>
  <si>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</si>
  <si>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</si>
  <si>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</si>
  <si>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</si>
  <si>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</si>
  <si>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</si>
  <si>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</si>
  <si>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</si>
  <si>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</si>
  <si>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</si>
  <si>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</si>
  <si>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</si>
  <si>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</si>
  <si>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</si>
  <si>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</si>
  <si>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</si>
  <si>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</si>
  <si>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</si>
  <si>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</si>
  <si>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</si>
  <si>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</si>
  <si>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</si>
  <si>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</si>
  <si>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</si>
  <si>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</si>
  <si>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</si>
  <si>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</si>
  <si>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</si>
  <si>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</si>
  <si>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</si>
  <si>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</si>
  <si>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</si>
  <si>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</si>
  <si>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</si>
  <si>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</si>
  <si>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</si>
  <si>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</si>
  <si>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</si>
  <si>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</si>
  <si>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</si>
  <si>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</si>
  <si>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</si>
  <si>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</si>
  <si>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</si>
  <si>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</si>
  <si>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</si>
  <si>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</si>
  <si>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</si>
  <si>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</si>
  <si>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</si>
  <si>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</si>
  <si>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</si>
  <si>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</si>
  <si>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</si>
  <si>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</si>
  <si>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</si>
  <si>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</si>
  <si>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</si>
  <si>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</si>
  <si>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</si>
  <si>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</si>
  <si>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</si>
  <si>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</si>
  <si>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</si>
  <si>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</si>
  <si>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</si>
  <si>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</si>
  <si>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</si>
  <si>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</si>
  <si>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</si>
  <si>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</si>
  <si>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</si>
  <si>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</si>
  <si>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</si>
  <si>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</si>
  <si>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</si>
  <si>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</si>
  <si>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</si>
  <si>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</si>
  <si>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</si>
  <si>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</si>
  <si>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</si>
  <si>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</si>
  <si>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</si>
  <si>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</si>
  <si>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</si>
  <si>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</si>
  <si>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</si>
  <si>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</si>
  <si>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</si>
  <si>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</si>
  <si>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</si>
  <si>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</si>
  <si>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</si>
  <si>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</si>
  <si>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</si>
  <si>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</si>
  <si>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</si>
  <si>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</si>
  <si>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</si>
  <si>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</si>
  <si>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</si>
  <si>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</si>
  <si>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</si>
  <si>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</si>
  <si>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</si>
  <si>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</si>
  <si>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</si>
  <si>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</si>
  <si>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</si>
  <si>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</si>
  <si>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</si>
  <si>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</si>
  <si>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</si>
  <si>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</si>
  <si>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</si>
  <si>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</si>
  <si>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</si>
  <si>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</si>
  <si>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</si>
  <si>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</si>
  <si>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</si>
  <si>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</si>
  <si>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</si>
  <si>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</si>
  <si>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</si>
  <si>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</si>
  <si>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</si>
  <si>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</si>
  <si>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</si>
  <si>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</si>
  <si>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</si>
  <si>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</si>
  <si>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</si>
  <si>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</si>
  <si>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</si>
  <si>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</si>
  <si>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</si>
  <si>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</si>
  <si>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</si>
  <si>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</si>
  <si>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</si>
  <si>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</si>
  <si>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</si>
  <si>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</si>
  <si>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</si>
  <si>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</si>
  <si>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</si>
  <si>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</si>
  <si>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</si>
  <si>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</si>
  <si>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</si>
  <si>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</si>
  <si>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</si>
  <si>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</si>
  <si>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</si>
  <si>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</si>
  <si>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</si>
  <si>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</si>
  <si>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</si>
  <si>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</si>
  <si>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</si>
  <si>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</si>
  <si>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</si>
  <si>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</si>
  <si>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</si>
  <si>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</si>
  <si>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</si>
  <si>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</si>
  <si>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</si>
  <si>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</si>
  <si>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</si>
  <si>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</si>
  <si>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</si>
  <si>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</si>
  <si>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</si>
  <si>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</si>
  <si>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</si>
  <si>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</si>
  <si>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</si>
  <si>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</si>
  <si>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</si>
  <si>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</si>
  <si>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</si>
  <si>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</si>
  <si>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</si>
  <si>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</si>
  <si>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</si>
  <si>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</si>
  <si>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</si>
  <si>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</si>
  <si>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</si>
  <si>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</si>
  <si>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</si>
  <si>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</si>
  <si>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</si>
  <si>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</si>
  <si>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</si>
  <si>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</si>
  <si>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</si>
  <si>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</si>
  <si>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</si>
  <si>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</si>
  <si>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</si>
  <si>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</si>
  <si>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</si>
  <si>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</si>
  <si>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</si>
  <si>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</si>
  <si>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</si>
  <si>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</si>
  <si>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</si>
  <si>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</si>
  <si>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</si>
  <si>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</si>
  <si>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</si>
  <si>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</si>
  <si>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</si>
  <si>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</si>
  <si>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</si>
  <si>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</si>
  <si>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</si>
  <si>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</si>
  <si>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</si>
  <si>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</si>
  <si>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</si>
  <si>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</si>
  <si>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</si>
  <si>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</si>
  <si>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</si>
  <si>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</si>
  <si>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</si>
  <si>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</si>
  <si>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</si>
  <si>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</si>
  <si>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</si>
  <si>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</si>
  <si>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</si>
  <si>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</si>
  <si>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</si>
  <si>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</si>
  <si>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</si>
  <si>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</si>
  <si>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</si>
  <si>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</si>
  <si>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</si>
  <si>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</si>
  <si>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</si>
  <si>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</si>
  <si>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</si>
  <si>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</si>
  <si>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</si>
  <si>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</si>
  <si>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</si>
  <si>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</si>
  <si>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</si>
  <si>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</si>
  <si>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</si>
  <si>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</si>
  <si>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</si>
  <si>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</si>
  <si>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</si>
  <si>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</si>
  <si>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</si>
  <si>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</si>
  <si>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</si>
  <si>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</si>
  <si>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</si>
  <si>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</si>
  <si>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</si>
  <si>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</si>
  <si>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</si>
  <si>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</si>
  <si>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</si>
  <si>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</si>
  <si>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</si>
  <si>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</si>
  <si>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</si>
  <si>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</si>
  <si>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</si>
  <si>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</si>
  <si>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</si>
  <si>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</si>
  <si>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</si>
  <si>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</si>
  <si>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</si>
  <si>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</si>
  <si>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</si>
  <si>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</si>
  <si>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</si>
  <si>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</si>
  <si>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</si>
  <si>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</si>
  <si>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</si>
  <si>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</si>
  <si>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</si>
  <si>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</si>
  <si>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</si>
  <si>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</si>
  <si>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</si>
  <si>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</si>
  <si>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</si>
  <si>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</si>
  <si>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</si>
  <si>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</si>
  <si>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</si>
  <si>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</si>
  <si>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</si>
  <si>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</si>
  <si>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</si>
  <si>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</si>
  <si>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</si>
  <si>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</si>
  <si>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</si>
  <si>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</si>
  <si>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</si>
  <si>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</si>
  <si>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</si>
  <si>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</si>
  <si>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</si>
  <si>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</si>
  <si>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</si>
  <si>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</si>
  <si>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</si>
  <si>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</si>
  <si>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</si>
  <si>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</si>
  <si>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</si>
  <si>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</si>
  <si>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</si>
  <si>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</si>
  <si>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</si>
  <si>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</si>
  <si>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</si>
  <si>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</si>
  <si>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</si>
  <si>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</si>
  <si>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</si>
  <si>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</si>
  <si>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</si>
  <si>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</si>
  <si>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</si>
  <si>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</si>
  <si>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</si>
  <si>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</si>
  <si>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</si>
  <si>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</si>
  <si>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</si>
  <si>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</si>
  <si>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</si>
  <si>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</si>
  <si>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</si>
  <si>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</si>
  <si>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</si>
  <si>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</si>
  <si>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</si>
  <si>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</si>
  <si>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</si>
  <si>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</si>
  <si>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</si>
  <si>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</si>
  <si>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</si>
  <si>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</si>
  <si>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</si>
  <si>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</si>
  <si>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</si>
  <si>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</si>
  <si>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</si>
  <si>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</si>
  <si>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</si>
  <si>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</si>
  <si>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</si>
  <si>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</si>
  <si>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</si>
  <si>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</si>
  <si>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</si>
  <si>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</si>
  <si>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</si>
  <si>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</si>
  <si>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</si>
  <si>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</si>
  <si>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</si>
  <si>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</si>
  <si>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</si>
  <si>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</si>
  <si>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</si>
  <si>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</si>
  <si>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</si>
  <si>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</si>
  <si>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</si>
  <si>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</si>
  <si>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</si>
  <si>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</si>
  <si>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</si>
  <si>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</si>
  <si>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</si>
  <si>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</si>
  <si>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</si>
  <si>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</si>
  <si>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</si>
  <si>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</si>
  <si>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</si>
  <si>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</si>
  <si>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</si>
  <si>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</si>
  <si>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</si>
  <si>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</si>
  <si>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</si>
  <si>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</si>
  <si>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</si>
  <si>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</si>
  <si>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</si>
  <si>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</si>
  <si>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</si>
  <si>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</si>
  <si>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</si>
  <si>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</si>
  <si>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</si>
  <si>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</si>
  <si>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</si>
  <si>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</si>
  <si>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</si>
  <si>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</si>
  <si>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</si>
  <si>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</si>
  <si>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</si>
  <si>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</si>
  <si>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</si>
  <si>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</si>
  <si>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</si>
  <si>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</si>
  <si>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</si>
  <si>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</si>
  <si>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</si>
  <si>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</si>
  <si>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</si>
  <si>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</si>
  <si>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</si>
  <si>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</si>
  <si>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</si>
  <si>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</si>
  <si>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</si>
  <si>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</si>
  <si>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</si>
  <si>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</si>
  <si>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</si>
  <si>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</si>
  <si>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</si>
  <si>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</si>
  <si>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</si>
  <si>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</si>
  <si>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</si>
  <si>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</si>
  <si>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</si>
  <si>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</si>
  <si>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</si>
  <si>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</si>
  <si>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</si>
  <si>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</si>
  <si>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</si>
  <si>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</si>
  <si>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</si>
  <si>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</si>
  <si>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</si>
  <si>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</si>
  <si>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</si>
  <si>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</si>
  <si>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</si>
  <si>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</si>
  <si>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</si>
  <si>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</si>
  <si>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</si>
  <si>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</si>
  <si>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</si>
  <si>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</si>
  <si>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</si>
  <si>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</si>
  <si>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</si>
  <si>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</si>
  <si>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</si>
  <si>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</si>
  <si>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</si>
  <si>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</si>
  <si>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</si>
  <si>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</si>
  <si>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</si>
  <si>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</si>
  <si>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</si>
  <si>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</si>
  <si>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</si>
  <si>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</si>
  <si>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</si>
  <si>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</si>
  <si>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</si>
  <si>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</si>
  <si>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</si>
  <si>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</si>
  <si>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</si>
  <si>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</si>
  <si>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</si>
  <si>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</si>
  <si>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</si>
  <si>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</si>
  <si>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</si>
  <si>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</si>
  <si>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</si>
  <si>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</si>
  <si>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</si>
  <si>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</si>
  <si>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</si>
  <si>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</si>
  <si>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</si>
  <si>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</si>
  <si>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</si>
  <si>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</si>
  <si>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</si>
  <si>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</si>
  <si>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</si>
  <si>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</si>
  <si>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</si>
  <si>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</si>
  <si>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</si>
  <si>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</si>
  <si>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</si>
  <si>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</si>
  <si>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</si>
  <si>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</si>
  <si>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</si>
  <si>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</si>
  <si>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</si>
  <si>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</si>
  <si>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</si>
  <si>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</si>
  <si>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</si>
  <si>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</si>
  <si>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</si>
  <si>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</si>
  <si>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</si>
  <si>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</si>
  <si>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</si>
  <si>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</si>
  <si>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</si>
  <si>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</si>
  <si>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</si>
  <si>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</si>
  <si>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</si>
  <si>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</si>
  <si>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</si>
  <si>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</si>
  <si>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</si>
  <si>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</si>
  <si>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</si>
  <si>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</si>
  <si>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</si>
  <si>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</si>
  <si>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</si>
  <si>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</si>
  <si>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</si>
  <si>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</si>
  <si>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</si>
  <si>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</si>
  <si>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</si>
  <si>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</si>
  <si>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</si>
  <si>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</si>
  <si>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</si>
  <si>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</si>
  <si>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</si>
  <si>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</si>
  <si>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</si>
  <si>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</si>
  <si>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</si>
  <si>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</si>
  <si>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</si>
  <si>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</si>
  <si>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</si>
  <si>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</si>
  <si>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</si>
  <si>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</si>
  <si>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</si>
  <si>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</si>
  <si>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</si>
  <si>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</si>
  <si>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</si>
  <si>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</si>
  <si>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</si>
  <si>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</si>
  <si>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</si>
  <si>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</si>
  <si>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</si>
  <si>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</si>
  <si>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</si>
  <si>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</si>
  <si>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</si>
  <si>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</si>
  <si>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</si>
  <si>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</si>
  <si>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</si>
  <si>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</si>
  <si>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</si>
  <si>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</si>
  <si>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</si>
  <si>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</si>
  <si>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</si>
  <si>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</si>
  <si>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</si>
  <si>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</si>
  <si>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</si>
  <si>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</si>
  <si>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</si>
  <si>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</si>
  <si>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</si>
  <si>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</si>
  <si>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</si>
  <si>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</si>
  <si>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</si>
  <si>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</si>
  <si>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</si>
  <si>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</si>
  <si>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</si>
  <si>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</si>
  <si>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</si>
  <si>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</si>
  <si>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</si>
  <si>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</si>
  <si>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</si>
  <si>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</si>
  <si>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</si>
  <si>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</si>
  <si>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</si>
  <si>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</si>
  <si>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</si>
  <si>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</si>
  <si>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</si>
  <si>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</si>
  <si>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</si>
  <si>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</si>
  <si>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</si>
  <si>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</si>
  <si>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</si>
  <si>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</si>
  <si>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</si>
  <si>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</si>
  <si>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</si>
  <si>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</si>
  <si>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</si>
  <si>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</si>
  <si>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</si>
  <si>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</si>
  <si>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</si>
  <si>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</si>
  <si>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</si>
  <si>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</si>
  <si>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</si>
  <si>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</si>
  <si>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</si>
  <si>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</si>
  <si>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</si>
  <si>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</si>
  <si>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</si>
  <si>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</si>
  <si>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</si>
  <si>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</si>
  <si>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</si>
  <si>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</si>
  <si>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</si>
  <si>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</si>
  <si>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</si>
  <si>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</si>
  <si>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</si>
  <si>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</si>
  <si>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</si>
  <si>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</si>
  <si>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</si>
  <si>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</si>
  <si>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</si>
  <si>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</si>
  <si>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</si>
  <si>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</si>
  <si>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</si>
  <si>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</si>
  <si>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</si>
  <si>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</si>
  <si>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</si>
  <si>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</si>
  <si>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</si>
  <si>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</si>
  <si>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</si>
  <si>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</si>
  <si>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</si>
  <si>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</si>
  <si>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</si>
  <si>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</si>
  <si>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</si>
  <si>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</si>
  <si>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</si>
  <si>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</si>
  <si>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</si>
  <si>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</si>
  <si>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</si>
  <si>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</si>
  <si>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</si>
  <si>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</si>
  <si>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</si>
  <si>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</si>
  <si>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</si>
  <si>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</si>
  <si>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</si>
  <si>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</si>
  <si>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</si>
  <si>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</si>
  <si>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</si>
  <si>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</si>
  <si>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</si>
  <si>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</si>
  <si>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</si>
  <si>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</si>
  <si>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</si>
  <si>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</si>
  <si>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</si>
  <si>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</si>
  <si>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</si>
  <si>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</si>
  <si>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</si>
  <si>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</si>
  <si>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</si>
  <si>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</si>
  <si>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</si>
  <si>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</si>
  <si>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</si>
  <si>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</si>
  <si>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</si>
  <si>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</si>
  <si>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</si>
  <si>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</si>
  <si>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</si>
  <si>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</si>
  <si>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</si>
  <si>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</si>
  <si>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</si>
  <si>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</si>
  <si>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</si>
  <si>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</si>
  <si>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</si>
  <si>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</si>
  <si>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</si>
  <si>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</si>
  <si>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</si>
  <si>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</si>
  <si>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</si>
  <si>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</si>
  <si>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</si>
  <si>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</si>
  <si>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</si>
  <si>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</si>
  <si>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</si>
  <si>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</si>
  <si>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</si>
  <si>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</si>
  <si>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</si>
  <si>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</si>
  <si>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</si>
  <si>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</si>
  <si>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</si>
  <si>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</si>
  <si>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</si>
  <si>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</si>
  <si>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</si>
  <si>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</si>
  <si>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</si>
  <si>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</si>
  <si>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</si>
  <si>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</si>
  <si>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</si>
  <si>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</si>
  <si>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</si>
  <si>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</si>
  <si>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</si>
  <si>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</si>
  <si>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</si>
  <si>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</si>
  <si>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</si>
  <si>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</si>
  <si>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</si>
  <si>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</si>
  <si>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</si>
  <si>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</si>
  <si>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</si>
  <si>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</si>
  <si>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</si>
  <si>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</si>
  <si>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</si>
  <si>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</si>
  <si>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</si>
  <si>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</si>
  <si>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</si>
  <si>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</si>
  <si>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</si>
  <si>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</si>
  <si>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</si>
  <si>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</si>
  <si>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</si>
  <si>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</si>
  <si>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</si>
  <si>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</si>
  <si>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</si>
  <si>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</si>
  <si>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</si>
  <si>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</si>
  <si>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</si>
  <si>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</si>
  <si>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</si>
  <si>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</si>
  <si>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</si>
  <si>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</si>
  <si>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</si>
  <si>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</si>
  <si>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</si>
  <si>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</si>
  <si>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</si>
  <si>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</si>
  <si>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</si>
  <si>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</si>
  <si>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</si>
  <si>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</si>
  <si>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</si>
  <si>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</si>
  <si>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</si>
  <si>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</si>
  <si>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</si>
  <si>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</si>
  <si>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</si>
  <si>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</si>
  <si>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</si>
  <si>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</si>
  <si>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</si>
  <si>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</si>
  <si>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</si>
  <si>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</si>
  <si>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</si>
  <si>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</si>
  <si>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</si>
  <si>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</si>
  <si>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</si>
  <si>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</si>
  <si>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</si>
  <si>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</si>
  <si>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</si>
  <si>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</si>
  <si>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</si>
  <si>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</si>
  <si>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</si>
  <si>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</si>
  <si>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</si>
  <si>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</si>
  <si>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</si>
  <si>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</si>
  <si>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</si>
  <si>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</si>
  <si>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</si>
  <si>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</si>
  <si>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</si>
  <si>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</si>
  <si>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</si>
  <si>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</si>
  <si>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</si>
  <si>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</si>
  <si>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</si>
  <si>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</si>
  <si>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</si>
  <si>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</si>
  <si>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</si>
  <si>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</si>
  <si>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</si>
  <si>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</si>
  <si>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</si>
  <si>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</si>
  <si>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</si>
  <si>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</si>
  <si>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</si>
  <si>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</si>
  <si>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</si>
  <si>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</si>
  <si>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</si>
  <si>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</si>
  <si>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</si>
  <si>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</si>
  <si>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</si>
  <si>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</si>
  <si>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</si>
  <si>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</si>
  <si>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</si>
  <si>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</si>
  <si>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</si>
  <si>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</si>
  <si>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</si>
  <si>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</si>
  <si>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</si>
  <si>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</si>
  <si>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</si>
  <si>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</si>
  <si>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</si>
  <si>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</si>
  <si>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</si>
  <si>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</si>
  <si>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</si>
  <si>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</si>
  <si>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</si>
  <si>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</si>
  <si>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</si>
  <si>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</si>
  <si>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</si>
  <si>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</si>
  <si>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</si>
  <si>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</si>
  <si>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</si>
  <si>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</si>
  <si>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</si>
  <si>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</si>
  <si>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</si>
  <si>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</si>
  <si>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</si>
  <si>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</si>
  <si>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</si>
  <si>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</si>
  <si>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</si>
  <si>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</si>
  <si>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</si>
  <si>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</si>
  <si>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</si>
  <si>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</si>
  <si>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</si>
  <si>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</si>
  <si>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</si>
  <si>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</si>
  <si>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</si>
  <si>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</si>
  <si>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</si>
  <si>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</si>
  <si>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</si>
  <si>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</si>
  <si>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</si>
  <si>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</si>
  <si>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</si>
  <si>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</si>
  <si>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</si>
  <si>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</si>
  <si>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</si>
  <si>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</si>
  <si>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</si>
  <si>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</si>
  <si>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</si>
  <si>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</si>
  <si>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</si>
  <si>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</si>
  <si>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</si>
  <si>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</si>
  <si>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</si>
  <si>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</si>
  <si>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</si>
  <si>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</si>
  <si>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</si>
  <si>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</si>
  <si>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</si>
  <si>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</si>
  <si>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</si>
  <si>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</si>
  <si>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</si>
  <si>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</si>
  <si>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</si>
  <si>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</si>
  <si>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</si>
  <si>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</si>
  <si>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</si>
  <si>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</si>
  <si>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</si>
  <si>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</si>
  <si>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</si>
  <si>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</si>
  <si>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</si>
  <si>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</si>
  <si>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</si>
  <si>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</si>
  <si>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</si>
  <si>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</si>
  <si>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</si>
  <si>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</si>
  <si>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</si>
  <si>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</si>
  <si>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</si>
  <si>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</si>
  <si>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</si>
  <si>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</si>
  <si>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</si>
  <si>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</si>
  <si>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</si>
  <si>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</si>
  <si>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</si>
  <si>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</si>
  <si>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</si>
  <si>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</si>
  <si>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</si>
  <si>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</si>
  <si>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</si>
  <si>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</si>
  <si>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</si>
  <si>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</si>
  <si>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</si>
  <si>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</si>
  <si>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</si>
  <si>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</si>
  <si>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</si>
  <si>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</si>
  <si>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</si>
  <si>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</si>
  <si>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</si>
  <si>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</si>
  <si>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</si>
  <si>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</si>
  <si>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</si>
  <si>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</si>
  <si>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</si>
  <si>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</si>
  <si>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</si>
  <si>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</si>
  <si>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</si>
  <si>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</si>
  <si>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</si>
  <si>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</si>
  <si>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</si>
  <si>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</si>
  <si>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</si>
  <si>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</si>
  <si>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</si>
  <si>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</si>
  <si>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</si>
  <si>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</si>
  <si>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</si>
  <si>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</si>
  <si>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</si>
  <si>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</si>
  <si>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</si>
  <si>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</si>
  <si>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</si>
  <si>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</si>
  <si>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</si>
  <si>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</si>
  <si>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</si>
  <si>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</si>
  <si>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</si>
  <si>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</si>
  <si>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</si>
  <si>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</si>
  <si>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</si>
  <si>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</si>
  <si>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</si>
  <si>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</si>
  <si>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</si>
  <si>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</si>
  <si>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</si>
  <si>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</si>
  <si>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</si>
  <si>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</si>
  <si>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</si>
  <si>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</si>
  <si>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</si>
  <si>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</si>
  <si>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</si>
  <si>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</si>
  <si>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</si>
  <si>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</si>
  <si>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</si>
  <si>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</si>
  <si>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</si>
  <si>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</si>
  <si>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</si>
  <si>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</si>
  <si>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</si>
  <si>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</si>
  <si>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</si>
  <si>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</si>
  <si>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</si>
  <si>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</si>
  <si>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</si>
  <si>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</si>
  <si>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</si>
  <si>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</si>
  <si>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</si>
  <si>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</si>
  <si>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</si>
  <si>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</si>
  <si>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</si>
  <si>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</si>
  <si>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</si>
  <si>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</si>
  <si>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</si>
  <si>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</si>
  <si>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</si>
  <si>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</si>
  <si>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</si>
  <si>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</si>
  <si>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</si>
  <si>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</si>
  <si>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</si>
  <si>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</si>
  <si>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</si>
  <si>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</si>
  <si>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</si>
  <si>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</si>
  <si>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</si>
  <si>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</si>
  <si>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</si>
  <si>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</si>
  <si>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</si>
  <si>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</si>
  <si>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</si>
  <si>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</si>
  <si>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</si>
  <si>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</si>
  <si>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</si>
  <si>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</si>
  <si>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</si>
  <si>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</si>
  <si>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</si>
  <si>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</si>
  <si>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</si>
  <si>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</si>
  <si>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</si>
  <si>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</si>
  <si>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</si>
  <si>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</si>
  <si>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</si>
  <si>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</si>
  <si>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</si>
  <si>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</si>
  <si>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</si>
  <si>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</si>
  <si>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</si>
  <si>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</si>
  <si>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</si>
  <si>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</si>
  <si>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</si>
  <si>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</si>
  <si>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</si>
  <si>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</si>
  <si>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</si>
  <si>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</si>
  <si>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</si>
  <si>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</si>
  <si>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</si>
  <si>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</si>
  <si>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</si>
  <si>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</si>
  <si>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</si>
  <si>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</si>
  <si>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</si>
  <si>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</si>
  <si>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</si>
  <si>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</si>
  <si>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</si>
  <si>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</si>
  <si>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</si>
  <si>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</si>
  <si>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</si>
  <si>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</si>
  <si>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</si>
  <si>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</si>
  <si>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</si>
  <si>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</si>
  <si>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</si>
  <si>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</si>
  <si>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</si>
  <si>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</si>
  <si>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</si>
  <si>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</si>
  <si>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</si>
  <si>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</si>
  <si>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</si>
  <si>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</si>
  <si>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</si>
  <si>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</si>
  <si>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</si>
  <si>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</si>
  <si>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</si>
  <si>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</si>
  <si>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</si>
  <si>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</si>
  <si>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</si>
  <si>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</si>
  <si>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</si>
  <si>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</si>
  <si>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</si>
  <si>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</si>
  <si>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</si>
  <si>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</si>
  <si>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</si>
  <si>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</si>
  <si>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</si>
  <si>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</si>
  <si>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</si>
  <si>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</si>
  <si>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</si>
  <si>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</si>
  <si>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</si>
  <si>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</si>
  <si>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</si>
  <si>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</si>
  <si>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</si>
  <si>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</si>
  <si>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</si>
  <si>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</si>
  <si>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</si>
  <si>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</si>
  <si>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</si>
  <si>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</si>
  <si>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</si>
  <si>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</si>
  <si>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</si>
  <si>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</si>
  <si>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</si>
  <si>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</si>
  <si>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</si>
  <si>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</si>
  <si>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</si>
  <si>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</si>
  <si>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</si>
  <si>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</si>
  <si>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</si>
  <si>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</si>
  <si>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</si>
  <si>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</si>
  <si>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</si>
  <si>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</si>
  <si>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</si>
  <si>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</si>
  <si>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</si>
  <si>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</si>
  <si>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</si>
  <si>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</si>
  <si>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</si>
  <si>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</si>
  <si>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</si>
  <si>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</si>
  <si>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</si>
  <si>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</si>
  <si>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</si>
  <si>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</si>
  <si>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</si>
  <si>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</si>
  <si>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</si>
  <si>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</si>
  <si>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</si>
  <si>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</si>
  <si>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</si>
  <si>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</si>
  <si>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</si>
  <si>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</si>
  <si>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</si>
  <si>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</si>
  <si>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</si>
  <si>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</si>
  <si>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</si>
  <si>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</si>
  <si>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</si>
  <si>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</si>
  <si>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</si>
  <si>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</si>
  <si>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</si>
  <si>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</si>
  <si>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</si>
  <si>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</si>
  <si>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</si>
  <si>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</si>
  <si>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</si>
  <si>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</si>
  <si>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</si>
  <si>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</si>
  <si>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</si>
  <si>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</si>
  <si>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</si>
  <si>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</si>
  <si>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</si>
  <si>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</si>
  <si>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</si>
  <si>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</si>
  <si>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</si>
  <si>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</si>
  <si>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</si>
  <si>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</si>
  <si>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</si>
  <si>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</si>
  <si>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</si>
  <si>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</si>
  <si>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</si>
  <si>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</si>
  <si>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</si>
  <si>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</si>
  <si>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</si>
  <si>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</si>
  <si>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</si>
  <si>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</si>
  <si>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</si>
  <si>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</si>
  <si>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</si>
  <si>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</si>
  <si>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</si>
  <si>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</si>
  <si>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</si>
  <si>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</si>
  <si>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</si>
  <si>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</si>
  <si>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</si>
  <si>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</si>
  <si>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</si>
  <si>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</si>
  <si>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</si>
  <si>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</si>
  <si>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</si>
  <si>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</si>
  <si>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</si>
  <si>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</si>
  <si>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</si>
  <si>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</si>
  <si>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</si>
  <si>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</si>
  <si>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</si>
  <si>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</si>
  <si>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</si>
  <si>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</si>
  <si>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</si>
  <si>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</si>
  <si>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</si>
  <si>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</si>
  <si>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</si>
  <si>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</si>
  <si>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</si>
  <si>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</si>
  <si>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</si>
  <si>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</si>
  <si>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</si>
  <si>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</si>
  <si>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</si>
  <si>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</si>
  <si>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</si>
  <si>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</si>
  <si>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</si>
  <si>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</si>
  <si>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</si>
  <si>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</si>
  <si>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</si>
  <si>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</si>
  <si>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</si>
  <si>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</si>
  <si>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</si>
  <si>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</si>
  <si>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</si>
  <si>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</si>
  <si>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</si>
  <si>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</si>
  <si>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</si>
  <si>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</si>
  <si>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</si>
  <si>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</si>
  <si>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</si>
  <si>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</si>
  <si>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</si>
  <si>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</si>
  <si>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</si>
  <si>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</si>
  <si>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</si>
  <si>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</si>
  <si>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</si>
  <si>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</si>
  <si>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</si>
  <si>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</si>
  <si>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</si>
  <si>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</si>
  <si>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</si>
  <si>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</si>
  <si>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</si>
  <si>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</si>
  <si>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</si>
  <si>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</si>
  <si>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</si>
  <si>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</si>
  <si>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</si>
  <si>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</si>
  <si>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</si>
  <si>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</si>
  <si>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</si>
  <si>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</si>
  <si>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</si>
  <si>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</si>
  <si>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</si>
  <si>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</si>
  <si>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</si>
  <si>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</si>
  <si>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</si>
  <si>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</si>
  <si>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</si>
  <si>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</si>
  <si>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</si>
  <si>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</si>
  <si>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</si>
  <si>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</si>
  <si>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</si>
  <si>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</si>
  <si>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</si>
  <si>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</si>
  <si>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</si>
  <si>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</si>
  <si>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</si>
  <si>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</si>
  <si>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</si>
  <si>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</si>
  <si>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</si>
  <si>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</si>
  <si>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</si>
  <si>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</si>
  <si>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</si>
  <si>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</si>
  <si>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</si>
  <si>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</si>
  <si>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</si>
  <si>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</si>
  <si>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</si>
  <si>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</si>
  <si>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</si>
  <si>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</si>
  <si>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</si>
  <si>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</si>
  <si>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</si>
  <si>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</si>
  <si>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</si>
  <si>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</si>
  <si>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</si>
  <si>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</si>
  <si>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</si>
  <si>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</si>
  <si>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</si>
  <si>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</si>
  <si>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</si>
  <si>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</si>
  <si>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</si>
  <si>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</si>
  <si>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</si>
  <si>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</si>
  <si>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</si>
  <si>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</si>
  <si>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</si>
  <si>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</si>
  <si>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</si>
  <si>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</si>
  <si>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</si>
  <si>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</si>
  <si>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</si>
  <si>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</si>
  <si>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</si>
  <si>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</si>
  <si>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</si>
  <si>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</si>
  <si>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</si>
  <si>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</si>
  <si>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</si>
  <si>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</si>
  <si>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</si>
  <si>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</si>
  <si>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</si>
  <si>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</si>
  <si>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</si>
  <si>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</si>
  <si>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</si>
  <si>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</si>
  <si>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</si>
  <si>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</si>
  <si>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</si>
  <si>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</si>
  <si>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</si>
  <si>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</si>
  <si>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</si>
  <si>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</si>
  <si>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</si>
  <si>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</si>
  <si>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</si>
  <si>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</si>
  <si>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</si>
  <si>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</si>
  <si>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</si>
  <si>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</si>
  <si>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</si>
  <si>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</si>
  <si>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</si>
  <si>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</si>
  <si>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</si>
  <si>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</si>
  <si>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</si>
  <si>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</si>
  <si>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</si>
  <si>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</si>
  <si>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</si>
  <si>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</si>
  <si>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</si>
  <si>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</si>
  <si>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</si>
  <si>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</si>
  <si>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</si>
  <si>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</si>
  <si>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</si>
  <si>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</si>
  <si>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</si>
  <si>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</si>
  <si>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</si>
  <si>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</si>
  <si>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</si>
  <si>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</si>
  <si>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</si>
  <si>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</si>
  <si>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</si>
  <si>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</si>
  <si>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</si>
  <si>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</si>
  <si>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</si>
  <si>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</si>
  <si>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</si>
  <si>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</si>
  <si>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</si>
  <si>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</si>
  <si>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</si>
  <si>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</si>
  <si>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</si>
  <si>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</si>
  <si>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</si>
  <si>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</si>
  <si>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</si>
  <si>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</si>
  <si>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</si>
  <si>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</si>
  <si>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</si>
  <si>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</si>
  <si>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</si>
  <si>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</si>
  <si>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</si>
  <si>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</si>
  <si>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</si>
  <si>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</si>
  <si>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</si>
  <si>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</si>
  <si>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</si>
  <si>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</si>
  <si>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</si>
  <si>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</si>
  <si>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</si>
  <si>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</si>
  <si>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</si>
  <si>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</si>
  <si>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</si>
  <si>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</si>
  <si>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</si>
  <si>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</si>
  <si>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</si>
  <si>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</si>
  <si>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</si>
  <si>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</si>
  <si>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</si>
  <si>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</si>
  <si>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</si>
  <si>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</si>
  <si>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</si>
  <si>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</si>
  <si>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</si>
  <si>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</si>
  <si>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</si>
  <si>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</si>
  <si>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</si>
  <si>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</si>
  <si>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</si>
  <si>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</si>
  <si>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</si>
  <si>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</si>
  <si>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</si>
  <si>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</si>
  <si>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</si>
  <si>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</si>
  <si>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</si>
  <si>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</si>
  <si>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</si>
  <si>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</si>
  <si>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</si>
  <si>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</si>
  <si>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</si>
  <si>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</si>
  <si>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</si>
  <si>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</si>
  <si>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</si>
  <si>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</si>
  <si>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</si>
  <si>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</si>
  <si>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</si>
  <si>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</si>
  <si>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</si>
  <si>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</si>
  <si>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</si>
  <si>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</si>
  <si>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</si>
  <si>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</si>
  <si>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</si>
  <si>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</si>
  <si>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</si>
  <si>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</si>
  <si>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</si>
  <si>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</si>
  <si>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</si>
  <si>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</si>
  <si>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</si>
  <si>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</si>
  <si>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</si>
  <si>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</si>
  <si>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</si>
  <si>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</si>
  <si>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</si>
  <si>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</si>
  <si>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</si>
  <si>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</si>
  <si>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</si>
  <si>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</si>
  <si>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</si>
  <si>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</si>
  <si>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</si>
  <si>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</si>
  <si>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</si>
  <si>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</si>
  <si>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</si>
  <si>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</si>
  <si>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</si>
  <si>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</si>
  <si>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</si>
  <si>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</si>
  <si>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</si>
  <si>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</si>
  <si>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</si>
  <si>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</si>
  <si>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</si>
  <si>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</si>
  <si>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</si>
  <si>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</si>
  <si>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</si>
  <si>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</si>
  <si>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</si>
  <si>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</si>
  <si>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</si>
  <si>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</si>
  <si>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</si>
  <si>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</si>
  <si>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</si>
  <si>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</si>
  <si>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</si>
  <si>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</si>
  <si>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</si>
  <si>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</si>
  <si>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</si>
  <si>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</si>
  <si>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</si>
  <si>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</si>
  <si>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</si>
  <si>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</si>
  <si>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</si>
  <si>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</si>
  <si>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</si>
  <si>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</si>
  <si>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</si>
  <si>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</si>
  <si>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</si>
  <si>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</si>
  <si>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</si>
  <si>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</si>
  <si>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</si>
  <si>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</si>
  <si>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</si>
  <si>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</si>
  <si>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</si>
  <si>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</si>
  <si>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</si>
  <si>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</si>
  <si>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</si>
  <si>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</si>
  <si>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</si>
  <si>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</si>
  <si>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</si>
  <si>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</si>
  <si>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</si>
  <si>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</si>
  <si>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</si>
  <si>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</si>
  <si>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</si>
  <si>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</si>
  <si>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</si>
  <si>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</si>
  <si>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</si>
  <si>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</si>
  <si>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</si>
  <si>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</si>
  <si>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</si>
  <si>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</si>
  <si>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</si>
  <si>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</si>
  <si>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</si>
  <si>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</si>
  <si>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</si>
  <si>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</si>
  <si>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</si>
  <si>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</si>
  <si>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</si>
  <si>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</si>
  <si>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</si>
  <si>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</si>
  <si>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</si>
  <si>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</si>
  <si>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</si>
  <si>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</si>
  <si>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</si>
  <si>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</si>
  <si>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</si>
  <si>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</si>
  <si>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</si>
  <si>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</si>
  <si>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</si>
  <si>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</si>
  <si>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</si>
  <si>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</si>
  <si>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</si>
  <si>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</si>
  <si>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</si>
  <si>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</si>
  <si>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</si>
  <si>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</si>
  <si>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</si>
  <si>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</si>
  <si>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</si>
  <si>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</si>
  <si>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</si>
  <si>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</si>
  <si>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</si>
  <si>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</si>
  <si>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</si>
  <si>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</si>
  <si>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</si>
  <si>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</si>
  <si>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</si>
  <si>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</si>
  <si>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</si>
  <si>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</si>
  <si>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</si>
  <si>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</si>
  <si>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</si>
  <si>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</si>
  <si>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</si>
  <si>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</si>
  <si>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</si>
  <si>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</si>
  <si>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</si>
  <si>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</si>
  <si>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</si>
  <si>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</si>
  <si>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</si>
  <si>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</si>
  <si>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</si>
  <si>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</si>
  <si>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</si>
  <si>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</si>
  <si>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</si>
  <si>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</si>
  <si>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</si>
  <si>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</si>
  <si>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</si>
  <si>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</si>
  <si>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</si>
  <si>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</si>
  <si>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</si>
  <si>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</si>
  <si>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</si>
  <si>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</si>
  <si>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</si>
  <si>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</si>
  <si>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</si>
  <si>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</si>
  <si>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</si>
  <si>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</si>
  <si>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</si>
  <si>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</si>
  <si>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</si>
  <si>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</si>
  <si>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</si>
  <si>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</si>
  <si>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</si>
  <si>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</si>
  <si>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</si>
  <si>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</si>
  <si>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</si>
  <si>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</si>
  <si>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</si>
  <si>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</si>
  <si>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</si>
  <si>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</si>
  <si>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</si>
  <si>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</si>
  <si>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</si>
  <si>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</si>
  <si>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</si>
  <si>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</si>
  <si>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</si>
  <si>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</si>
  <si>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</si>
  <si>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</si>
  <si>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</si>
  <si>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</si>
  <si>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</si>
  <si>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</si>
  <si>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</si>
  <si>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</si>
  <si>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</si>
  <si>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</si>
  <si>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</si>
  <si>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</si>
  <si>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</si>
  <si>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</si>
  <si>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</si>
  <si>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</si>
  <si>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</si>
  <si>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</si>
  <si>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</si>
  <si>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</si>
  <si>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</si>
  <si>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</si>
  <si>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</si>
  <si>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</si>
  <si>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</si>
  <si>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</si>
  <si>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</si>
  <si>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</si>
  <si>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</si>
  <si>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</si>
  <si>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</si>
  <si>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</si>
  <si>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</si>
  <si>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</si>
  <si>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</si>
  <si>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</si>
  <si>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</si>
  <si>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</si>
  <si>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</si>
  <si>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</si>
  <si>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</si>
  <si>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</si>
  <si>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</si>
  <si>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</si>
  <si>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</si>
  <si>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</si>
  <si>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</si>
  <si>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</si>
  <si>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</si>
  <si>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</si>
  <si>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</si>
  <si>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</si>
  <si>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</si>
  <si>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</si>
  <si>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</si>
  <si>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</si>
  <si>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</si>
  <si>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</si>
  <si>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</si>
  <si>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</si>
  <si>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</si>
  <si>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</si>
  <si>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</si>
  <si>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</si>
  <si>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</si>
  <si>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</si>
  <si>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</si>
  <si>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</si>
  <si>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</si>
  <si>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</si>
  <si>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</si>
  <si>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</si>
  <si>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</si>
  <si>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</si>
  <si>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</si>
  <si>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</si>
  <si>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</si>
  <si>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</si>
  <si>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</si>
  <si>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</si>
  <si>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</si>
  <si>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</si>
  <si>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</si>
  <si>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</si>
  <si>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</si>
  <si>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</si>
  <si>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</si>
  <si>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</si>
  <si>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</si>
  <si>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</si>
  <si>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</si>
  <si>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</si>
  <si>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</si>
  <si>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</si>
  <si>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</si>
  <si>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</si>
  <si>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</si>
  <si>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</si>
  <si>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</si>
  <si>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</si>
  <si>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</si>
  <si>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</si>
  <si>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</si>
  <si>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</si>
  <si>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</si>
  <si>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</si>
  <si>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</si>
  <si>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</si>
  <si>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</si>
  <si>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</si>
  <si>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</si>
  <si>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</si>
  <si>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</si>
  <si>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</si>
  <si>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</si>
  <si>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</si>
  <si>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</si>
  <si>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</si>
  <si>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</si>
  <si>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</si>
  <si>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</si>
  <si>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</si>
  <si>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</si>
  <si>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</si>
  <si>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</si>
  <si>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</si>
  <si>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</si>
  <si>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</si>
  <si>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</si>
  <si>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</si>
  <si>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</si>
  <si>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</si>
  <si>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</si>
  <si>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</si>
  <si>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</si>
  <si>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</si>
  <si>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</si>
  <si>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</si>
  <si>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</si>
  <si>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</si>
  <si>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</si>
  <si>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</si>
  <si>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</si>
  <si>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</si>
  <si>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</si>
  <si>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</si>
  <si>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</si>
  <si>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</si>
  <si>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</si>
  <si>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</si>
  <si>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</si>
  <si>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</si>
  <si>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</si>
  <si>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</si>
  <si>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</si>
  <si>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</si>
  <si>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</si>
  <si>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</si>
  <si>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</si>
  <si>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</si>
  <si>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</si>
  <si>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</si>
  <si>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</si>
  <si>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</si>
  <si>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</si>
  <si>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</si>
  <si>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</si>
  <si>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</si>
  <si>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</si>
  <si>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</si>
  <si>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</si>
  <si>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</si>
  <si>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</si>
  <si>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</si>
  <si>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</si>
  <si>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</si>
  <si>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</si>
  <si>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</si>
  <si>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</si>
  <si>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</si>
  <si>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</si>
  <si>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</si>
  <si>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</si>
  <si>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</si>
  <si>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</si>
  <si>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</si>
  <si>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</si>
  <si>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</si>
  <si>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</si>
  <si>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</si>
  <si>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</si>
  <si>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</si>
  <si>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</si>
  <si>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</si>
  <si>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</si>
  <si>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</si>
  <si>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</si>
  <si>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</si>
  <si>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</si>
  <si>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</si>
  <si>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</si>
  <si>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</si>
  <si>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</si>
  <si>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</si>
  <si>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</si>
  <si>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</si>
  <si>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</si>
  <si>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</si>
  <si>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</si>
  <si>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</si>
  <si>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</si>
  <si>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</si>
  <si>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</si>
  <si>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</si>
  <si>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</si>
  <si>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</si>
  <si>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</si>
  <si>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</si>
  <si>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</si>
  <si>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</si>
  <si>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</si>
  <si>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</si>
  <si>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</si>
  <si>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</si>
  <si>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</si>
  <si>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</si>
  <si>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</si>
  <si>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</si>
  <si>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</si>
  <si>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</si>
  <si>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</si>
  <si>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</si>
  <si>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</si>
  <si>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</si>
  <si>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</si>
  <si>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</si>
  <si>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</si>
  <si>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</si>
  <si>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</si>
  <si>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</si>
  <si>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</si>
  <si>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</si>
  <si>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</si>
  <si>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</si>
  <si>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</si>
  <si>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</si>
  <si>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</si>
  <si>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</si>
  <si>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</si>
  <si>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</si>
  <si>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</si>
  <si>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</si>
  <si>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</si>
  <si>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</si>
  <si>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</si>
  <si>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</si>
  <si>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</si>
  <si>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</si>
  <si>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</si>
  <si>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</si>
  <si>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</si>
  <si>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</si>
  <si>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</si>
  <si>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</si>
  <si>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</si>
  <si>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</si>
  <si>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</si>
  <si>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</si>
  <si>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</si>
  <si>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</si>
  <si>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</si>
  <si>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</si>
  <si>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</si>
  <si>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</si>
  <si>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</si>
  <si>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</si>
  <si>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</si>
  <si>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</si>
  <si>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</si>
  <si>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</si>
  <si>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</si>
  <si>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</si>
  <si>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</si>
  <si>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</si>
  <si>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</si>
  <si>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</si>
  <si>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</si>
  <si>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</si>
  <si>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</si>
  <si>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</si>
  <si>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</si>
  <si>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</si>
  <si>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</si>
  <si>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</si>
  <si>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</si>
  <si>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</si>
  <si>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</si>
  <si>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</si>
  <si>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</si>
  <si>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</si>
  <si>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</si>
  <si>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</si>
  <si>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</si>
  <si>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</si>
  <si>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</si>
  <si>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</si>
  <si>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</si>
  <si>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</si>
  <si>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</si>
  <si>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</si>
  <si>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</si>
  <si>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</si>
  <si>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</si>
  <si>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</si>
  <si>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</si>
  <si>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</si>
  <si>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</si>
  <si>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</si>
  <si>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</si>
  <si>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</si>
  <si>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</si>
  <si>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</si>
  <si>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</si>
  <si>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</si>
  <si>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</si>
  <si>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</si>
  <si>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</si>
  <si>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</si>
  <si>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</si>
  <si>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</si>
  <si>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</si>
  <si>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</si>
  <si>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</si>
  <si>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</si>
  <si>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</si>
  <si>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</si>
  <si>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</si>
  <si>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</si>
  <si>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</si>
  <si>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</si>
  <si>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</si>
  <si>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</si>
  <si>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</si>
  <si>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</si>
  <si>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</si>
  <si>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</si>
  <si>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</si>
  <si>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</si>
  <si>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</si>
  <si>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</si>
  <si>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</si>
  <si>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</si>
  <si>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</si>
  <si>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</si>
  <si>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</si>
  <si>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</si>
  <si>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</si>
  <si>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</si>
  <si>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</si>
  <si>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</si>
  <si>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</si>
  <si>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</si>
  <si>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</si>
  <si>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</si>
  <si>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</si>
  <si>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</si>
  <si>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</si>
  <si>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</si>
  <si>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</si>
  <si>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</si>
  <si>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</si>
  <si>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</si>
  <si>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</si>
  <si>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</si>
  <si>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</si>
  <si>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</si>
  <si>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</si>
  <si>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</si>
  <si>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</si>
  <si>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</si>
  <si>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</si>
  <si>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</si>
  <si>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</si>
  <si>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</si>
  <si>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</si>
  <si>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</si>
  <si>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</si>
  <si>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</si>
  <si>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</si>
  <si>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</si>
  <si>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</si>
  <si>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</si>
  <si>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</si>
  <si>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</si>
  <si>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</si>
  <si>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</si>
  <si>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</si>
  <si>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</si>
  <si>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</si>
  <si>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</si>
  <si>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</si>
  <si>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</si>
  <si>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</si>
  <si>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</si>
  <si>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</si>
  <si>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</si>
  <si>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</si>
  <si>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</si>
  <si>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</si>
  <si>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</si>
  <si>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</si>
  <si>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</si>
  <si>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</si>
  <si>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</si>
  <si>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</si>
  <si>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</si>
  <si>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</si>
  <si>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</si>
  <si>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</si>
  <si>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</si>
  <si>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</si>
  <si>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</si>
  <si>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</si>
  <si>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</si>
  <si>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</si>
  <si>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</si>
  <si>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</si>
  <si>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</si>
  <si>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</si>
  <si>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</si>
  <si>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</si>
  <si>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</si>
  <si>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</si>
  <si>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</si>
  <si>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</si>
  <si>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</si>
  <si>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</si>
  <si>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</si>
  <si>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</si>
  <si>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</si>
  <si>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</si>
  <si>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</si>
  <si>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</si>
  <si>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</si>
  <si>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</si>
  <si>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</si>
  <si>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</si>
  <si>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</si>
  <si>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</si>
  <si>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</si>
  <si>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</si>
  <si>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</si>
  <si>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</si>
  <si>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</si>
  <si>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</si>
  <si>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</si>
  <si>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</si>
  <si>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</si>
  <si>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</si>
  <si>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</si>
  <si>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</si>
  <si>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</si>
  <si>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</si>
  <si>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</si>
  <si>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</si>
  <si>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</si>
  <si>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</si>
  <si>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</si>
  <si>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</si>
  <si>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</si>
  <si>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</si>
  <si>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</si>
  <si>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</si>
  <si>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</si>
  <si>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</si>
  <si>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</si>
  <si>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</si>
  <si>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</si>
  <si>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</si>
  <si>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</si>
  <si>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</si>
  <si>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</si>
  <si>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</si>
  <si>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</si>
  <si>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</si>
  <si>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</si>
  <si>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</si>
  <si>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</si>
  <si>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</si>
  <si>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</si>
  <si>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</si>
  <si>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</si>
  <si>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</si>
  <si>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</si>
  <si>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</si>
  <si>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</si>
  <si>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</si>
  <si>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</si>
  <si>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</si>
  <si>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</si>
  <si>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</si>
  <si>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</si>
  <si>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</si>
  <si>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</si>
  <si>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</si>
  <si>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</si>
  <si>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</si>
  <si>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</si>
  <si>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</si>
  <si>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</si>
  <si>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</si>
  <si>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</si>
  <si>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</si>
  <si>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</si>
  <si>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</si>
  <si>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</si>
  <si>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</si>
  <si>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</si>
  <si>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</si>
  <si>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</si>
  <si>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</si>
  <si>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</si>
  <si>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</si>
  <si>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</si>
  <si>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</si>
  <si>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</si>
  <si>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</si>
  <si>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</si>
  <si>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</si>
  <si>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</si>
  <si>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</si>
  <si>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</si>
  <si>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</si>
  <si>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</si>
  <si>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</si>
  <si>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</si>
  <si>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</si>
  <si>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</si>
  <si>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</si>
  <si>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</si>
  <si>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</si>
  <si>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</si>
  <si>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</si>
  <si>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</si>
  <si>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</si>
  <si>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</si>
  <si>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</si>
  <si>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</si>
  <si>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</si>
  <si>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</si>
  <si>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</si>
  <si>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</si>
  <si>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</si>
  <si>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</si>
  <si>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</si>
  <si>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</si>
  <si>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</si>
  <si>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</si>
  <si>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</si>
  <si>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</si>
  <si>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</si>
  <si>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</si>
  <si>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</si>
  <si>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</si>
  <si>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</si>
  <si>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</si>
  <si>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</si>
  <si>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</si>
  <si>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</si>
  <si>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</si>
  <si>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</si>
  <si>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</si>
  <si>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</si>
  <si>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</si>
  <si>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</si>
  <si>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</si>
  <si>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</si>
  <si>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</si>
  <si>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</si>
  <si>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</si>
  <si>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</si>
  <si>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</si>
  <si>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</si>
  <si>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</si>
  <si>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</si>
  <si>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</si>
  <si>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</si>
  <si>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</si>
  <si>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</si>
  <si>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</si>
  <si>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</si>
  <si>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</si>
  <si>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</si>
  <si>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</si>
  <si>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</si>
  <si>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</si>
  <si>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</si>
  <si>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</si>
  <si>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</si>
  <si>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</si>
  <si>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</si>
  <si>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</si>
  <si>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</si>
  <si>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</si>
  <si>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</si>
  <si>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</si>
  <si>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</si>
  <si>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</si>
  <si>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</si>
  <si>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</si>
  <si>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</si>
  <si>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</si>
  <si>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</si>
  <si>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</si>
  <si>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</si>
  <si>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</si>
  <si>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</si>
  <si>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</si>
  <si>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</si>
  <si>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</si>
  <si>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</si>
  <si>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</si>
  <si>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</si>
  <si>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</si>
  <si>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</si>
  <si>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</si>
  <si>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</si>
  <si>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</si>
  <si>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</si>
  <si>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</si>
  <si>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</si>
  <si>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</si>
  <si>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</si>
  <si>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</si>
  <si>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</si>
  <si>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</si>
  <si>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</si>
  <si>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</si>
  <si>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</si>
  <si>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</si>
  <si>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</si>
  <si>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</si>
  <si>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</si>
  <si>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</si>
  <si>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</si>
  <si>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</si>
  <si>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</si>
  <si>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</si>
  <si>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</si>
  <si>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</si>
  <si>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</si>
  <si>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</si>
  <si>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</si>
  <si>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</si>
  <si>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</si>
  <si>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</si>
  <si>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</si>
  <si>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</si>
  <si>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</si>
  <si>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</si>
  <si>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</si>
  <si>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</si>
  <si>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</si>
  <si>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</si>
  <si>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</si>
  <si>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</si>
  <si>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</si>
  <si>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</si>
  <si>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</si>
  <si>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</si>
  <si>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</si>
  <si>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</si>
  <si>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</si>
  <si>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</si>
  <si>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</si>
  <si>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</si>
  <si>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</si>
  <si>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</si>
  <si>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</si>
  <si>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</si>
  <si>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</si>
  <si>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</si>
  <si>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</si>
  <si>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</si>
  <si>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</si>
  <si>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</si>
  <si>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</si>
  <si>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</si>
  <si>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</si>
  <si>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</si>
  <si>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</si>
  <si>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</si>
  <si>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</si>
  <si>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</si>
  <si>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</si>
  <si>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</si>
  <si>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</si>
  <si>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</si>
  <si>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</si>
  <si>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</si>
  <si>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</si>
  <si>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</si>
  <si>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</si>
  <si>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</si>
  <si>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</si>
  <si>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</si>
  <si>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</si>
  <si>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</si>
  <si>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</si>
  <si>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</si>
  <si>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</si>
  <si>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</si>
  <si>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</si>
  <si>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</si>
  <si>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</si>
  <si>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</si>
  <si>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</si>
  <si>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</si>
  <si>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</si>
  <si>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</si>
  <si>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</si>
  <si>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</si>
  <si>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</si>
  <si>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</si>
  <si>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</si>
  <si>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</si>
  <si>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</si>
  <si>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</si>
  <si>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</si>
  <si>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</si>
  <si>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</si>
  <si>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</si>
  <si>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</si>
  <si>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</si>
  <si>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</si>
  <si>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</si>
  <si>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</si>
  <si>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</si>
  <si>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</si>
  <si>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</si>
  <si>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</si>
  <si>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</si>
  <si>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</si>
  <si>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</si>
  <si>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</si>
  <si>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</si>
  <si>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</si>
  <si>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</si>
  <si>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</si>
  <si>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</si>
  <si>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</si>
  <si>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</si>
  <si>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</si>
  <si>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</si>
  <si>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</si>
  <si>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</si>
  <si>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</si>
  <si>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</si>
  <si>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</si>
  <si>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</si>
  <si>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</si>
  <si>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</si>
  <si>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</si>
  <si>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</si>
  <si>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</si>
  <si>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</si>
  <si>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</si>
  <si>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</si>
  <si>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</si>
  <si>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</si>
  <si>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</si>
  <si>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</si>
  <si>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</si>
  <si>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</si>
  <si>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</si>
  <si>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</si>
  <si>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</si>
  <si>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</si>
  <si>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</si>
  <si>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</si>
  <si>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</si>
  <si>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</si>
  <si>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</si>
  <si>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</si>
  <si>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</si>
  <si>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</si>
  <si>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</si>
  <si>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</si>
  <si>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</si>
  <si>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</si>
  <si>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</si>
  <si>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</si>
  <si>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</si>
  <si>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</si>
  <si>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</si>
  <si>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</si>
  <si>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</si>
  <si>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</si>
  <si>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</si>
  <si>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</si>
  <si>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</si>
  <si>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</si>
  <si>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</si>
  <si>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</si>
  <si>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</si>
  <si>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</si>
  <si>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</si>
  <si>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</si>
  <si>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</si>
  <si>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</si>
  <si>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</si>
  <si>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</si>
  <si>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</si>
  <si>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</si>
  <si>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</si>
  <si>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</si>
  <si>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</si>
  <si>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</si>
  <si>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</si>
  <si>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</si>
  <si>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</si>
  <si>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</si>
  <si>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</si>
  <si>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</si>
  <si>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</si>
  <si>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</si>
  <si>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</si>
  <si>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</si>
  <si>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</si>
  <si>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</si>
  <si>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</si>
  <si>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</si>
  <si>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</si>
  <si>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</si>
  <si>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</si>
  <si>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</si>
  <si>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</si>
  <si>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</si>
  <si>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</si>
  <si>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</si>
  <si>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</si>
  <si>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</si>
  <si>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</si>
  <si>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</si>
  <si>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</si>
  <si>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</si>
  <si>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</si>
  <si>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</si>
  <si>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</si>
  <si>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</si>
  <si>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</si>
  <si>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</si>
  <si>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</si>
  <si>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</si>
  <si>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</si>
  <si>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</si>
  <si>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</si>
  <si>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</si>
  <si>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</si>
  <si>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</si>
  <si>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</si>
  <si>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</si>
  <si>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</si>
  <si>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</si>
  <si>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</si>
  <si>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</si>
  <si>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</si>
  <si>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</si>
  <si>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</si>
  <si>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</si>
  <si>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</si>
  <si>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</si>
  <si>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</si>
  <si>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</si>
  <si>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</si>
  <si>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</si>
  <si>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</si>
  <si>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</si>
  <si>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</si>
  <si>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</si>
  <si>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</si>
  <si>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</si>
  <si>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</si>
  <si>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</si>
  <si>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</si>
  <si>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</si>
  <si>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</si>
  <si>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</si>
  <si>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</si>
  <si>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</si>
  <si>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</si>
  <si>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</si>
  <si>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</si>
  <si>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</si>
  <si>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</si>
  <si>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</si>
  <si>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</si>
  <si>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</si>
  <si>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</si>
  <si>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</si>
  <si>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</si>
  <si>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</si>
  <si>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</si>
  <si>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</si>
  <si>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</si>
  <si>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</si>
  <si>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</si>
  <si>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</si>
  <si>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</si>
  <si>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</si>
  <si>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</si>
  <si>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</si>
  <si>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</si>
  <si>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</si>
  <si>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</si>
  <si>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</si>
  <si>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</si>
  <si>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</si>
  <si>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</si>
  <si>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</si>
  <si>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</si>
  <si>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</si>
  <si>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</si>
  <si>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</si>
  <si>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</si>
  <si>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</si>
  <si>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</si>
  <si>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</si>
  <si>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</si>
  <si>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</si>
  <si>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</si>
  <si>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</si>
  <si>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</si>
  <si>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</si>
  <si>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</si>
  <si>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</si>
  <si>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</si>
  <si>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</si>
  <si>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</si>
  <si>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</si>
  <si>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</si>
  <si>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</si>
  <si>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</si>
  <si>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</si>
  <si>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</si>
  <si>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</si>
  <si>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</si>
  <si>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</si>
  <si>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</si>
  <si>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</si>
  <si>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</si>
  <si>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</si>
  <si>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</si>
  <si>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</si>
  <si>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</si>
  <si>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</si>
  <si>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</si>
  <si>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</si>
  <si>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</si>
  <si>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</si>
  <si>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</si>
  <si>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</si>
  <si>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</si>
  <si>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</si>
  <si>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</si>
  <si>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</si>
  <si>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</si>
  <si>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</si>
  <si>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</si>
  <si>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</si>
  <si>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</si>
  <si>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</si>
  <si>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</si>
  <si>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</si>
  <si>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</si>
  <si>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</si>
  <si>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</si>
  <si>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</si>
  <si>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</si>
  <si>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</si>
  <si>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</si>
  <si>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</si>
  <si>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</si>
  <si>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</si>
  <si>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</si>
  <si>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</si>
  <si>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</si>
  <si>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</si>
  <si>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</si>
  <si>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</si>
  <si>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</si>
  <si>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</si>
  <si>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</si>
  <si>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</si>
  <si>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</si>
  <si>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</si>
  <si>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</si>
  <si>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</si>
  <si>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</si>
  <si>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</si>
  <si>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</si>
  <si>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</si>
  <si>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</si>
  <si>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</si>
  <si>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</si>
  <si>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</si>
  <si>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</si>
  <si>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</si>
  <si>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</si>
  <si>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</si>
  <si>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</si>
  <si>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</si>
  <si>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</si>
  <si>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</si>
  <si>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</si>
  <si>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</si>
  <si>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</si>
  <si>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</si>
  <si>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</si>
  <si>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</si>
  <si>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</si>
  <si>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</si>
  <si>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</si>
  <si>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</si>
  <si>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</si>
  <si>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</si>
  <si>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</si>
  <si>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</si>
  <si>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</si>
  <si>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</si>
  <si>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</si>
  <si>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</si>
  <si>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</si>
  <si>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</si>
  <si>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</si>
  <si>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</si>
  <si>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</si>
  <si>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</si>
  <si>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</si>
  <si>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</si>
  <si>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</si>
  <si>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</si>
  <si>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</si>
  <si>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</si>
  <si>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</si>
  <si>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</si>
  <si>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</si>
  <si>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</si>
  <si>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</si>
  <si>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</si>
  <si>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</si>
  <si>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</si>
  <si>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</si>
  <si>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</si>
  <si>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</si>
  <si>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</si>
  <si>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</si>
  <si>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</si>
  <si>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</si>
  <si>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</si>
  <si>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</si>
  <si>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</si>
  <si>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</si>
  <si>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</si>
  <si>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</si>
  <si>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</si>
  <si>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</si>
  <si>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</si>
  <si>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</si>
  <si>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</si>
  <si>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</si>
  <si>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</si>
  <si>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</si>
  <si>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</si>
  <si>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</si>
  <si>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</si>
  <si>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</si>
  <si>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</si>
  <si>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</si>
  <si>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</si>
  <si>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</si>
  <si>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</si>
  <si>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</si>
  <si>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</si>
  <si>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</si>
  <si>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</si>
  <si>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</si>
  <si>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</si>
  <si>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</si>
  <si>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</si>
  <si>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</si>
  <si>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</si>
  <si>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</si>
  <si>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</si>
  <si>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</si>
  <si>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</si>
  <si>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</si>
  <si>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</si>
  <si>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</si>
  <si>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</si>
  <si>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</si>
  <si>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</si>
  <si>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</si>
  <si>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</si>
  <si>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</si>
  <si>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</si>
  <si>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</si>
  <si>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</si>
  <si>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</si>
  <si>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</si>
  <si>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</si>
  <si>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</si>
  <si>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</si>
  <si>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</si>
  <si>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</si>
  <si>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</si>
  <si>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</si>
  <si>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</si>
  <si>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</si>
  <si>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</si>
  <si>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</si>
  <si>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</si>
  <si>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</si>
  <si>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</si>
  <si>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</si>
  <si>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</si>
  <si>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</si>
  <si>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</si>
  <si>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</si>
  <si>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</si>
  <si>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</si>
  <si>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</si>
  <si>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</si>
  <si>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</si>
  <si>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</si>
  <si>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</si>
  <si>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</si>
  <si>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</si>
  <si>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</si>
  <si>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</si>
  <si>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</si>
  <si>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</si>
  <si>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</si>
  <si>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</si>
  <si>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</si>
  <si>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</si>
  <si>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</si>
  <si>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</si>
  <si>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</si>
  <si>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</si>
  <si>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</si>
  <si>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</si>
  <si>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</si>
  <si>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</si>
  <si>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</si>
  <si>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</si>
  <si>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</si>
  <si>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</si>
  <si>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</si>
  <si>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</si>
  <si>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</si>
  <si>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</si>
  <si>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</si>
  <si>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</si>
  <si>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</si>
  <si>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</si>
  <si>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</si>
  <si>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</si>
  <si>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</si>
  <si>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</si>
  <si>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</si>
  <si>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</si>
  <si>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</si>
  <si>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</si>
  <si>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</si>
  <si>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</si>
  <si>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</si>
  <si>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</si>
  <si>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</si>
  <si>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</si>
  <si>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</si>
  <si>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</si>
  <si>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</si>
  <si>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</si>
  <si>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</si>
  <si>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</si>
  <si>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</si>
  <si>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</si>
  <si>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</si>
  <si>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</si>
  <si>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</si>
  <si>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</si>
  <si>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</si>
  <si>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</si>
  <si>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</si>
  <si>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</si>
  <si>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</si>
  <si>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</si>
  <si>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</si>
  <si>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</si>
  <si>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</si>
  <si>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</si>
  <si>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</si>
  <si>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</si>
  <si>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</si>
  <si>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</si>
  <si>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</si>
  <si>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</si>
  <si>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</si>
  <si>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</si>
  <si>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</si>
  <si>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</si>
  <si>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</si>
  <si>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</si>
  <si>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</si>
  <si>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</si>
  <si>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</si>
  <si>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</si>
  <si>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</si>
  <si>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</si>
  <si>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</si>
  <si>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</si>
  <si>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</si>
  <si>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</si>
  <si>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</si>
  <si>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</si>
  <si>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</si>
  <si>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</si>
  <si>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</si>
  <si>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</si>
  <si>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</si>
  <si>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</si>
  <si>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</si>
  <si>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</si>
  <si>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</si>
  <si>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</si>
  <si>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</si>
  <si>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</si>
  <si>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</si>
  <si>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</si>
  <si>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</si>
  <si>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</si>
  <si>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</si>
  <si>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</si>
  <si>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</si>
  <si>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</si>
  <si>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</si>
  <si>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</si>
  <si>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</si>
  <si>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</si>
  <si>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</si>
  <si>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</si>
  <si>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</si>
  <si>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</si>
  <si>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</si>
  <si>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</si>
  <si>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</si>
  <si>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</si>
  <si>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</si>
  <si>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</si>
  <si>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</si>
  <si>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</si>
  <si>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</si>
  <si>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</si>
  <si>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</si>
  <si>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</si>
  <si>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</si>
  <si>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</si>
  <si>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</si>
  <si>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</si>
  <si>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</si>
  <si>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</si>
  <si>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</si>
  <si>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</si>
  <si>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</si>
  <si>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</si>
  <si>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</si>
  <si>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</si>
  <si>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</si>
  <si>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</si>
  <si>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</si>
  <si>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</si>
  <si>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</si>
  <si>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</si>
  <si>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</si>
  <si>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</si>
  <si>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</si>
  <si>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</si>
  <si>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</si>
  <si>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</si>
  <si>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</si>
  <si>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</si>
  <si>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</si>
  <si>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</si>
  <si>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</si>
  <si>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</si>
  <si>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</si>
  <si>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</si>
  <si>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</si>
  <si>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</si>
  <si>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</si>
  <si>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</si>
  <si>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</si>
  <si>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</si>
  <si>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</si>
  <si>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</si>
  <si>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</si>
  <si>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</si>
  <si>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</si>
  <si>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</si>
  <si>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</si>
  <si>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</si>
  <si>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</si>
  <si>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</si>
  <si>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</si>
  <si>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</si>
  <si>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</si>
  <si>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</si>
  <si>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</si>
  <si>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</si>
  <si>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</si>
  <si>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</si>
  <si>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</si>
  <si>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</si>
  <si>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</si>
  <si>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</si>
  <si>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</si>
  <si>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</si>
  <si>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</si>
  <si>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</si>
  <si>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</si>
  <si>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</si>
  <si>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</si>
  <si>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</si>
  <si>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</si>
  <si>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</si>
  <si>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</si>
  <si>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</si>
  <si>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</si>
  <si>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</si>
  <si>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</si>
  <si>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</si>
  <si>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</si>
  <si>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</si>
  <si>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</si>
  <si>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</si>
  <si>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</si>
  <si>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</si>
  <si>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</si>
  <si>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</si>
  <si>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</si>
  <si>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</si>
  <si>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</si>
  <si>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</si>
  <si>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</si>
  <si>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</si>
  <si>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</si>
  <si>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</si>
  <si>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</si>
  <si>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</si>
  <si>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</si>
  <si>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</si>
  <si>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</si>
  <si>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</si>
  <si>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</si>
  <si>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</si>
  <si>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</si>
  <si>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</si>
  <si>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</si>
  <si>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</si>
  <si>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</si>
  <si>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</si>
  <si>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</si>
  <si>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</si>
  <si>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</si>
  <si>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</si>
  <si>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</si>
  <si>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</si>
  <si>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</si>
  <si>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</si>
  <si>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</si>
  <si>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</si>
  <si>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</si>
  <si>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</si>
  <si>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</si>
  <si>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</si>
  <si>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</si>
  <si>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</si>
  <si>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</si>
  <si>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</si>
  <si>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</si>
  <si>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</si>
  <si>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</si>
  <si>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</si>
  <si>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</si>
  <si>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</si>
  <si>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</si>
  <si>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</si>
  <si>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</si>
  <si>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</si>
  <si>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</si>
  <si>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</si>
  <si>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</si>
  <si>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</si>
  <si>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</si>
  <si>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</si>
  <si>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</si>
  <si>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</si>
  <si>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</si>
  <si>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</si>
  <si>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</si>
  <si>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</si>
  <si>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</si>
  <si>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</si>
  <si>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</si>
  <si>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</si>
  <si>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</si>
  <si>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</si>
  <si>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</si>
  <si>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</si>
  <si>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</si>
  <si>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</si>
  <si>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</si>
  <si>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</si>
  <si>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</si>
  <si>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</si>
  <si>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</si>
  <si>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</si>
  <si>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</si>
  <si>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</si>
  <si>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</si>
  <si>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</si>
  <si>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</si>
  <si>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</si>
  <si>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</si>
  <si>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</si>
  <si>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</si>
  <si>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</si>
  <si>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</si>
  <si>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</si>
  <si>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</si>
  <si>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</si>
  <si>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</si>
  <si>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</si>
  <si>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</si>
  <si>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</si>
  <si>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</si>
  <si>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</si>
  <si>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</si>
  <si>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</si>
  <si>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</si>
  <si>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</si>
  <si>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</si>
  <si>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</si>
  <si>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</si>
  <si>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</si>
  <si>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</si>
  <si>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</si>
  <si>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</si>
  <si>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</si>
  <si>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</si>
  <si>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</si>
  <si>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</si>
  <si>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</si>
  <si>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</si>
  <si>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</si>
  <si>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</si>
  <si>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</si>
  <si>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</si>
  <si>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</si>
  <si>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</si>
  <si>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</si>
  <si>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</si>
  <si>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</si>
  <si>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</si>
  <si>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</si>
  <si>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</si>
  <si>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</si>
  <si>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</si>
  <si>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</si>
  <si>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</si>
  <si>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</si>
  <si>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</si>
  <si>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</si>
  <si>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</si>
  <si>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</si>
  <si>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</si>
  <si>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</si>
  <si>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</si>
  <si>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</si>
  <si>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</si>
  <si>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</si>
  <si>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</si>
  <si>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</si>
  <si>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</si>
  <si>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</si>
  <si>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</si>
  <si>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</si>
  <si>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</si>
  <si>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</si>
  <si>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</si>
  <si>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</si>
  <si>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</si>
  <si>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</si>
  <si>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</si>
  <si>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</si>
  <si>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</si>
  <si>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</si>
  <si>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</si>
  <si>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</si>
  <si>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</si>
  <si>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</si>
  <si>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</si>
  <si>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</si>
  <si>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</si>
  <si>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</si>
  <si>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</si>
  <si>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</si>
  <si>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</si>
  <si>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</si>
  <si>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</si>
  <si>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</si>
  <si>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</si>
  <si>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</si>
  <si>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</si>
  <si>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</si>
  <si>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</si>
  <si>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</si>
  <si>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</si>
  <si>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</si>
  <si>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</si>
  <si>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</si>
  <si>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</si>
  <si>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</si>
  <si>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</si>
  <si>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</si>
  <si>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</si>
  <si>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</si>
  <si>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</si>
  <si>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</si>
  <si>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</si>
  <si>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</si>
  <si>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</si>
  <si>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</si>
  <si>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</si>
  <si>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</si>
  <si>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</si>
  <si>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</si>
  <si>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</si>
  <si>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</si>
  <si>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</si>
  <si>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</si>
  <si>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</si>
  <si>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</si>
  <si>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</si>
  <si>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</si>
  <si>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</si>
  <si>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</si>
  <si>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</si>
  <si>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</si>
  <si>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</si>
  <si>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</si>
  <si>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</si>
  <si>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</si>
  <si>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</si>
  <si>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</si>
  <si>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</si>
  <si>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</si>
  <si>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</si>
  <si>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</si>
  <si>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</si>
  <si>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</si>
  <si>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</si>
  <si>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</si>
  <si>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</si>
  <si>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</si>
  <si>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</si>
  <si>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</si>
  <si>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</si>
  <si>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</si>
  <si>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</si>
  <si>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</si>
  <si>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</si>
  <si>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</si>
  <si>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</si>
  <si>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</si>
  <si>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</si>
  <si>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</si>
  <si>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</si>
  <si>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</si>
  <si>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</si>
  <si>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</si>
  <si>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</si>
  <si>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</si>
  <si>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</si>
  <si>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</si>
  <si>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</si>
  <si>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</si>
  <si>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</si>
  <si>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</si>
  <si>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</si>
  <si>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</si>
  <si>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</si>
  <si>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</si>
  <si>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</si>
  <si>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</si>
  <si>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</si>
  <si>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</si>
  <si>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</si>
  <si>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</si>
  <si>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</si>
  <si>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</si>
  <si>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</si>
  <si>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</si>
  <si>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</si>
  <si>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</si>
  <si>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</si>
  <si>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</si>
  <si>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</si>
  <si>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</si>
  <si>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</si>
  <si>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</si>
  <si>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</si>
  <si>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</si>
  <si>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</si>
  <si>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</si>
  <si>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</si>
  <si>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</si>
  <si>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</si>
  <si>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</si>
  <si>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</si>
  <si>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</si>
  <si>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</si>
  <si>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</si>
  <si>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</si>
  <si>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</si>
  <si>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</si>
  <si>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</si>
  <si>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</si>
  <si>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</si>
  <si>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</si>
  <si>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</si>
  <si>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</si>
  <si>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</si>
  <si>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</si>
  <si>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</si>
  <si>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</si>
  <si>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</si>
  <si>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</si>
  <si>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</si>
  <si>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</si>
  <si>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</si>
  <si>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</si>
  <si>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</si>
  <si>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</si>
  <si>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</si>
  <si>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</si>
  <si>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</si>
  <si>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</si>
  <si>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</si>
  <si>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</si>
  <si>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</si>
  <si>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</si>
  <si>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</si>
  <si>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</si>
  <si>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</si>
  <si>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</si>
  <si>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</si>
  <si>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</si>
  <si>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</si>
  <si>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</si>
  <si>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</si>
  <si>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</si>
  <si>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</si>
  <si>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</si>
  <si>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</si>
  <si>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</si>
  <si>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</si>
  <si>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</si>
  <si>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</si>
  <si>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</si>
  <si>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</si>
  <si>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</si>
  <si>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</si>
  <si>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</si>
  <si>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</si>
  <si>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</si>
  <si>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</si>
  <si>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</si>
  <si>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</si>
  <si>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</si>
  <si>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</si>
  <si>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</si>
  <si>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</si>
  <si>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</si>
  <si>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</si>
  <si>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</si>
  <si>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</si>
  <si>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</si>
  <si>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</si>
  <si>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</si>
  <si>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</si>
  <si>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</si>
  <si>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</si>
  <si>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</si>
  <si>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</si>
  <si>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</si>
  <si>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</si>
  <si>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</si>
  <si>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</si>
  <si>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</si>
  <si>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</si>
  <si>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</si>
  <si>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</si>
  <si>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</si>
  <si>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</si>
  <si>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</si>
  <si>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</si>
  <si>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</si>
  <si>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</si>
  <si>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</si>
  <si>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</si>
  <si>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</si>
  <si>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</si>
  <si>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</si>
  <si>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</si>
  <si>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</si>
  <si>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</si>
  <si>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</si>
  <si>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</si>
  <si>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</si>
  <si>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</si>
  <si>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</si>
  <si>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</si>
  <si>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</si>
  <si>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</si>
  <si>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</si>
  <si>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</si>
  <si>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</si>
  <si>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</si>
  <si>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</si>
  <si>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</si>
  <si>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</si>
  <si>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</si>
  <si>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</si>
  <si>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</si>
  <si>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</si>
  <si>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</si>
  <si>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</si>
  <si>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</si>
  <si>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</si>
  <si>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</si>
  <si>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</si>
  <si>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</si>
  <si>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</si>
  <si>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</si>
  <si>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</si>
  <si>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</si>
  <si>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</si>
  <si>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</si>
  <si>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</si>
  <si>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</si>
  <si>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</si>
  <si>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</si>
  <si>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</si>
  <si>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</si>
  <si>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</si>
  <si>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</si>
  <si>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</si>
  <si>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</si>
  <si>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</si>
  <si>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</si>
  <si>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</si>
  <si>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</si>
  <si>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</si>
  <si>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</si>
  <si>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</si>
  <si>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</si>
  <si>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</si>
  <si>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</si>
  <si>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</si>
  <si>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</si>
  <si>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</si>
  <si>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</si>
  <si>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</si>
  <si>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</si>
  <si>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</si>
  <si>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</si>
  <si>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</si>
  <si>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</si>
  <si>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</si>
  <si>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</si>
  <si>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</si>
  <si>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</si>
  <si>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</si>
  <si>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</si>
  <si>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</si>
  <si>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</si>
  <si>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</si>
  <si>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</si>
  <si>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</si>
  <si>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</si>
  <si>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</si>
  <si>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</si>
  <si>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</si>
  <si>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</si>
  <si>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</si>
  <si>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</si>
  <si>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</si>
  <si>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</si>
  <si>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</si>
  <si>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</si>
  <si>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</si>
  <si>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</si>
  <si>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</si>
  <si>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</si>
  <si>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</si>
  <si>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</si>
  <si>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</si>
  <si>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</si>
  <si>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</si>
  <si>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</si>
  <si>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</si>
  <si>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</si>
  <si>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</si>
  <si>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</si>
  <si>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</si>
  <si>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</si>
  <si>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</si>
  <si>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</si>
  <si>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</si>
  <si>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</si>
  <si>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</si>
  <si>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</si>
  <si>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</si>
  <si>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</si>
  <si>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</si>
  <si>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</si>
  <si>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</si>
  <si>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</si>
  <si>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</si>
  <si>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</si>
  <si>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</si>
  <si>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</si>
  <si>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</si>
  <si>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</si>
  <si>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</si>
  <si>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</si>
  <si>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</si>
  <si>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</si>
  <si>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</si>
  <si>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</si>
  <si>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</si>
  <si>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</si>
  <si>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</si>
  <si>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</si>
  <si>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</si>
  <si>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</si>
  <si>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</si>
  <si>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</si>
  <si>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</si>
  <si>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</si>
  <si>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</si>
  <si>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</si>
  <si>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</si>
  <si>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</si>
  <si>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</si>
  <si>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</si>
  <si>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</si>
  <si>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</si>
  <si>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</si>
  <si>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</si>
  <si>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</si>
  <si>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</si>
  <si>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</si>
  <si>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</si>
  <si>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</si>
  <si>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</si>
  <si>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</si>
  <si>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</si>
  <si>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</si>
  <si>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</si>
  <si>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</si>
  <si>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</si>
  <si>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</si>
  <si>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</si>
  <si>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</si>
  <si>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</si>
  <si>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</si>
  <si>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</si>
  <si>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</si>
  <si>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</si>
  <si>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</si>
  <si>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</si>
  <si>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</si>
  <si>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</si>
  <si>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</si>
  <si>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</si>
  <si>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</si>
  <si>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</si>
  <si>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</si>
  <si>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</si>
  <si>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</si>
  <si>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</si>
  <si>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</si>
  <si>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</si>
  <si>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</si>
  <si>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</si>
  <si>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</si>
  <si>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</si>
  <si>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</si>
  <si>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</si>
  <si>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</si>
  <si>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</si>
  <si>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</si>
  <si>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</si>
  <si>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</si>
  <si>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</si>
  <si>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</si>
  <si>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</si>
  <si>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</si>
  <si>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</si>
  <si>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</si>
  <si>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</si>
  <si>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</si>
  <si>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</si>
  <si>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</si>
  <si>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</si>
  <si>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</si>
  <si>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</si>
  <si>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</si>
  <si>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</si>
  <si>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</si>
  <si>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</si>
  <si>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</si>
  <si>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</si>
  <si>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</si>
  <si>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</si>
  <si>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</si>
  <si>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</si>
  <si>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</si>
  <si>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</si>
  <si>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</si>
  <si>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</si>
  <si>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</si>
  <si>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</si>
  <si>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</si>
  <si>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</si>
  <si>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</si>
  <si>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</si>
  <si>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</si>
  <si>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</si>
  <si>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</si>
  <si>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</si>
  <si>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</si>
  <si>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</si>
  <si>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</si>
  <si>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</si>
  <si>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</si>
  <si>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</si>
  <si>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</si>
  <si>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</si>
  <si>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</si>
  <si>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</si>
  <si>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</si>
  <si>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</si>
  <si>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</si>
  <si>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</si>
  <si>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</si>
  <si>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</si>
  <si>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</si>
  <si>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</si>
  <si>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</si>
  <si>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</si>
  <si>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</si>
  <si>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</si>
  <si>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</si>
  <si>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</si>
  <si>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</si>
  <si>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</si>
  <si>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</si>
  <si>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</si>
  <si>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</si>
  <si>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</si>
  <si>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</si>
  <si>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</si>
  <si>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</si>
  <si>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</si>
  <si>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</si>
  <si>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</si>
  <si>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</si>
  <si>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</si>
  <si>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</si>
  <si>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</si>
  <si>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</si>
  <si>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</si>
  <si>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</si>
  <si>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</si>
  <si>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</si>
  <si>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</si>
  <si>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</si>
  <si>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</si>
  <si>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</si>
  <si>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</si>
  <si>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</si>
  <si>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</si>
  <si>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</si>
  <si>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</si>
  <si>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</si>
  <si>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</si>
  <si>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</si>
  <si>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</si>
  <si>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</si>
  <si>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</si>
  <si>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</si>
  <si>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</si>
  <si>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</si>
  <si>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</si>
  <si>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</si>
  <si>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</si>
  <si>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</si>
  <si>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</si>
  <si>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</si>
  <si>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</si>
  <si>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</si>
  <si>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</si>
  <si>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</si>
  <si>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</si>
  <si>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</si>
  <si>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</si>
  <si>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</si>
  <si>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</si>
  <si>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</si>
  <si>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</si>
  <si>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</si>
  <si>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</si>
  <si>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</si>
  <si>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</si>
  <si>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</si>
  <si>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</si>
  <si>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</si>
  <si>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</si>
  <si>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</si>
  <si>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</si>
  <si>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</si>
  <si>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</si>
  <si>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</si>
  <si>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</si>
  <si>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</si>
  <si>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</si>
  <si>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</si>
  <si>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</si>
  <si>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</si>
  <si>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</si>
  <si>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</si>
  <si>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</si>
  <si>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</si>
  <si>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</si>
  <si>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</si>
  <si>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</si>
  <si>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</si>
  <si>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</si>
  <si>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</si>
  <si>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</si>
  <si>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</si>
  <si>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</si>
  <si>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</si>
  <si>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</si>
  <si>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</si>
  <si>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</si>
  <si>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</si>
  <si>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</si>
  <si>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</si>
  <si>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</si>
  <si>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</si>
  <si>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</si>
  <si>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</si>
  <si>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</si>
  <si>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</si>
  <si>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</si>
  <si>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</si>
  <si>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</si>
  <si>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</si>
  <si>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</si>
  <si>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</si>
  <si>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</si>
  <si>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</si>
  <si>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</si>
  <si>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</si>
  <si>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</si>
  <si>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</si>
  <si>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</si>
  <si>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</si>
  <si>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</si>
  <si>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</si>
  <si>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</si>
  <si>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</si>
  <si>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</si>
  <si>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</si>
  <si>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</si>
  <si>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</si>
  <si>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</si>
  <si>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</si>
  <si>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</si>
  <si>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</si>
  <si>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</si>
  <si>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</si>
  <si>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</si>
  <si>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</si>
  <si>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</si>
  <si>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</si>
  <si>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</si>
  <si>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</si>
  <si>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</si>
  <si>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</si>
  <si>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</si>
  <si>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</si>
  <si>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</si>
  <si>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</si>
  <si>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</si>
  <si>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</si>
  <si>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</si>
  <si>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</si>
  <si>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</si>
  <si>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</si>
  <si>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</si>
  <si>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</si>
  <si>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</si>
  <si>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</si>
  <si>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</si>
  <si>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</si>
  <si>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</si>
  <si>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</si>
  <si>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</si>
  <si>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</si>
  <si>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</si>
  <si>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</si>
  <si>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</si>
  <si>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</si>
  <si>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</si>
  <si>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</si>
  <si>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</si>
  <si>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</si>
  <si>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</si>
  <si>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</si>
  <si>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</si>
  <si>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</si>
  <si>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</si>
  <si>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</si>
  <si>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</si>
  <si>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</si>
  <si>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</si>
  <si>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</si>
  <si>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</si>
  <si>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</si>
  <si>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</si>
  <si>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</si>
  <si>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</si>
  <si>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</si>
  <si>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</si>
  <si>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</si>
  <si>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</si>
  <si>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</si>
  <si>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</si>
  <si>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</si>
  <si>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</si>
  <si>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</si>
  <si>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</si>
  <si>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</si>
  <si>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</si>
  <si>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</si>
  <si>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</si>
  <si>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</si>
  <si>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</si>
  <si>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</si>
  <si>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</si>
  <si>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</si>
  <si>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</si>
  <si>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</si>
  <si>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</si>
  <si>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</si>
  <si>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</si>
  <si>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</si>
  <si>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</si>
  <si>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</si>
  <si>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</si>
  <si>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</si>
  <si>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</si>
  <si>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</si>
  <si>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</si>
  <si>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</si>
  <si>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</si>
  <si>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</si>
  <si>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</si>
  <si>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</si>
  <si>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</si>
  <si>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</si>
  <si>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</si>
  <si>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</si>
  <si>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</si>
  <si>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</si>
  <si>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</si>
  <si>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</si>
  <si>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</si>
  <si>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</si>
  <si>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</si>
  <si>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</si>
  <si>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</si>
  <si>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</si>
  <si>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</si>
  <si>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</si>
  <si>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</si>
  <si>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</si>
  <si>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</si>
  <si>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</si>
  <si>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</si>
  <si>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</si>
  <si>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</si>
  <si>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</si>
  <si>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</si>
  <si>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</si>
  <si>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</si>
  <si>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</si>
  <si>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</si>
  <si>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</si>
  <si>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</si>
  <si>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</si>
  <si>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</si>
  <si>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</si>
  <si>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</si>
  <si>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</si>
  <si>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</si>
  <si>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</si>
  <si>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</si>
  <si>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</si>
  <si>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</si>
  <si>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</si>
  <si>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</si>
  <si>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</si>
  <si>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</si>
  <si>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</si>
  <si>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</si>
  <si>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</si>
  <si>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</si>
  <si>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</si>
  <si>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</si>
  <si>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</si>
  <si>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</si>
  <si>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</si>
  <si>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</si>
  <si>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</si>
  <si>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</si>
  <si>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</si>
  <si>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</si>
  <si>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</si>
  <si>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</si>
  <si>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</si>
  <si>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</si>
  <si>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</si>
  <si>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</si>
  <si>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</si>
  <si>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</si>
  <si>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</si>
  <si>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</si>
  <si>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</si>
  <si>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</si>
  <si>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</si>
  <si>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</si>
  <si>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</si>
  <si>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</si>
  <si>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</si>
  <si>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</si>
  <si>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</si>
  <si>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</si>
  <si>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</si>
  <si>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</si>
  <si>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</si>
  <si>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</si>
  <si>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</si>
  <si>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</si>
  <si>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</si>
  <si>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</si>
  <si>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</si>
  <si>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</si>
  <si>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</si>
  <si>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</si>
  <si>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</si>
  <si>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</si>
  <si>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</si>
  <si>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</si>
  <si>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</si>
  <si>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</si>
  <si>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</si>
  <si>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</si>
  <si>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</si>
  <si>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</si>
  <si>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</si>
  <si>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</si>
  <si>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</si>
  <si>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</si>
  <si>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</si>
  <si>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</si>
  <si>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</si>
  <si>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</si>
  <si>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</si>
  <si>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</si>
  <si>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</si>
  <si>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</si>
  <si>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</si>
  <si>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</si>
  <si>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</si>
  <si>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</si>
  <si>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pleaged</t>
  </si>
  <si>
    <t>average donation</t>
  </si>
  <si>
    <t>number of backers</t>
  </si>
  <si>
    <t>Successful</t>
  </si>
  <si>
    <t>Failed</t>
  </si>
  <si>
    <t>Mean Goal</t>
  </si>
  <si>
    <t>Mean Pleaged</t>
  </si>
  <si>
    <t>Median Goal</t>
  </si>
  <si>
    <t>Median Pleaged</t>
  </si>
  <si>
    <t>Upper Quartile Goal</t>
  </si>
  <si>
    <t>Lower Quartile Goal</t>
  </si>
  <si>
    <t>IQR Goal</t>
  </si>
  <si>
    <t>Standar Deviation Goal</t>
  </si>
  <si>
    <t>Standar Deviation Pleaged</t>
  </si>
  <si>
    <t>Upper Quartile Pleaged</t>
  </si>
  <si>
    <t>Lower Quartile Pleaged</t>
  </si>
  <si>
    <t>IQR Pleaged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</si>
</sst>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4" fontId="0" fillId="0" borderId="0" xfId="1" applyFont="1" applyAlignment="1">
      <alignment horizontal="left" vertical="center"/>
    </xf>
    <xf numFmtId="170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D8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D8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D8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9D8E"/>
      <color rgb="FFFF6E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D-8648-B5FE-70CD4FEB8AA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ED-8648-B5FE-70CD4FEB8AA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ED-8648-B5FE-70CD4FEB8AA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ED-8648-B5FE-70CD4FEB8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7591328"/>
        <c:axId val="1107592976"/>
      </c:barChart>
      <c:catAx>
        <c:axId val="110759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107592976"/>
        <c:crosses val="autoZero"/>
        <c:auto val="1"/>
        <c:lblAlgn val="ctr"/>
        <c:lblOffset val="100"/>
        <c:noMultiLvlLbl val="0"/>
      </c:catAx>
      <c:valAx>
        <c:axId val="110759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10759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A-B543-8061-D3D0E08084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0A-B543-8061-D3D0E08084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F0A-B543-8061-D3D0E080840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F0A-B543-8061-D3D0E0808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308208"/>
        <c:axId val="604309856"/>
      </c:barChart>
      <c:catAx>
        <c:axId val="60430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604309856"/>
        <c:crosses val="autoZero"/>
        <c:auto val="1"/>
        <c:lblAlgn val="ctr"/>
        <c:lblOffset val="100"/>
        <c:noMultiLvlLbl val="0"/>
      </c:catAx>
      <c:valAx>
        <c:axId val="60430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60430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3A-1A46-A4CC-92FB7D8E42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3A-1A46-A4CC-92FB7D8E42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3A-1A46-A4CC-92FB7D8E42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B3A-1A46-A4CC-92FB7D8E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508048"/>
        <c:axId val="638509728"/>
      </c:lineChart>
      <c:catAx>
        <c:axId val="6385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638509728"/>
        <c:crosses val="autoZero"/>
        <c:auto val="1"/>
        <c:lblAlgn val="ctr"/>
        <c:lblOffset val="100"/>
        <c:noMultiLvlLbl val="0"/>
      </c:catAx>
      <c:valAx>
        <c:axId val="63850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6385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729D3072-1405-5448-B220-3DA11E4528D4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0918BA-AB18-7D4A-80FA-669545334EAA}">
          <cx:tx>
            <cx:txData>
              <cx:f>_xlchart.v1.10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1A3D0F-5F7A-8847-9721-9D19ACDEFAC2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B68192A-4C58-C844-80BD-1E24F0B766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06E2E7-2BF1-F043-B99F-C3C23E7914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054" cy="6292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262467</xdr:colOff>
      <xdr:row>0</xdr:row>
      <xdr:rowOff>175683</xdr:rowOff>
    </xdr:from>
    <xdr:to>
      <xdr:col>11</xdr:col>
      <xdr:colOff>706967</xdr:colOff>
      <xdr:row>15</xdr:row>
      <xdr:rowOff>61383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8B2A4-9C44-9A40-8ECC-680A34560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165100</xdr:rowOff>
    </xdr:from>
    <xdr:to>
      <xdr:col>14</xdr:col>
      <xdr:colOff>304800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8446F-7C9B-A547-84AD-1BED1F1C4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114300</xdr:rowOff>
    </xdr:from>
    <xdr:to>
      <xdr:col>12</xdr:col>
      <xdr:colOff>304800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855D7-7728-234C-9BD5-2FE390FC5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 Helena Hernández Dehesa" refreshedDate="44461.599252314816" createdVersion="7" refreshedVersion="7" minRefreshableVersion="3" recordCount="4114" xr:uid="{55D8B463-3795-0642-935E-BB0C8EC9A0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 Helena Hernández Dehesa" refreshedDate="44461.611450578705" createdVersion="7" refreshedVersion="7" minRefreshableVersion="3" recordCount="4114" xr:uid="{B0958309-C992-AE43-93A1-FEC655E0B8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4BFD1-B65C-334C-AB31-BBE50E527CC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56A1A-B871-684E-B914-D46EE083408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7831C-69F8-2B4F-ABE9-682DD9559E1B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120" zoomScaleNormal="120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18.33203125" bestFit="1" customWidth="1"/>
    <col min="18" max="18" width="14.5" bestFit="1" customWidth="1"/>
    <col min="19" max="19" width="20.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2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8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8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8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8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8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8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8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8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8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8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8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8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8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8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8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8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8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8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8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8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8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8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8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8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8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8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8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8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8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8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8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8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8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8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8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8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8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8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8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8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8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8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8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8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8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8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8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8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8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8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8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8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8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8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8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8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8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8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8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8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8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8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8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8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8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8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8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8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8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8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8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8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8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8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8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8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8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8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8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8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8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8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8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8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8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8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8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8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8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8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8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8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8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8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8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8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8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8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8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8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8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8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8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8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8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8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8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8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8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8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8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8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8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8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8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8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8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8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8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8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8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8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8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8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8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8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8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8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8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8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8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8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8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8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8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8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8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8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8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8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8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8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8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8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8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8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8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8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8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8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8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8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8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8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8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8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8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8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8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8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8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8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8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8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8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8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8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8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8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8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8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8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8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8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8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8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8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8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8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8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8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8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8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8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8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8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8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8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8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8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8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8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8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8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8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8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8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8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8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8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8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8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8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8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8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8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8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8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8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8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8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8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8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8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8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8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8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8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8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8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8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8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8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8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8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8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8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8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8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8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8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8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8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8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8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8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8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8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8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8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8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8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8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8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8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8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8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8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8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8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8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8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8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8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8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8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8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8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8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8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8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8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8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8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8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8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8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8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8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8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8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8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8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8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8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8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8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8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8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8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8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8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8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8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8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8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8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8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8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8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8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8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8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8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8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8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8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8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8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8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8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8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8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8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8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8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8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8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8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8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8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8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8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8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8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8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8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8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8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8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8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8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8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8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8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8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8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8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8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8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8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8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8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8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8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8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8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8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8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8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8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8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8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8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8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8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8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8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8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8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8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8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8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8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8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8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8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8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8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8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8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8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8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8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8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8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8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8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8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8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8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8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8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8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8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8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8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8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8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8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8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8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8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8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8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8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8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8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8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8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8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8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8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8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8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8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8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8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8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8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8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8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8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8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8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8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8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8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8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8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8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8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8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8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8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8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8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8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8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8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8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8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8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8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8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8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8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8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8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8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8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8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8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8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8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8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8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8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8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8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8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8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8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8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8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8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8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8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8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8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8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8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8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8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8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8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8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8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8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8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8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8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8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8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8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8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8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8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8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8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8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8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8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8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8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8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8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8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8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8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8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8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8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8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8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8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8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8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8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8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8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8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8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8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8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8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8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8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8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8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8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8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8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8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8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8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8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8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8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8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8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8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8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8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8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8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8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8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8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8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8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8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8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8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8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8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8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8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8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8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8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8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8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8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8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8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8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8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8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8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8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8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8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8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8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8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8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8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8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8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8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8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8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8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8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8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8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8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8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8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8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8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8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8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8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8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8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8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8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8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8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8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8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8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8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8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8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8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8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8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8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8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8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8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8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8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8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8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8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8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8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8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8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8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8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8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8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8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8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8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8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8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8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8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8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8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8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8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8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8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8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8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8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8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8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8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8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8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8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8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8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8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8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8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8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8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8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8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8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8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8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8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8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8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8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8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8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8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8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8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8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8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8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8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8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8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8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8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8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8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8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8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8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8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8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8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8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8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8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8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8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8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8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8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8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8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8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8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8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8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8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8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8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8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8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8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8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8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8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8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8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8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8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8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8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8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8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8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8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8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8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8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8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8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8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8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8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8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8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8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8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8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8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8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8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8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8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8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8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8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8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8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8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8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8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8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8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8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8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8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8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8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8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8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8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8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8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8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8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8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8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8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8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8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8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8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8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8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8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8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8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8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8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8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8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8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8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8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8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8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8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8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8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8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8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8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8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8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8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8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8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8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8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8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8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8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8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8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8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8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8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8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8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8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8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8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8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8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8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8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8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8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8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8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8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8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8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8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8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8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8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8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8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8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8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8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8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8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8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8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8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8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8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8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8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8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8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8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8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8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8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8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8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8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8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8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8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8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8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8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8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8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8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8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8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8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8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8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8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8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8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8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8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8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8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8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8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8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8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8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8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8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8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8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8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8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8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8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8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8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8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8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8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8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8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8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8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8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8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8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8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8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8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8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8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8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8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8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8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8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8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8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8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8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8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8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8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8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8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8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8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8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8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8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8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8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8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8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8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8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8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8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8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8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8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8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8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8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8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8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8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8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8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8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8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8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8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8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8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8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8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8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8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8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8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8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8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8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8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8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8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8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8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8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8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8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8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8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8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8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8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8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8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8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8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8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8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8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8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8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8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8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8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8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8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8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8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8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8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8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8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8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8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8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8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8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8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8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8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8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8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8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8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8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8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8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8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8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8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8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8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8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8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8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8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8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8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8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8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8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8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8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8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8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8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8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8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8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8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8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8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8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8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8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8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8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8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8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8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8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8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8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8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8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8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8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8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8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8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8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8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8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8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8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8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8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8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8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8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8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8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8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8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8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8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8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8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8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8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8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8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8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8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8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8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8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8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8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8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8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8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8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8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8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8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8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8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8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8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8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8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8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8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8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8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8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8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8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8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8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8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8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8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8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8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8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8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8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8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8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8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8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8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8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8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8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8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8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8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8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8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8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8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8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8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8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8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8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8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8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8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8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8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8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8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8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8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8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8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8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8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8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8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8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8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8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8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8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8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8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8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8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8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8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8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8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8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8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8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8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8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8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8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8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8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8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8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8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8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8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8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8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8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8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8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8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8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8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8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8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8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8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8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8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8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8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8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8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8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8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8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8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8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8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8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8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8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8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8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8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8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8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8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8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8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8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8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8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8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8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8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8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8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8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8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8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8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8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8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8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8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8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8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8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8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8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8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8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8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8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8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8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8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8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8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8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8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8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8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8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8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8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8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8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8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8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8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8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8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8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8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8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8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8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8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8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8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8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8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8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8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8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8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8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8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8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8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8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8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8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8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8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8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8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8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8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8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8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8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8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8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8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8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8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8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8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8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8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8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8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8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8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8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8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8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8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8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8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8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8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8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8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8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8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8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8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8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8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8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8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8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8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8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8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8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8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8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8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8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8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8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8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8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8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8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8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8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8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8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8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8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8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8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8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8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8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8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8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8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8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8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8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8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8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8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8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8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8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8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8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8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8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8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8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8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8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8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8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8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8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8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8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8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8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8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8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8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8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8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8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8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8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8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8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8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8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8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8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8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8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8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8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8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8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8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8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8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8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8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8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8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8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8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8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8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8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8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8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8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8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8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8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8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8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8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8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8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8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8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8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8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8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8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8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8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8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8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8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8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8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8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8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8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8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8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8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8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8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8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8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8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8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8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8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8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8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8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8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8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8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8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8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8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8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8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8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8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8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8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8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8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8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8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8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8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8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8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8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8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8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8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8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8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8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8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8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8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8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8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8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8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8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8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8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8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8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8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8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8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8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8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8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8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8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8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8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8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8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8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8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8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8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8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8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8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8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8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8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8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8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8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8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8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8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8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8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8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8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8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8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8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8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8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8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8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8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8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8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8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8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8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8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8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8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8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8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8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8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8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8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8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8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8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8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8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8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8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8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8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8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8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8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8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8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8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8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8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8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8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8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8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8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8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8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8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8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8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8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8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8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8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8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8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8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8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8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8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8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8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8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8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8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8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8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8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8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8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8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8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8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8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8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8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8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8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8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8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8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8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8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8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8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8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8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8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8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8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8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8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8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8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8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8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8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8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8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8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8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8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8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8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8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8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8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8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8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8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8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8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8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8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8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8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8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8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8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8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8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8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8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8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8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8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8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8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8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8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8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8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8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8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8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8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8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8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8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8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8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8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8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8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8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8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8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8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8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8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8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8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8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8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8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8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8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8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8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8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8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8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8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8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8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8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8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8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8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8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8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8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8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8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8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8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8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8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8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8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8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8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8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8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8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8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8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8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8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8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8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8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8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8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8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8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8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8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8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8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8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8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8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8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8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8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8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8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8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8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8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8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8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8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8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8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8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8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8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8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8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8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8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8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8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8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8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8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8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8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8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8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8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8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8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8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8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8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8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8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8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8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8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8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8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8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8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8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8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8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8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8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8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8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8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8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8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8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8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8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8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8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8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8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8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8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8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8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8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8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8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8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8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8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8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8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8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8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8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8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8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8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8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8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8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8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8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8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8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8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8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8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8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8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8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8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8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8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8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8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8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8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8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8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8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8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8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8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8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8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8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8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8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8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8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8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8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8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8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8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8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8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8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8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8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8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8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8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8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8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8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8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8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8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8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8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8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8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8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8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8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8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8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8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8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8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8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8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8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8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8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8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8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8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8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8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8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8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8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8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8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8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8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8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8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8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8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8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8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8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8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8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8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8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8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8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8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8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8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8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8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8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8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8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8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8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8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8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8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8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8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8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8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8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8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8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8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8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8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8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8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8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8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8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8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8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8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8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8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8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8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8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8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8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8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8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8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8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8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8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8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8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8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8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8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8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8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8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8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8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8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8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8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8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8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8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8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8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8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8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8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8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8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8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8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8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8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8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8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8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8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8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8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8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8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8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8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8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8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8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8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8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8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8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8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8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8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8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8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8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8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8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8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8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8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8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8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8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8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8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8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8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8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8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8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8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8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8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8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8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8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8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8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8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8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8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8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8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8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8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8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8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8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8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8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8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8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8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8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8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8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8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8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8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8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8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8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8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8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8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8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8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8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8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8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8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8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8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8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8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8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8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8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8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8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8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8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8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8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8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8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8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8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8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8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8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8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8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8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8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8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8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8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8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8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8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8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8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8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8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8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8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8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8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8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8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8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8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8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8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8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8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8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8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8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8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8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8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8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8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8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8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8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8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8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8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8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8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8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8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8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8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8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8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8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8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8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8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8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8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8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8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8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8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8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8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8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8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8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8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8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8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8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8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8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8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8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8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8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8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8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8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8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8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8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8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8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8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8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8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8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8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8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8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8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8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8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8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8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8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8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8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8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8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8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8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8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8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8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8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8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8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8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8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8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8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8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8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8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8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8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8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8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8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8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8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8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8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8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8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8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8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8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8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8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8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8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8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8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8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8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8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8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8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8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8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8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8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8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8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8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8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8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8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8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8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8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8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8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8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8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8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8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8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8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8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8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8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8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8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8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8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8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8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8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8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8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8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8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8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8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8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8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8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8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8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8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8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8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8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8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8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8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8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8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8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8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8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8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8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8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8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8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8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8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8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8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8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8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8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8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8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8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8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8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8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8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8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8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8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8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8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8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8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8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8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8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8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8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8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8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8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8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8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8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8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8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8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8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8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8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8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8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8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8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8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8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8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8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8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8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8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8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8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8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8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8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8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8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8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8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8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8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8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8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8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8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8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8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8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8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8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8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8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8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8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8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8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8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8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8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8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8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8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8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8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8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8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8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8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8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8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8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8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8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8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8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8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8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8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8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8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8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8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8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8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8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8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8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8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8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8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8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8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8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8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8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8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8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8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8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8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8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8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8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8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8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8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8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8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8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8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8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8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8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8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8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8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8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8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8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8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8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8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8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8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8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8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8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8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8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8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8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8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8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8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8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8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8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8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8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8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8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8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8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8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8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8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8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8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8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8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8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8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8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8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8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8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8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8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8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8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8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8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8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8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8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8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8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8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8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8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8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8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8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8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8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8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8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8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8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8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8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8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8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8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8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8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8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8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8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8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8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8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8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8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8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8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8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8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8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8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8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8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8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8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8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8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8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8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8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8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8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8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8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8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8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8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8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8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8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8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8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8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8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8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8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8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8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8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8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8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8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8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8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8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8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8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8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8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8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8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8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8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8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8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8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8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8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8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8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8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8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8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8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8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8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8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8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8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8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8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8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8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8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8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8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8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8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8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8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8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8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8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8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8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8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8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8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8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8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8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8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8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8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8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8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8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8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8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8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8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8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8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8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8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8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8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8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8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8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8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8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8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8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8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8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8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8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8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8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8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8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8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8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8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8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8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8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8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8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8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8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8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8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8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8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8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8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8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8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8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8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8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8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8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8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8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8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8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8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8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8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8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8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8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8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8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8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8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8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8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8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8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8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8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8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8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8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8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8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8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8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8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8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8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8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8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8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8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8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8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8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8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8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8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8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8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8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8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8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8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8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8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8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8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8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8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8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8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8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8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8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8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8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8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8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8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8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8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8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8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8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8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8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8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8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8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8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8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8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8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8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8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8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8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8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8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8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8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8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8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8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8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8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8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8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8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8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8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8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8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8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8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8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8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8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8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8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8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8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8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8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8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8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8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8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8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8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8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8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8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8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8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8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8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8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8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8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8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8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8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8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8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8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8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8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8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8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8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8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8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8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8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8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8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8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8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8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8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8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8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8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8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8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8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8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8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8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8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8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8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8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8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8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8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8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8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8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8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8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8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8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8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8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8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8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8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8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8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8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8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8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8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8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8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8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8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8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8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8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8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8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8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8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8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8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8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8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8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8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8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8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8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8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8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8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8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8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8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8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8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8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8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8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8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8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8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8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8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8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8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8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8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8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8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8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8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8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8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8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8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8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8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8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8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8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8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8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8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8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8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8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8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8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8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8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8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8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8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8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8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8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8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8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8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8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8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8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8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8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8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8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8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8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8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8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8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8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8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8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8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8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8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8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8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8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8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8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8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8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8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8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8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8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8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8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8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8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8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8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8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8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8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8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8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8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8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8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8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8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8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8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8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8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8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8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8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8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8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8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8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8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8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8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8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8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8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8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8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8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8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8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8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8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8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8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8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8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8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8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8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8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8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8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8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8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8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8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8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8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8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8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8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8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8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8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8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8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8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8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8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8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8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8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8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8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8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8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8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8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8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8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8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8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8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8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8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8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8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8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8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8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8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8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8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8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8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8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8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8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8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8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8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8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8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8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8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8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8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8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8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8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8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8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8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8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8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8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8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8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8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8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8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8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8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8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8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8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8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8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8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8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8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8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8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8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8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8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8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8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8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8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8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8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8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8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8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8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8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8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8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8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8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8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8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8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8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8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8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8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8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8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8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8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8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8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8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8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8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8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8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8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8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8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8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8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8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8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8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8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8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8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8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8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8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8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8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8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8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8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8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8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8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8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8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8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8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8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8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8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8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8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8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8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8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8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8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8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8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8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8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8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8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8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8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8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8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8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8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8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8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8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8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8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8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8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8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8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8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8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8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8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8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8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8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8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8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8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8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8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8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8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8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8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8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8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8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8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8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8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8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8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8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8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8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8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8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8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8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8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8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8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8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8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8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8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8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8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8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8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8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8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8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8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8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8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8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8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8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8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8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8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8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8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8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8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8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8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8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8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8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8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8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8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8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8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8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8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8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8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8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8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8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8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8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8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8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8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8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8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8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8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8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8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8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8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8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8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8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8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8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8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8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8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8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8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8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8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8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8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8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8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8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8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8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8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8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8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8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8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8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8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8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8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8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8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8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8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8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8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8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8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8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8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8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8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8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8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8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8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8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8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8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8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8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8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8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8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8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8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8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8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8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8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8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8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8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8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8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8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8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8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8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8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8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8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8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8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8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8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8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8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8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8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8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8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8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8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8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8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8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8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8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8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8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8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8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8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8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8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8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8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8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8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8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8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8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8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8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8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8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8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8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8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8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8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8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8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8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8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8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8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8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8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8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8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8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8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8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8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8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8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8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8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8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8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8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8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8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8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8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8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8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8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8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8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8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8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8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8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8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8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8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8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8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8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8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8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8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8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8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8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8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8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8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8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8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8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8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8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8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8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8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8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8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8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8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8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8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8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8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8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8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8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8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8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8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8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8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8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8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8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8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8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8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8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8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8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8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8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8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8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8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8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8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8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8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8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8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8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8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8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8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8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8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8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8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8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8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8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8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8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8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8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8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8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8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8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8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8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8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8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8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8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8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8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8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8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8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8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8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8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8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8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8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8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8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8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8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8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8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8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8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8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8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8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8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8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8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8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8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8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8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8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8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8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8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8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8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8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8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8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8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8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8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8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8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8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8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8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8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8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8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8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8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8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8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8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8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8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8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8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8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8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8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8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8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8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8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8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8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8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8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8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8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8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8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8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8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8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8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8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8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8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8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8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8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8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8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8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8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8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8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8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8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8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8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8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8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8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8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8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8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8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8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8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8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8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8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8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8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8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8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8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8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8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8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8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8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8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8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8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8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8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8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8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8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8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8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8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8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8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8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8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8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8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8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8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8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8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8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8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8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8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8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8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8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8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8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8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8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8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8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8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8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8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8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8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8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8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8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8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8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8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8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8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8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8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8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8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8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8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8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8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8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8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8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8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8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8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8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8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8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8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8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8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8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8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8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8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8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8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8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8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8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8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8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8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8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8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8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8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8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8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8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8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8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8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8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8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8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8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8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8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8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8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8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8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8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8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8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8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8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8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8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8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8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8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8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8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8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8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8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8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8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8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8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8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8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8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8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8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8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8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8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8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8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8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8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8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8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8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8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8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8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8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8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8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8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8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8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8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8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8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8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8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9D8E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0B87-397D-5E46-80D5-9F2776630A7B}">
  <dimension ref="A1:F6"/>
  <sheetViews>
    <sheetView zoomScale="120" zoomScaleNormal="120"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8363</v>
      </c>
    </row>
    <row r="3" spans="1:6" x14ac:dyDescent="0.2">
      <c r="A3" s="9" t="s">
        <v>8362</v>
      </c>
      <c r="B3" s="9" t="s">
        <v>8360</v>
      </c>
    </row>
    <row r="4" spans="1:6" x14ac:dyDescent="0.2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">
      <c r="A6" s="11" t="s">
        <v>8361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5902F-62DE-B946-85B4-D444EC5A8B81}">
  <dimension ref="A1:F9"/>
  <sheetViews>
    <sheetView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8363</v>
      </c>
    </row>
    <row r="2" spans="1:6" x14ac:dyDescent="0.2">
      <c r="A2" s="9" t="s">
        <v>8358</v>
      </c>
      <c r="B2" t="s">
        <v>8315</v>
      </c>
    </row>
    <row r="4" spans="1:6" x14ac:dyDescent="0.2">
      <c r="A4" s="9" t="s">
        <v>8362</v>
      </c>
      <c r="B4" s="9" t="s">
        <v>8360</v>
      </c>
    </row>
    <row r="5" spans="1:6" x14ac:dyDescent="0.2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8357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2">
      <c r="A7" s="11" t="s">
        <v>8316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2">
      <c r="A8" s="11" t="s">
        <v>8355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2">
      <c r="A9" s="11" t="s">
        <v>8361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6A099-1974-DD4A-9CEF-E5BF20B5793E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8315</v>
      </c>
    </row>
    <row r="2" spans="1:6" x14ac:dyDescent="0.2">
      <c r="A2" s="9" t="s">
        <v>8379</v>
      </c>
      <c r="B2" t="s">
        <v>8363</v>
      </c>
    </row>
    <row r="4" spans="1:6" x14ac:dyDescent="0.2">
      <c r="A4" s="9" t="s">
        <v>8362</v>
      </c>
      <c r="B4" s="9" t="s">
        <v>8360</v>
      </c>
    </row>
    <row r="5" spans="1:6" x14ac:dyDescent="0.2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4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4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4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4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4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4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4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4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4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4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4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DF38A-0411-BB4F-9934-FC5786B59B0D}">
  <dimension ref="A1:F6"/>
  <sheetViews>
    <sheetView zoomScale="130" zoomScaleNormal="130" workbookViewId="0">
      <selection activeCell="G3" sqref="G3"/>
    </sheetView>
  </sheetViews>
  <sheetFormatPr baseColWidth="10" defaultRowHeight="15" x14ac:dyDescent="0.2"/>
  <cols>
    <col min="1" max="1" width="28.6640625" style="15" bestFit="1" customWidth="1"/>
    <col min="2" max="2" width="32.6640625" style="15" customWidth="1"/>
    <col min="3" max="4" width="10.83203125" style="17"/>
    <col min="5" max="5" width="14.1640625" style="17" bestFit="1" customWidth="1"/>
    <col min="6" max="6" width="15" style="15" bestFit="1" customWidth="1"/>
    <col min="7" max="16384" width="10.83203125" style="15"/>
  </cols>
  <sheetData>
    <row r="1" spans="1:6" x14ac:dyDescent="0.2">
      <c r="A1" s="15" t="s">
        <v>8380</v>
      </c>
      <c r="B1" s="15" t="s">
        <v>4110</v>
      </c>
      <c r="C1" s="17" t="s">
        <v>8216</v>
      </c>
      <c r="D1" s="17" t="s">
        <v>8381</v>
      </c>
      <c r="E1" s="17" t="s">
        <v>8382</v>
      </c>
      <c r="F1" s="15" t="s">
        <v>8383</v>
      </c>
    </row>
    <row r="2" spans="1:6" ht="64" x14ac:dyDescent="0.2">
      <c r="A2" s="15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 3, FALSE)</f>
        <v>2000</v>
      </c>
      <c r="D2" s="17">
        <f>VLOOKUP(A2, Kickstarter!B:E, 4, FALSE)</f>
        <v>2020</v>
      </c>
      <c r="E2" s="17">
        <f>VLOOKUP(A2,Kickstarter!B:P,15,FALSE)</f>
        <v>51.79</v>
      </c>
      <c r="F2" s="15">
        <f>VLOOKUP(A2,Kickstarter!B:P,11,FALSE)</f>
        <v>39</v>
      </c>
    </row>
    <row r="3" spans="1:6" ht="64" x14ac:dyDescent="0.2">
      <c r="A3" s="15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Kickstarter!B:D, 3, FALSE)</f>
        <v>2000</v>
      </c>
      <c r="D3" s="17">
        <f>VLOOKUP(A3, Kickstarter!B:E, 4, FALSE)</f>
        <v>2020</v>
      </c>
      <c r="E3" s="17">
        <f>VLOOKUP(A3,Kickstarter!B:P,15,FALSE)</f>
        <v>36.07</v>
      </c>
      <c r="F3" s="15">
        <f>VLOOKUP(A3,Kickstarter!B:P,11,FALSE)</f>
        <v>56</v>
      </c>
    </row>
    <row r="4" spans="1:6" ht="64" x14ac:dyDescent="0.2">
      <c r="A4" s="15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Kickstarter!B:D, 3, FALSE)</f>
        <v>1500</v>
      </c>
      <c r="D4" s="17">
        <f>VLOOKUP(A4, Kickstarter!B:E, 4, FALSE)</f>
        <v>2576</v>
      </c>
      <c r="E4" s="17">
        <f>VLOOKUP(A4,Kickstarter!B:P,15,FALSE)</f>
        <v>33.03</v>
      </c>
      <c r="F4" s="15">
        <f>VLOOKUP(A4,Kickstarter!B:P,11,FALSE)</f>
        <v>78</v>
      </c>
    </row>
    <row r="5" spans="1:6" ht="48" x14ac:dyDescent="0.2">
      <c r="A5" s="15" t="s">
        <v>3329</v>
      </c>
      <c r="B5" s="16" t="str">
        <f>VLOOKUP(A5, Kickstarter!B:C, 2, FALSE)</f>
        <v>Jestia and Raedon is a brand new romantic comedy play going to the Edinburgh Fringe Festival this summer.</v>
      </c>
      <c r="C5" s="17">
        <f>VLOOKUP(A5, Kickstarter!B:D, 3, FALSE)</f>
        <v>1000</v>
      </c>
      <c r="D5" s="17">
        <f>VLOOKUP(A5, Kickstarter!B:E, 4, FALSE)</f>
        <v>1168</v>
      </c>
      <c r="E5" s="17">
        <f>VLOOKUP(A5,Kickstarter!B:P,15,FALSE)</f>
        <v>44.92</v>
      </c>
      <c r="F5" s="15">
        <f>VLOOKUP(A5,Kickstarter!B:P,11,FALSE)</f>
        <v>26</v>
      </c>
    </row>
    <row r="6" spans="1:6" ht="64" x14ac:dyDescent="0.2">
      <c r="A6" s="15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Kickstarter!B:D, 3, FALSE)</f>
        <v>4000</v>
      </c>
      <c r="D6" s="17">
        <f>VLOOKUP(A6, Kickstarter!B:E, 4, FALSE)</f>
        <v>4137</v>
      </c>
      <c r="E6" s="17">
        <f>VLOOKUP(A6,Kickstarter!B:P,15,FALSE)</f>
        <v>36.61</v>
      </c>
      <c r="F6" s="15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64F50-DA43-F445-9845-4ED59CD4473A}">
  <dimension ref="A1:T413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8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8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8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8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8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8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8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8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8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8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8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8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8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8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8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8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8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8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8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8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8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8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8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8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8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8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8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8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8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8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8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8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8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8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8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8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8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8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8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8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8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8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8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8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8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8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8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8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8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8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8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8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8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8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8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8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8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8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8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8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8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8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8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8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8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8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8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8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8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8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8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8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8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8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8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8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8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8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8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8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8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8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8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8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8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8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8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8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8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8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8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8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8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8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8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8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8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8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8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8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8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8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8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8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8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8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8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8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8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8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8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8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8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8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8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8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8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8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8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8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8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8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8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8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8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8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8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8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8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8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8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8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8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8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8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8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8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8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8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8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8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8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8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8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8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8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8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8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8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8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8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8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8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8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8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8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8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8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8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8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8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8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8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8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8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8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8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8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8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8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8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8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8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8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8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8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8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8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8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8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8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8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8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8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8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8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8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8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8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8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8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8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8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8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8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8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8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8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8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8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8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8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8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8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8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8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8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8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8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8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8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8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8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8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8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8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8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8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8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8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8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8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8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8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8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8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8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8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8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8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8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8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8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8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8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8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8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8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8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8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8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8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8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8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8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8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8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8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8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8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8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8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8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8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8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8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8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8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8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8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8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8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8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8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8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8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8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8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8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8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8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8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8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8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8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8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8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8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8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8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8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8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8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8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8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8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8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8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8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8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8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8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8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8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8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8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8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8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8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8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8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8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8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8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8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8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8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8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8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8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8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8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8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8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8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8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8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8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8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8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8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8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8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8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8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8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8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8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8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8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8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8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8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8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8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8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8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8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8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8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8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8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8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8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8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8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8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8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8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8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8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8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8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8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8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8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8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8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8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8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8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8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8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8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8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8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8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8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8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8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8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8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8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8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8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8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8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8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8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9D8E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4781-EC6C-694A-B8D4-C38FA548FA51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8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8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8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8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8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8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8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8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8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8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8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8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8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8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8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8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8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8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8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8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8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8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8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8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8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8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8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8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8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8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8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8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8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8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8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8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8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8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8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8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8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8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8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8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8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8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8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8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8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8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8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8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8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8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8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8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8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8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8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8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8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8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8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8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8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8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8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8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8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8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8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8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8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8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8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8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8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8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8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8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8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8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8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8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8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8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8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8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8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8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8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8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8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8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8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8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8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8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8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8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8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8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8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8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8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8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8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8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8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8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8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8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8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8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8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8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8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8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8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8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8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8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8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8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8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8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8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8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8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8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8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8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8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8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8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8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8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8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8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8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8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8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8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8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8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8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8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8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8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8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8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8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8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8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8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8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8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8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8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8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8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8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8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8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8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8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8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8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8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8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8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8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8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8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8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8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8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8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8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8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8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8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8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8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8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8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8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8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8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8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8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8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8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8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8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8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8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8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8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8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8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8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8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8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8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8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8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8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8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8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8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8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8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8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8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8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8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8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8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8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8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8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8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8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8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8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8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8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9D8E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EFB10-9E3D-EE41-90FE-3A7B16BAED6D}">
  <dimension ref="A7:C25"/>
  <sheetViews>
    <sheetView topLeftCell="A7" zoomScale="130" zoomScaleNormal="130" workbookViewId="0">
      <selection activeCell="C20" sqref="C20"/>
    </sheetView>
  </sheetViews>
  <sheetFormatPr baseColWidth="10" defaultRowHeight="15" x14ac:dyDescent="0.2"/>
  <cols>
    <col min="1" max="1" width="21" bestFit="1" customWidth="1"/>
    <col min="3" max="3" width="11.1640625" bestFit="1" customWidth="1"/>
  </cols>
  <sheetData>
    <row r="7" spans="1:3" x14ac:dyDescent="0.2">
      <c r="B7" t="s">
        <v>8384</v>
      </c>
      <c r="C7" t="s">
        <v>8385</v>
      </c>
    </row>
    <row r="8" spans="1:3" x14ac:dyDescent="0.2">
      <c r="A8" t="s">
        <v>8386</v>
      </c>
      <c r="B8" s="18">
        <f>AVERAGE('Successful US Kickstarters'!D:D)</f>
        <v>5048.8786407766993</v>
      </c>
      <c r="C8" s="18">
        <f>AVERAGE('Failed US Kickstarters'!D:D)</f>
        <v>10554.212</v>
      </c>
    </row>
    <row r="9" spans="1:3" x14ac:dyDescent="0.2">
      <c r="A9" t="s">
        <v>8388</v>
      </c>
      <c r="B9" s="18">
        <f>MEDIAN('Successful US Kickstarters'!D:D)</f>
        <v>3000</v>
      </c>
      <c r="C9" s="18">
        <f>MEDIAN('Failed US Kickstarters'!D:D)</f>
        <v>5000</v>
      </c>
    </row>
    <row r="10" spans="1:3" x14ac:dyDescent="0.2">
      <c r="A10" t="s">
        <v>8393</v>
      </c>
      <c r="B10" s="18">
        <f>_xlfn.STDEV.P('Successful US Kickstarters'!D:D)</f>
        <v>7748.7537726373303</v>
      </c>
      <c r="C10" s="18">
        <f>_xlfn.STDEV.P('Failed US Kickstarters'!D:D)</f>
        <v>21967.731061515115</v>
      </c>
    </row>
    <row r="11" spans="1:3" x14ac:dyDescent="0.2">
      <c r="A11" t="s">
        <v>8390</v>
      </c>
      <c r="B11" s="18">
        <f>_xlfn.QUARTILE.EXC('Successful US Kickstarters'!D:D, 3)</f>
        <v>5000</v>
      </c>
      <c r="C11" s="18">
        <f>_xlfn.QUARTILE.EXC('Failed US Kickstarters'!D:D, 3)</f>
        <v>10000</v>
      </c>
    </row>
    <row r="12" spans="1:3" x14ac:dyDescent="0.2">
      <c r="A12" t="s">
        <v>8391</v>
      </c>
      <c r="B12" s="18">
        <f>_xlfn.QUARTILE.EXC('Successful US Kickstarters'!D:D, 1)</f>
        <v>1500</v>
      </c>
      <c r="C12" s="18">
        <f>_xlfn.QUARTILE.EXC('Failed US Kickstarters'!D:D, 1)</f>
        <v>2000</v>
      </c>
    </row>
    <row r="13" spans="1:3" x14ac:dyDescent="0.2">
      <c r="A13" t="s">
        <v>8392</v>
      </c>
      <c r="B13" s="18">
        <f>B11-B12</f>
        <v>3500</v>
      </c>
      <c r="C13" s="18">
        <f>C11-C12</f>
        <v>8000</v>
      </c>
    </row>
    <row r="14" spans="1:3" x14ac:dyDescent="0.2">
      <c r="B14" s="18"/>
      <c r="C14" s="18"/>
    </row>
    <row r="15" spans="1:3" x14ac:dyDescent="0.2">
      <c r="A15" t="s">
        <v>8387</v>
      </c>
      <c r="B15" s="18">
        <f>AVERAGE('Successful US Kickstarters'!E:E)</f>
        <v>5601.5458009708727</v>
      </c>
      <c r="C15" s="18">
        <f>AVERAGE('Failed US Kickstarters'!E:E)</f>
        <v>558.65484000000004</v>
      </c>
    </row>
    <row r="16" spans="1:3" x14ac:dyDescent="0.2">
      <c r="A16" t="s">
        <v>8389</v>
      </c>
      <c r="B16" s="18">
        <f>MEDIAN('Successful US Kickstarters'!E:E)</f>
        <v>3167.5</v>
      </c>
      <c r="C16" s="18">
        <f>MEDIAN('Failed US Kickstarters'!E:E)</f>
        <v>103</v>
      </c>
    </row>
    <row r="17" spans="1:3" x14ac:dyDescent="0.2">
      <c r="A17" t="s">
        <v>8394</v>
      </c>
      <c r="B17" s="18">
        <f>_xlfn.STDEV.P('Successful US Kickstarters'!E:E)</f>
        <v>8334.5731699164608</v>
      </c>
      <c r="C17" s="18">
        <f>_xlfn.STDEV.P('Failed US Kickstarters'!E:E)</f>
        <v>1330.5230280400915</v>
      </c>
    </row>
    <row r="18" spans="1:3" x14ac:dyDescent="0.2">
      <c r="A18" t="s">
        <v>8395</v>
      </c>
      <c r="B18" s="18">
        <f>_xlfn.QUARTILE.EXC('Successful US Kickstarters'!E:E, 3)</f>
        <v>5699</v>
      </c>
      <c r="C18" s="18">
        <f>_xlfn.QUARTILE.EXC('Failed US Kickstarters'!E:E, 3)</f>
        <v>501</v>
      </c>
    </row>
    <row r="19" spans="1:3" x14ac:dyDescent="0.2">
      <c r="A19" t="s">
        <v>8396</v>
      </c>
      <c r="B19" s="18">
        <f>_xlfn.QUARTILE.EXC('Successful US Kickstarters'!E:E, 1)</f>
        <v>1716.5074999999999</v>
      </c>
      <c r="C19" s="18">
        <f>_xlfn.QUARTILE.EXC('Failed US Kickstarters'!E:E, 1)</f>
        <v>9.25</v>
      </c>
    </row>
    <row r="20" spans="1:3" x14ac:dyDescent="0.2">
      <c r="A20" t="s">
        <v>8397</v>
      </c>
      <c r="B20" s="18">
        <f>B18-B19</f>
        <v>3982.4925000000003</v>
      </c>
      <c r="C20" s="18">
        <f>C18-C19</f>
        <v>491.75</v>
      </c>
    </row>
    <row r="22" spans="1:3" x14ac:dyDescent="0.2">
      <c r="B22" s="18"/>
    </row>
    <row r="23" spans="1:3" x14ac:dyDescent="0.2">
      <c r="B23" s="18"/>
    </row>
    <row r="24" spans="1:3" x14ac:dyDescent="0.2">
      <c r="B24" s="18"/>
    </row>
    <row r="25" spans="1:3" x14ac:dyDescent="0.2">
      <c r="B25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Luz Helena Hernández Dehesa</cp:lastModifiedBy>
  <dcterms:created xsi:type="dcterms:W3CDTF">2017-04-20T15:17:24Z</dcterms:created>
  <dcterms:modified xsi:type="dcterms:W3CDTF">2021-09-22T21:22:50Z</dcterms:modified>
</cp:coreProperties>
</file>