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d0e0f7fd71cb9/Desktop/Afroz Shah Foundation/"/>
    </mc:Choice>
  </mc:AlternateContent>
  <xr:revisionPtr revIDLastSave="47" documentId="8_{A52A674A-2BE2-420D-A906-5CA4B308F39D}" xr6:coauthVersionLast="47" xr6:coauthVersionMax="47" xr10:uidLastSave="{C7969CC9-C6A5-4417-94C1-FF1E50B363E2}"/>
  <bookViews>
    <workbookView xWindow="-110" yWindow="-110" windowWidth="19420" windowHeight="10300" xr2:uid="{F931D4E3-6CF1-42CD-939B-62C5D9935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 s="1"/>
  <c r="F44" i="1"/>
  <c r="E44" i="1"/>
  <c r="D44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C31" i="1"/>
  <c r="B31" i="1"/>
  <c r="B21" i="1"/>
  <c r="B13" i="1"/>
  <c r="B30" i="1" s="1"/>
  <c r="D7" i="1"/>
  <c r="C7" i="1"/>
  <c r="B7" i="1"/>
  <c r="E5" i="1"/>
  <c r="F5" i="1"/>
  <c r="E6" i="1"/>
  <c r="F6" i="1"/>
  <c r="F4" i="1"/>
  <c r="E4" i="1"/>
  <c r="G6" i="1" l="1"/>
  <c r="E7" i="1"/>
  <c r="B28" i="1" s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G5" i="1"/>
  <c r="F7" i="1"/>
  <c r="B29" i="1" s="1"/>
  <c r="G4" i="1"/>
  <c r="G7" i="1" l="1"/>
  <c r="B32" i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C28" i="1"/>
  <c r="D28" i="1" s="1"/>
  <c r="D30" i="1" s="1"/>
  <c r="D29" i="1" l="1"/>
  <c r="D32" i="1" s="1"/>
  <c r="C29" i="1"/>
  <c r="C30" i="1"/>
  <c r="E28" i="1"/>
  <c r="E30" i="1" s="1"/>
  <c r="E29" i="1" l="1"/>
  <c r="E32" i="1" s="1"/>
  <c r="C32" i="1"/>
  <c r="F28" i="1"/>
  <c r="G28" i="1" s="1"/>
  <c r="G29" i="1" s="1"/>
  <c r="H28" i="1" l="1"/>
  <c r="I28" i="1" s="1"/>
  <c r="G30" i="1"/>
  <c r="G32" i="1" s="1"/>
  <c r="F30" i="1"/>
  <c r="F29" i="1"/>
  <c r="F32" i="1" l="1"/>
  <c r="H30" i="1"/>
  <c r="H29" i="1"/>
  <c r="J28" i="1"/>
  <c r="I30" i="1"/>
  <c r="I29" i="1"/>
  <c r="H32" i="1" l="1"/>
  <c r="I32" i="1"/>
  <c r="K28" i="1"/>
  <c r="J29" i="1"/>
  <c r="J30" i="1"/>
  <c r="J32" i="1" l="1"/>
  <c r="L28" i="1"/>
  <c r="K29" i="1"/>
  <c r="K30" i="1"/>
  <c r="K32" i="1" l="1"/>
  <c r="M28" i="1"/>
  <c r="L30" i="1"/>
  <c r="L29" i="1"/>
  <c r="L32" i="1" l="1"/>
  <c r="M30" i="1"/>
  <c r="D43" i="1" s="1"/>
  <c r="E43" i="1" s="1"/>
  <c r="F43" i="1" s="1"/>
  <c r="M29" i="1"/>
  <c r="D42" i="1" s="1"/>
  <c r="E42" i="1" s="1"/>
  <c r="F42" i="1" s="1"/>
  <c r="D41" i="1"/>
  <c r="M32" i="1" l="1"/>
  <c r="D45" i="1"/>
  <c r="E41" i="1"/>
  <c r="C55" i="1" l="1"/>
  <c r="C48" i="1"/>
  <c r="F41" i="1"/>
  <c r="F45" i="1" s="1"/>
  <c r="E45" i="1"/>
  <c r="C57" i="1" l="1"/>
  <c r="D57" i="1" s="1"/>
  <c r="C50" i="1"/>
  <c r="C56" i="1"/>
  <c r="D56" i="1" s="1"/>
  <c r="C49" i="1"/>
  <c r="G55" i="1"/>
  <c r="D55" i="1"/>
  <c r="D59" i="1"/>
  <c r="D58" i="1" l="1"/>
</calcChain>
</file>

<file path=xl/sharedStrings.xml><?xml version="1.0" encoding="utf-8"?>
<sst xmlns="http://schemas.openxmlformats.org/spreadsheetml/2006/main" count="77" uniqueCount="60">
  <si>
    <t>Daily Sales</t>
  </si>
  <si>
    <t>Number</t>
  </si>
  <si>
    <t>Price</t>
  </si>
  <si>
    <t>Material Costs</t>
  </si>
  <si>
    <t>Total Revenue</t>
  </si>
  <si>
    <t>Total Costs</t>
  </si>
  <si>
    <t>Product 1</t>
  </si>
  <si>
    <t>Product 2</t>
  </si>
  <si>
    <t>Product 3</t>
  </si>
  <si>
    <t>Total</t>
  </si>
  <si>
    <t>Labor</t>
  </si>
  <si>
    <t>Employee 1</t>
  </si>
  <si>
    <t>Employee 2</t>
  </si>
  <si>
    <t xml:space="preserve">Employee </t>
  </si>
  <si>
    <t>Salary/Day</t>
  </si>
  <si>
    <t xml:space="preserve">Monthly Information </t>
  </si>
  <si>
    <t>Management</t>
  </si>
  <si>
    <t>Rent</t>
  </si>
  <si>
    <t>Electricity</t>
  </si>
  <si>
    <t>Water</t>
  </si>
  <si>
    <t>Other</t>
  </si>
  <si>
    <t>Monthly Total</t>
  </si>
  <si>
    <t>12 Month Profit and Loss Statement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</si>
  <si>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</si>
  <si>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</si>
  <si>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</si>
  <si>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</si>
  <si>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</si>
  <si>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</si>
  <si>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</si>
  <si>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</si>
  <si>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</si>
  <si>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</si>
  <si>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</si>
  <si>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</si>
  <si>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Growth</t>
  </si>
  <si>
    <t>Days in Month</t>
  </si>
  <si>
    <t>Revenues</t>
  </si>
  <si>
    <t>Fixed Costs</t>
  </si>
  <si>
    <t>Profit/Loss</t>
  </si>
  <si>
    <t>Common Size</t>
  </si>
  <si>
    <t>Pro Forma Income Statement - 3 Years</t>
  </si>
  <si>
    <t>Year 1</t>
  </si>
  <si>
    <t>Year 2</t>
  </si>
  <si>
    <t>Year 3</t>
  </si>
  <si>
    <t>Gross Profit</t>
  </si>
  <si>
    <t>Return on Revenue (ROR)</t>
  </si>
  <si>
    <t>ROR=</t>
  </si>
  <si>
    <t>Net Income x 100</t>
  </si>
  <si>
    <t>Sales Revenue</t>
  </si>
  <si>
    <t>Internal Rate of Returns</t>
  </si>
  <si>
    <t>Year 0</t>
  </si>
  <si>
    <t>Cash Flow</t>
  </si>
  <si>
    <t>Net Present Value</t>
  </si>
  <si>
    <t>Initial Invest. =</t>
  </si>
  <si>
    <t>Present Value</t>
  </si>
  <si>
    <t>Net Present Value =</t>
  </si>
  <si>
    <t>IRR</t>
  </si>
  <si>
    <t>Fixed Deposit Interest Rate =</t>
  </si>
  <si>
    <t>* Cell Color for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</si>
</sst>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4" borderId="7" xfId="0" applyFont="1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9" fontId="0" fillId="5" borderId="0" xfId="0" applyNumberFormat="1" applyFill="1"/>
    <xf numFmtId="9" fontId="0" fillId="5" borderId="0" xfId="0" applyNumberFormat="1" applyFill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5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C42C-C276-41D0-B5C1-92F5D24A08DE}">
  <dimension ref="A1:M59"/>
  <sheetViews>
    <sheetView tabSelected="1" zoomScale="92" zoomScaleNormal="100" workbookViewId="0">
      <selection activeCell="I4" sqref="I4"/>
    </sheetView>
  </sheetViews>
  <sheetFormatPr defaultRowHeight="14.5" x14ac:dyDescent="0.35"/>
  <cols>
    <col min="1" max="1" width="14.08984375" customWidth="1"/>
    <col min="2" max="2" width="16.90625" customWidth="1"/>
    <col min="3" max="3" width="14.54296875" customWidth="1"/>
    <col min="4" max="5" width="15.81640625" customWidth="1"/>
    <col min="6" max="6" width="17.7265625" customWidth="1"/>
    <col min="7" max="7" width="15.1796875" customWidth="1"/>
    <col min="8" max="8" width="14" customWidth="1"/>
    <col min="9" max="9" width="13.6328125" customWidth="1"/>
    <col min="10" max="10" width="13.453125" customWidth="1"/>
    <col min="11" max="11" width="13.81640625" customWidth="1"/>
    <col min="12" max="12" width="14" customWidth="1"/>
    <col min="13" max="13" width="14.08984375" customWidth="1"/>
  </cols>
  <sheetData>
    <row r="1" spans="1:10" ht="15" thickBot="1" x14ac:dyDescent="0.4"/>
    <row r="2" spans="1:10" ht="15" thickBot="1" x14ac:dyDescent="0.4">
      <c r="B2" s="24" t="s">
        <v>0</v>
      </c>
      <c r="C2" s="25"/>
      <c r="D2" s="25"/>
      <c r="E2" s="25"/>
      <c r="F2" s="25"/>
      <c r="G2" s="26"/>
      <c r="I2" s="29" t="s">
        <v>59</v>
      </c>
      <c r="J2" s="29"/>
    </row>
    <row r="3" spans="1:10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45</v>
      </c>
    </row>
    <row r="4" spans="1:10" x14ac:dyDescent="0.35">
      <c r="A4" s="2" t="s">
        <v>6</v>
      </c>
      <c r="B4" s="15">
        <v>20</v>
      </c>
      <c r="C4" s="17">
        <v>300</v>
      </c>
      <c r="D4" s="17">
        <v>150</v>
      </c>
      <c r="E4" s="3">
        <f>B4*C4</f>
        <v>6000</v>
      </c>
      <c r="F4" s="3">
        <f>B4*D4</f>
        <v>3000</v>
      </c>
      <c r="G4" s="3">
        <f>E4-F4</f>
        <v>3000</v>
      </c>
    </row>
    <row r="5" spans="1:10" x14ac:dyDescent="0.35">
      <c r="A5" s="2" t="s">
        <v>7</v>
      </c>
      <c r="B5" s="15">
        <v>20</v>
      </c>
      <c r="C5" s="17">
        <v>320</v>
      </c>
      <c r="D5" s="17">
        <v>160</v>
      </c>
      <c r="E5" s="3">
        <f t="shared" ref="E5:E6" si="0">B5*C5</f>
        <v>6400</v>
      </c>
      <c r="F5" s="3">
        <f t="shared" ref="F5:F6" si="1">B5*D5</f>
        <v>3200</v>
      </c>
      <c r="G5" s="3">
        <f t="shared" ref="G5:G6" si="2">E5-F5</f>
        <v>3200</v>
      </c>
    </row>
    <row r="6" spans="1:10" ht="15" thickBot="1" x14ac:dyDescent="0.4">
      <c r="A6" s="2" t="s">
        <v>8</v>
      </c>
      <c r="B6" s="16">
        <v>20</v>
      </c>
      <c r="C6" s="18">
        <v>350</v>
      </c>
      <c r="D6" s="18">
        <v>175</v>
      </c>
      <c r="E6" s="4">
        <f t="shared" si="0"/>
        <v>7000</v>
      </c>
      <c r="F6" s="4">
        <f t="shared" si="1"/>
        <v>3500</v>
      </c>
      <c r="G6" s="4">
        <f t="shared" si="2"/>
        <v>3500</v>
      </c>
    </row>
    <row r="7" spans="1:10" ht="15" thickTop="1" x14ac:dyDescent="0.35">
      <c r="A7" s="2" t="s">
        <v>9</v>
      </c>
      <c r="B7" s="1">
        <f>SUM(B4:B6)</f>
        <v>60</v>
      </c>
      <c r="C7" s="3">
        <f>SUM(C4:C6)</f>
        <v>970</v>
      </c>
      <c r="D7" s="3">
        <f t="shared" ref="D7:G7" si="3">SUM(D4:D6)</f>
        <v>485</v>
      </c>
      <c r="E7" s="3">
        <f t="shared" si="3"/>
        <v>19400</v>
      </c>
      <c r="F7" s="3">
        <f t="shared" si="3"/>
        <v>9700</v>
      </c>
      <c r="G7" s="3">
        <f t="shared" si="3"/>
        <v>9700</v>
      </c>
    </row>
    <row r="8" spans="1:10" ht="15" thickBot="1" x14ac:dyDescent="0.4"/>
    <row r="9" spans="1:10" ht="15" thickBot="1" x14ac:dyDescent="0.4">
      <c r="B9" s="5" t="s">
        <v>10</v>
      </c>
    </row>
    <row r="10" spans="1:10" x14ac:dyDescent="0.35">
      <c r="A10" s="2" t="s">
        <v>13</v>
      </c>
      <c r="B10" s="1" t="s">
        <v>14</v>
      </c>
    </row>
    <row r="11" spans="1:10" x14ac:dyDescent="0.35">
      <c r="A11" s="2" t="s">
        <v>11</v>
      </c>
      <c r="B11" s="17">
        <v>1000</v>
      </c>
      <c r="E11" s="30"/>
    </row>
    <row r="12" spans="1:10" ht="15" thickBot="1" x14ac:dyDescent="0.4">
      <c r="A12" s="2" t="s">
        <v>12</v>
      </c>
      <c r="B12" s="18">
        <v>0</v>
      </c>
    </row>
    <row r="13" spans="1:10" ht="15" thickTop="1" x14ac:dyDescent="0.35">
      <c r="A13" s="2" t="s">
        <v>9</v>
      </c>
      <c r="B13" s="3">
        <f>B11+B12</f>
        <v>1000</v>
      </c>
    </row>
    <row r="14" spans="1:10" ht="15" thickBot="1" x14ac:dyDescent="0.4"/>
    <row r="15" spans="1:10" ht="15" thickBot="1" x14ac:dyDescent="0.4">
      <c r="A15" s="24" t="s">
        <v>15</v>
      </c>
      <c r="B15" s="26"/>
    </row>
    <row r="16" spans="1:10" x14ac:dyDescent="0.35">
      <c r="A16" s="2" t="s">
        <v>16</v>
      </c>
      <c r="B16" s="17">
        <v>1000</v>
      </c>
    </row>
    <row r="17" spans="1:13" x14ac:dyDescent="0.35">
      <c r="A17" s="2" t="s">
        <v>17</v>
      </c>
      <c r="B17" s="17">
        <v>3000</v>
      </c>
    </row>
    <row r="18" spans="1:13" x14ac:dyDescent="0.35">
      <c r="A18" s="2" t="s">
        <v>18</v>
      </c>
      <c r="B18" s="17">
        <v>5000</v>
      </c>
    </row>
    <row r="19" spans="1:13" x14ac:dyDescent="0.35">
      <c r="A19" s="2" t="s">
        <v>19</v>
      </c>
      <c r="B19" s="17">
        <v>250</v>
      </c>
    </row>
    <row r="20" spans="1:13" ht="15" thickBot="1" x14ac:dyDescent="0.4">
      <c r="A20" s="2" t="s">
        <v>20</v>
      </c>
      <c r="B20" s="18">
        <v>50</v>
      </c>
    </row>
    <row r="21" spans="1:13" ht="15" thickTop="1" x14ac:dyDescent="0.35">
      <c r="A21" s="2" t="s">
        <v>21</v>
      </c>
      <c r="B21" s="3">
        <f>SUM(B16:B20)</f>
        <v>9300</v>
      </c>
    </row>
    <row r="22" spans="1:13" ht="15" thickBot="1" x14ac:dyDescent="0.4"/>
    <row r="23" spans="1:13" ht="15" thickBot="1" x14ac:dyDescent="0.4">
      <c r="B23" s="24" t="s">
        <v>22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4" spans="1:13" x14ac:dyDescent="0.35">
      <c r="B24" s="2" t="s">
        <v>23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 t="s">
        <v>31</v>
      </c>
      <c r="K24" s="2" t="s">
        <v>32</v>
      </c>
      <c r="L24" s="2" t="s">
        <v>33</v>
      </c>
      <c r="M24" s="2" t="s">
        <v>34</v>
      </c>
    </row>
    <row r="25" spans="1:13" x14ac:dyDescent="0.35">
      <c r="A25" s="2" t="s">
        <v>35</v>
      </c>
      <c r="C25" s="19">
        <v>0.05</v>
      </c>
      <c r="D25" s="19">
        <v>0.05</v>
      </c>
      <c r="E25" s="19">
        <v>0.05</v>
      </c>
      <c r="F25" s="19">
        <v>0.05</v>
      </c>
      <c r="G25" s="19">
        <v>0.05</v>
      </c>
      <c r="H25" s="19">
        <v>0.05</v>
      </c>
      <c r="I25" s="19">
        <v>0.05</v>
      </c>
      <c r="J25" s="19">
        <v>0.05</v>
      </c>
      <c r="K25" s="19">
        <v>0.05</v>
      </c>
      <c r="L25" s="19">
        <v>0.05</v>
      </c>
      <c r="M25" s="19">
        <v>0.05</v>
      </c>
    </row>
    <row r="26" spans="1:13" x14ac:dyDescent="0.35">
      <c r="A26" s="2" t="s">
        <v>36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</row>
    <row r="27" spans="1:13" x14ac:dyDescent="0.35">
      <c r="A27" s="2"/>
    </row>
    <row r="28" spans="1:13" x14ac:dyDescent="0.35">
      <c r="A28" s="2" t="s">
        <v>37</v>
      </c>
      <c r="B28" s="6">
        <f>E7*30</f>
        <v>582000</v>
      </c>
      <c r="C28" s="6">
        <f>B28*(1+C25)</f>
        <v>611100</v>
      </c>
      <c r="D28" s="6">
        <f t="shared" ref="D28:M28" si="4">C28*(1+D25)</f>
        <v>641655</v>
      </c>
      <c r="E28" s="6">
        <f t="shared" si="4"/>
        <v>673737.75</v>
      </c>
      <c r="F28" s="6">
        <f t="shared" si="4"/>
        <v>707424.63750000007</v>
      </c>
      <c r="G28" s="6">
        <f t="shared" si="4"/>
        <v>742795.86937500013</v>
      </c>
      <c r="H28" s="6">
        <f t="shared" si="4"/>
        <v>779935.66284375021</v>
      </c>
      <c r="I28" s="6">
        <f t="shared" si="4"/>
        <v>818932.44598593772</v>
      </c>
      <c r="J28" s="6">
        <f t="shared" si="4"/>
        <v>859879.06828523462</v>
      </c>
      <c r="K28" s="6">
        <f t="shared" si="4"/>
        <v>902873.02169949643</v>
      </c>
      <c r="L28" s="6">
        <f t="shared" si="4"/>
        <v>948016.6727844713</v>
      </c>
      <c r="M28" s="6">
        <f t="shared" si="4"/>
        <v>995417.5064236949</v>
      </c>
    </row>
    <row r="29" spans="1:13" x14ac:dyDescent="0.35">
      <c r="A29" s="2" t="s">
        <v>3</v>
      </c>
      <c r="B29" s="6">
        <f>F7*30</f>
        <v>291000</v>
      </c>
      <c r="C29" s="6">
        <f>C28*C35</f>
        <v>305550</v>
      </c>
      <c r="D29" s="6">
        <f t="shared" ref="D29:M29" si="5">D28*D35</f>
        <v>320827.5</v>
      </c>
      <c r="E29" s="6">
        <f t="shared" si="5"/>
        <v>336868.875</v>
      </c>
      <c r="F29" s="6">
        <f t="shared" si="5"/>
        <v>353712.31875000003</v>
      </c>
      <c r="G29" s="6">
        <f t="shared" si="5"/>
        <v>371397.93468750006</v>
      </c>
      <c r="H29" s="6">
        <f t="shared" si="5"/>
        <v>389967.8314218751</v>
      </c>
      <c r="I29" s="6">
        <f t="shared" si="5"/>
        <v>409466.22299296886</v>
      </c>
      <c r="J29" s="6">
        <f t="shared" si="5"/>
        <v>429939.53414261731</v>
      </c>
      <c r="K29" s="6">
        <f t="shared" si="5"/>
        <v>451436.51084974821</v>
      </c>
      <c r="L29" s="6">
        <f t="shared" si="5"/>
        <v>474008.33639223565</v>
      </c>
      <c r="M29" s="6">
        <f t="shared" si="5"/>
        <v>497708.75321184745</v>
      </c>
    </row>
    <row r="30" spans="1:13" x14ac:dyDescent="0.35">
      <c r="A30" s="2" t="s">
        <v>10</v>
      </c>
      <c r="B30" s="6">
        <f>B13*30</f>
        <v>30000</v>
      </c>
      <c r="C30" s="6">
        <f>C28*C36</f>
        <v>31500</v>
      </c>
      <c r="D30" s="6">
        <f t="shared" ref="D30:M30" si="6">D28*D36</f>
        <v>33075</v>
      </c>
      <c r="E30" s="6">
        <f t="shared" si="6"/>
        <v>34728.75</v>
      </c>
      <c r="F30" s="6">
        <f t="shared" si="6"/>
        <v>36465.1875</v>
      </c>
      <c r="G30" s="6">
        <f t="shared" si="6"/>
        <v>38288.446875000001</v>
      </c>
      <c r="H30" s="6">
        <f t="shared" si="6"/>
        <v>40202.869218750006</v>
      </c>
      <c r="I30" s="6">
        <f t="shared" si="6"/>
        <v>42213.012679687512</v>
      </c>
      <c r="J30" s="6">
        <f t="shared" si="6"/>
        <v>44323.663313671888</v>
      </c>
      <c r="K30" s="6">
        <f t="shared" si="6"/>
        <v>46539.846479355481</v>
      </c>
      <c r="L30" s="6">
        <f t="shared" si="6"/>
        <v>48866.838803323262</v>
      </c>
      <c r="M30" s="6">
        <f t="shared" si="6"/>
        <v>51310.180743489422</v>
      </c>
    </row>
    <row r="31" spans="1:13" ht="15" thickBot="1" x14ac:dyDescent="0.4">
      <c r="A31" s="2" t="s">
        <v>38</v>
      </c>
      <c r="B31" s="7">
        <f>B21</f>
        <v>9300</v>
      </c>
      <c r="C31" s="7">
        <f>B31</f>
        <v>9300</v>
      </c>
      <c r="D31" s="7">
        <f t="shared" ref="D31:M31" si="7">C31</f>
        <v>9300</v>
      </c>
      <c r="E31" s="7">
        <f t="shared" si="7"/>
        <v>9300</v>
      </c>
      <c r="F31" s="7">
        <f t="shared" si="7"/>
        <v>9300</v>
      </c>
      <c r="G31" s="7">
        <f t="shared" si="7"/>
        <v>9300</v>
      </c>
      <c r="H31" s="7">
        <f t="shared" si="7"/>
        <v>9300</v>
      </c>
      <c r="I31" s="7">
        <f t="shared" si="7"/>
        <v>9300</v>
      </c>
      <c r="J31" s="7">
        <f t="shared" si="7"/>
        <v>9300</v>
      </c>
      <c r="K31" s="7">
        <f t="shared" si="7"/>
        <v>9300</v>
      </c>
      <c r="L31" s="7">
        <f t="shared" si="7"/>
        <v>9300</v>
      </c>
      <c r="M31" s="7">
        <f t="shared" si="7"/>
        <v>9300</v>
      </c>
    </row>
    <row r="32" spans="1:13" ht="15" thickTop="1" x14ac:dyDescent="0.35">
      <c r="A32" s="2" t="s">
        <v>39</v>
      </c>
      <c r="B32" s="6">
        <f>B28-B29-B30-B31</f>
        <v>251700</v>
      </c>
      <c r="C32" s="6">
        <f t="shared" ref="C32:M32" si="8">C28-C29-C30-C31</f>
        <v>264750</v>
      </c>
      <c r="D32" s="6">
        <f t="shared" si="8"/>
        <v>278452.5</v>
      </c>
      <c r="E32" s="6">
        <f t="shared" si="8"/>
        <v>292840.125</v>
      </c>
      <c r="F32" s="6">
        <f t="shared" si="8"/>
        <v>307947.13125000003</v>
      </c>
      <c r="G32" s="6">
        <f t="shared" si="8"/>
        <v>323809.48781250004</v>
      </c>
      <c r="H32" s="6">
        <f t="shared" si="8"/>
        <v>340464.96220312512</v>
      </c>
      <c r="I32" s="6">
        <f t="shared" si="8"/>
        <v>357953.21031328134</v>
      </c>
      <c r="J32" s="6">
        <f t="shared" si="8"/>
        <v>376315.87082894542</v>
      </c>
      <c r="K32" s="6">
        <f t="shared" si="8"/>
        <v>395596.66437039274</v>
      </c>
      <c r="L32" s="6">
        <f t="shared" si="8"/>
        <v>415841.49758891237</v>
      </c>
      <c r="M32" s="6">
        <f t="shared" si="8"/>
        <v>437098.57246835803</v>
      </c>
    </row>
    <row r="33" spans="1:13" ht="15" thickBot="1" x14ac:dyDescent="0.4"/>
    <row r="34" spans="1:13" ht="15" thickBot="1" x14ac:dyDescent="0.4">
      <c r="B34" s="24" t="s">
        <v>40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/>
    </row>
    <row r="35" spans="1:13" x14ac:dyDescent="0.35">
      <c r="A35" s="2" t="s">
        <v>3</v>
      </c>
      <c r="B35" s="8">
        <f>B29/B28</f>
        <v>0.5</v>
      </c>
      <c r="C35" s="9">
        <f>B35</f>
        <v>0.5</v>
      </c>
      <c r="D35" s="9">
        <f t="shared" ref="D35:M35" si="9">C35</f>
        <v>0.5</v>
      </c>
      <c r="E35" s="9">
        <f t="shared" si="9"/>
        <v>0.5</v>
      </c>
      <c r="F35" s="9">
        <f t="shared" si="9"/>
        <v>0.5</v>
      </c>
      <c r="G35" s="9">
        <f t="shared" si="9"/>
        <v>0.5</v>
      </c>
      <c r="H35" s="9">
        <f t="shared" si="9"/>
        <v>0.5</v>
      </c>
      <c r="I35" s="9">
        <f t="shared" si="9"/>
        <v>0.5</v>
      </c>
      <c r="J35" s="9">
        <f t="shared" si="9"/>
        <v>0.5</v>
      </c>
      <c r="K35" s="9">
        <f t="shared" si="9"/>
        <v>0.5</v>
      </c>
      <c r="L35" s="9">
        <f t="shared" si="9"/>
        <v>0.5</v>
      </c>
      <c r="M35" s="9">
        <f t="shared" si="9"/>
        <v>0.5</v>
      </c>
    </row>
    <row r="36" spans="1:13" x14ac:dyDescent="0.35">
      <c r="A36" s="2" t="s">
        <v>10</v>
      </c>
      <c r="B36" s="8">
        <f>B30/B28</f>
        <v>5.1546391752577317E-2</v>
      </c>
      <c r="C36" s="9">
        <f>B36</f>
        <v>5.1546391752577317E-2</v>
      </c>
      <c r="D36" s="9">
        <f t="shared" ref="D36:M36" si="10">C36</f>
        <v>5.1546391752577317E-2</v>
      </c>
      <c r="E36" s="9">
        <f t="shared" si="10"/>
        <v>5.1546391752577317E-2</v>
      </c>
      <c r="F36" s="9">
        <f t="shared" si="10"/>
        <v>5.1546391752577317E-2</v>
      </c>
      <c r="G36" s="9">
        <f t="shared" si="10"/>
        <v>5.1546391752577317E-2</v>
      </c>
      <c r="H36" s="9">
        <f t="shared" si="10"/>
        <v>5.1546391752577317E-2</v>
      </c>
      <c r="I36" s="9">
        <f t="shared" si="10"/>
        <v>5.1546391752577317E-2</v>
      </c>
      <c r="J36" s="9">
        <f t="shared" si="10"/>
        <v>5.1546391752577317E-2</v>
      </c>
      <c r="K36" s="9">
        <f t="shared" si="10"/>
        <v>5.1546391752577317E-2</v>
      </c>
      <c r="L36" s="9">
        <f t="shared" si="10"/>
        <v>5.1546391752577317E-2</v>
      </c>
      <c r="M36" s="9">
        <f t="shared" si="10"/>
        <v>5.1546391752577317E-2</v>
      </c>
    </row>
    <row r="38" spans="1:13" ht="15" thickBot="1" x14ac:dyDescent="0.4"/>
    <row r="39" spans="1:13" ht="15" thickBot="1" x14ac:dyDescent="0.4">
      <c r="B39" s="22" t="s">
        <v>41</v>
      </c>
      <c r="C39" s="27"/>
      <c r="D39" s="27"/>
      <c r="E39" s="27"/>
      <c r="F39" s="28"/>
    </row>
    <row r="40" spans="1:13" x14ac:dyDescent="0.35">
      <c r="C40" s="2" t="s">
        <v>35</v>
      </c>
      <c r="D40" s="2" t="s">
        <v>42</v>
      </c>
      <c r="E40" s="2" t="s">
        <v>43</v>
      </c>
      <c r="F40" s="2" t="s">
        <v>44</v>
      </c>
    </row>
    <row r="41" spans="1:13" x14ac:dyDescent="0.35">
      <c r="B41" s="2" t="s">
        <v>37</v>
      </c>
      <c r="C41" s="20">
        <v>0.05</v>
      </c>
      <c r="D41" s="6">
        <f>SUM(B28:M28)</f>
        <v>9263767.6348975841</v>
      </c>
      <c r="E41" s="6">
        <f>D41*(1+C41)</f>
        <v>9726956.0166424643</v>
      </c>
      <c r="F41" s="6">
        <f>E41*(1+C41)</f>
        <v>10213303.817474589</v>
      </c>
    </row>
    <row r="42" spans="1:13" x14ac:dyDescent="0.35">
      <c r="B42" s="2" t="s">
        <v>3</v>
      </c>
      <c r="C42" s="20">
        <v>0.01</v>
      </c>
      <c r="D42" s="6">
        <f>SUM(B29:M29)</f>
        <v>4631883.817448792</v>
      </c>
      <c r="E42" s="6">
        <f>D42*(1+C42)</f>
        <v>4678202.6556232804</v>
      </c>
      <c r="F42" s="6">
        <f>E42*(1+C42)</f>
        <v>4724984.6821795134</v>
      </c>
    </row>
    <row r="43" spans="1:13" x14ac:dyDescent="0.35">
      <c r="B43" s="2" t="s">
        <v>10</v>
      </c>
      <c r="C43" s="20">
        <v>0.02</v>
      </c>
      <c r="D43" s="6">
        <f>SUM(B30:M30)</f>
        <v>477513.79561327759</v>
      </c>
      <c r="E43" s="6">
        <f>D43*(1+C43)</f>
        <v>487064.07152554317</v>
      </c>
      <c r="F43" s="6">
        <f>E43*(1+C43)</f>
        <v>496805.35295605403</v>
      </c>
    </row>
    <row r="44" spans="1:13" ht="15" thickBot="1" x14ac:dyDescent="0.4">
      <c r="B44" s="2" t="s">
        <v>38</v>
      </c>
      <c r="C44" s="21">
        <v>0.01</v>
      </c>
      <c r="D44" s="7">
        <f>SUM(B31:M31)</f>
        <v>111600</v>
      </c>
      <c r="E44" s="7">
        <f>D44*(1+C44)</f>
        <v>112716</v>
      </c>
      <c r="F44" s="7">
        <f>E44*(1+C44)</f>
        <v>113843.16</v>
      </c>
    </row>
    <row r="45" spans="1:13" ht="15" thickTop="1" x14ac:dyDescent="0.35">
      <c r="B45" s="2" t="s">
        <v>39</v>
      </c>
      <c r="D45" s="6">
        <f>D41-D42-D43-D44</f>
        <v>4042770.0218355143</v>
      </c>
      <c r="E45" s="6">
        <f t="shared" ref="E45:F45" si="11">E41-E42-E43-E44</f>
        <v>4448973.2894936409</v>
      </c>
      <c r="F45" s="6">
        <f t="shared" si="11"/>
        <v>4877670.6223390214</v>
      </c>
    </row>
    <row r="46" spans="1:13" ht="15" thickBot="1" x14ac:dyDescent="0.4"/>
    <row r="47" spans="1:13" ht="15" thickBot="1" x14ac:dyDescent="0.4">
      <c r="B47" s="22" t="s">
        <v>46</v>
      </c>
      <c r="C47" s="23"/>
      <c r="D47" s="14"/>
      <c r="F47" s="13" t="s">
        <v>47</v>
      </c>
      <c r="G47" s="12" t="s">
        <v>48</v>
      </c>
    </row>
    <row r="48" spans="1:13" x14ac:dyDescent="0.35">
      <c r="B48" s="2" t="s">
        <v>42</v>
      </c>
      <c r="C48" s="1">
        <f>(D45/D41)*100</f>
        <v>43.640667395477145</v>
      </c>
      <c r="D48" s="2"/>
      <c r="G48" s="2" t="s">
        <v>49</v>
      </c>
    </row>
    <row r="49" spans="2:7" x14ac:dyDescent="0.35">
      <c r="B49" s="2" t="s">
        <v>43</v>
      </c>
      <c r="C49" s="1">
        <f>(E45/E41)*100</f>
        <v>45.738597788266041</v>
      </c>
      <c r="D49" s="1"/>
    </row>
    <row r="50" spans="2:7" x14ac:dyDescent="0.35">
      <c r="B50" s="2" t="s">
        <v>44</v>
      </c>
      <c r="C50" s="1">
        <f>(F45/F41)*100</f>
        <v>47.758009646139243</v>
      </c>
    </row>
    <row r="51" spans="2:7" ht="15" thickBot="1" x14ac:dyDescent="0.4">
      <c r="B51" s="11"/>
    </row>
    <row r="52" spans="2:7" ht="15" thickBot="1" x14ac:dyDescent="0.4">
      <c r="B52" s="24" t="s">
        <v>50</v>
      </c>
      <c r="C52" s="25"/>
      <c r="D52" s="26"/>
    </row>
    <row r="53" spans="2:7" x14ac:dyDescent="0.35">
      <c r="B53" s="2"/>
      <c r="C53" s="2" t="s">
        <v>52</v>
      </c>
      <c r="D53" s="2" t="s">
        <v>55</v>
      </c>
      <c r="F53" s="11" t="s">
        <v>58</v>
      </c>
      <c r="G53" s="20">
        <v>0.05</v>
      </c>
    </row>
    <row r="54" spans="2:7" x14ac:dyDescent="0.35">
      <c r="B54" s="2" t="s">
        <v>51</v>
      </c>
      <c r="C54" s="6">
        <f>-G54</f>
        <v>-2000000</v>
      </c>
      <c r="D54" s="6">
        <f>C54</f>
        <v>-2000000</v>
      </c>
      <c r="F54" s="2" t="s">
        <v>54</v>
      </c>
      <c r="G54" s="17">
        <v>2000000</v>
      </c>
    </row>
    <row r="55" spans="2:7" x14ac:dyDescent="0.35">
      <c r="B55" s="2" t="s">
        <v>42</v>
      </c>
      <c r="C55" s="6">
        <f>D45</f>
        <v>4042770.0218355143</v>
      </c>
      <c r="D55" s="6">
        <f>C55/(1+G53)^1</f>
        <v>3850257.1636528708</v>
      </c>
      <c r="F55" s="11" t="s">
        <v>56</v>
      </c>
      <c r="G55" s="6">
        <f>-G54+NPV(G53,D45:F45)</f>
        <v>10099122.362924952</v>
      </c>
    </row>
    <row r="56" spans="2:7" x14ac:dyDescent="0.35">
      <c r="B56" s="2" t="s">
        <v>43</v>
      </c>
      <c r="C56" s="6">
        <f>E45</f>
        <v>4448973.2894936409</v>
      </c>
      <c r="D56" s="6">
        <f>C56/(1+G53)^2</f>
        <v>4035349.9224432115</v>
      </c>
    </row>
    <row r="57" spans="2:7" ht="15" thickBot="1" x14ac:dyDescent="0.4">
      <c r="B57" s="2" t="s">
        <v>44</v>
      </c>
      <c r="C57" s="7">
        <f>F45</f>
        <v>4877670.6223390214</v>
      </c>
      <c r="D57" s="7">
        <f>C57/(1+G53)^3</f>
        <v>4213515.2768288702</v>
      </c>
    </row>
    <row r="58" spans="2:7" ht="15" thickTop="1" x14ac:dyDescent="0.35">
      <c r="B58" s="2" t="s">
        <v>53</v>
      </c>
      <c r="D58" s="6">
        <f>SUM(D54:D57)</f>
        <v>10099122.362924952</v>
      </c>
    </row>
    <row r="59" spans="2:7" x14ac:dyDescent="0.35">
      <c r="B59" s="2" t="s">
        <v>57</v>
      </c>
      <c r="D59" s="10">
        <f>IRR(C54:C57, 10)</f>
        <v>2.0237838577118352</v>
      </c>
    </row>
  </sheetData>
  <mergeCells count="7">
    <mergeCell ref="B47:C47"/>
    <mergeCell ref="B52:D52"/>
    <mergeCell ref="B2:G2"/>
    <mergeCell ref="A15:B15"/>
    <mergeCell ref="B23:M23"/>
    <mergeCell ref="B34:M34"/>
    <mergeCell ref="B39:F3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Punjabi</dc:creator>
  <cp:lastModifiedBy>Divyadarshan Punjabi</cp:lastModifiedBy>
  <dcterms:created xsi:type="dcterms:W3CDTF">2022-06-22T23:57:30Z</dcterms:created>
  <dcterms:modified xsi:type="dcterms:W3CDTF">2022-10-11T07:07:33Z</dcterms:modified>
</cp:coreProperties>
</file>