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zera\Desktop\maltaPropertyBubble\orig\"/>
    </mc:Choice>
  </mc:AlternateContent>
  <bookViews>
    <workbookView xWindow="0" yWindow="0" windowWidth="21600" windowHeight="9000" activeTab="1"/>
  </bookViews>
  <sheets>
    <sheet name="Charts" sheetId="6" r:id="rId1"/>
    <sheet name="combined Data" sheetId="2" r:id="rId2"/>
    <sheet name="Annual Gross Salary" sheetId="9" r:id="rId3"/>
    <sheet name="House Prices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3" i="2" l="1"/>
  <c r="A84" i="2"/>
  <c r="A85" i="2"/>
  <c r="A82" i="2"/>
  <c r="A79" i="2"/>
  <c r="A80" i="2"/>
  <c r="A81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3" i="2"/>
  <c r="P83" i="4"/>
  <c r="Q83" i="4"/>
  <c r="R83" i="4"/>
  <c r="S83" i="4"/>
  <c r="P84" i="4"/>
  <c r="Q84" i="4"/>
  <c r="R84" i="4"/>
  <c r="S84" i="4"/>
  <c r="D101" i="4"/>
  <c r="E101" i="4"/>
  <c r="D102" i="4"/>
  <c r="E102" i="4"/>
  <c r="F80" i="9"/>
  <c r="F81" i="9"/>
  <c r="D76" i="2"/>
  <c r="E76" i="2"/>
  <c r="F76" i="2"/>
  <c r="D77" i="2"/>
  <c r="E77" i="2"/>
  <c r="F77" i="2"/>
  <c r="D78" i="2"/>
  <c r="F78" i="2"/>
  <c r="D79" i="2"/>
  <c r="F79" i="2"/>
  <c r="D80" i="2"/>
  <c r="F80" i="2"/>
  <c r="D81" i="2"/>
  <c r="F81" i="2"/>
  <c r="D82" i="2"/>
  <c r="F82" i="2"/>
  <c r="D83" i="2"/>
  <c r="F83" i="2"/>
  <c r="D84" i="2"/>
  <c r="F84" i="2"/>
  <c r="D85" i="2"/>
  <c r="F85" i="2"/>
  <c r="D75" i="2"/>
  <c r="E92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Q82" i="4"/>
  <c r="R82" i="4"/>
  <c r="S82" i="4"/>
  <c r="E75" i="2"/>
  <c r="F75" i="2"/>
  <c r="E78" i="2"/>
  <c r="E79" i="2"/>
  <c r="E80" i="2"/>
  <c r="E81" i="2"/>
  <c r="E82" i="2"/>
  <c r="E83" i="2"/>
  <c r="E84" i="2"/>
  <c r="E85" i="2"/>
  <c r="C76" i="2"/>
  <c r="C77" i="2"/>
  <c r="C78" i="2"/>
  <c r="C79" i="2"/>
  <c r="C80" i="2"/>
  <c r="C81" i="2"/>
  <c r="C82" i="2"/>
  <c r="C83" i="2"/>
  <c r="C84" i="2"/>
  <c r="C85" i="2"/>
  <c r="C75" i="2"/>
  <c r="D3" i="2"/>
  <c r="R10" i="4"/>
  <c r="S10" i="4"/>
  <c r="E3" i="2"/>
  <c r="F3" i="2"/>
  <c r="D4" i="2"/>
  <c r="R11" i="4"/>
  <c r="S11" i="4"/>
  <c r="E4" i="2"/>
  <c r="F4" i="2"/>
  <c r="D5" i="2"/>
  <c r="R12" i="4"/>
  <c r="S12" i="4"/>
  <c r="E5" i="2"/>
  <c r="F5" i="2"/>
  <c r="D6" i="2"/>
  <c r="R13" i="4"/>
  <c r="S13" i="4"/>
  <c r="E6" i="2"/>
  <c r="F6" i="2"/>
  <c r="D7" i="2"/>
  <c r="R14" i="4"/>
  <c r="S14" i="4"/>
  <c r="E7" i="2"/>
  <c r="F7" i="2"/>
  <c r="D8" i="2"/>
  <c r="R15" i="4"/>
  <c r="S15" i="4"/>
  <c r="E8" i="2"/>
  <c r="F8" i="2"/>
  <c r="D9" i="2"/>
  <c r="R16" i="4"/>
  <c r="S16" i="4"/>
  <c r="E9" i="2"/>
  <c r="F9" i="2"/>
  <c r="D10" i="2"/>
  <c r="R17" i="4"/>
  <c r="S17" i="4"/>
  <c r="E10" i="2"/>
  <c r="F10" i="2"/>
  <c r="D11" i="2"/>
  <c r="R18" i="4"/>
  <c r="S18" i="4"/>
  <c r="E11" i="2"/>
  <c r="F11" i="2"/>
  <c r="D12" i="2"/>
  <c r="R19" i="4"/>
  <c r="S19" i="4"/>
  <c r="E12" i="2"/>
  <c r="F12" i="2"/>
  <c r="D13" i="2"/>
  <c r="R20" i="4"/>
  <c r="S20" i="4"/>
  <c r="E13" i="2"/>
  <c r="F13" i="2"/>
  <c r="D14" i="2"/>
  <c r="R21" i="4"/>
  <c r="S21" i="4"/>
  <c r="E14" i="2"/>
  <c r="F14" i="2"/>
  <c r="D15" i="2"/>
  <c r="R22" i="4"/>
  <c r="S22" i="4"/>
  <c r="E15" i="2"/>
  <c r="F15" i="2"/>
  <c r="D16" i="2"/>
  <c r="R23" i="4"/>
  <c r="S23" i="4"/>
  <c r="E16" i="2"/>
  <c r="F16" i="2"/>
  <c r="D17" i="2"/>
  <c r="R24" i="4"/>
  <c r="S24" i="4"/>
  <c r="E17" i="2"/>
  <c r="F17" i="2"/>
  <c r="D18" i="2"/>
  <c r="R25" i="4"/>
  <c r="S25" i="4"/>
  <c r="E18" i="2"/>
  <c r="F18" i="2"/>
  <c r="D19" i="2"/>
  <c r="R26" i="4"/>
  <c r="S26" i="4"/>
  <c r="E19" i="2"/>
  <c r="F19" i="2"/>
  <c r="D20" i="2"/>
  <c r="R27" i="4"/>
  <c r="S27" i="4"/>
  <c r="E20" i="2"/>
  <c r="F20" i="2"/>
  <c r="D21" i="2"/>
  <c r="R28" i="4"/>
  <c r="S28" i="4"/>
  <c r="E21" i="2"/>
  <c r="F21" i="2"/>
  <c r="D22" i="2"/>
  <c r="R29" i="4"/>
  <c r="S29" i="4"/>
  <c r="E22" i="2"/>
  <c r="F22" i="2"/>
  <c r="D23" i="2"/>
  <c r="R30" i="4"/>
  <c r="S30" i="4"/>
  <c r="E23" i="2"/>
  <c r="F23" i="2"/>
  <c r="D24" i="2"/>
  <c r="R31" i="4"/>
  <c r="S31" i="4"/>
  <c r="E24" i="2"/>
  <c r="F24" i="2"/>
  <c r="D25" i="2"/>
  <c r="R32" i="4"/>
  <c r="S32" i="4"/>
  <c r="E25" i="2"/>
  <c r="F25" i="2"/>
  <c r="D26" i="2"/>
  <c r="R33" i="4"/>
  <c r="S33" i="4"/>
  <c r="E26" i="2"/>
  <c r="F26" i="2"/>
  <c r="D27" i="2"/>
  <c r="R34" i="4"/>
  <c r="S34" i="4"/>
  <c r="E27" i="2"/>
  <c r="F27" i="2"/>
  <c r="D28" i="2"/>
  <c r="R35" i="4"/>
  <c r="S35" i="4"/>
  <c r="E28" i="2"/>
  <c r="F28" i="2"/>
  <c r="D29" i="2"/>
  <c r="R36" i="4"/>
  <c r="S36" i="4"/>
  <c r="E29" i="2"/>
  <c r="F29" i="2"/>
  <c r="D30" i="2"/>
  <c r="R37" i="4"/>
  <c r="S37" i="4"/>
  <c r="E30" i="2"/>
  <c r="F30" i="2"/>
  <c r="D31" i="2"/>
  <c r="R38" i="4"/>
  <c r="S38" i="4"/>
  <c r="E31" i="2"/>
  <c r="F31" i="2"/>
  <c r="D32" i="2"/>
  <c r="R39" i="4"/>
  <c r="S39" i="4"/>
  <c r="E32" i="2"/>
  <c r="F32" i="2"/>
  <c r="D33" i="2"/>
  <c r="R40" i="4"/>
  <c r="S40" i="4"/>
  <c r="E33" i="2"/>
  <c r="F33" i="2"/>
  <c r="D34" i="2"/>
  <c r="R41" i="4"/>
  <c r="S41" i="4"/>
  <c r="E34" i="2"/>
  <c r="F34" i="2"/>
  <c r="D35" i="2"/>
  <c r="R42" i="4"/>
  <c r="S42" i="4"/>
  <c r="E35" i="2"/>
  <c r="F35" i="2"/>
  <c r="D36" i="2"/>
  <c r="R43" i="4"/>
  <c r="S43" i="4"/>
  <c r="E36" i="2"/>
  <c r="F36" i="2"/>
  <c r="D37" i="2"/>
  <c r="R44" i="4"/>
  <c r="S44" i="4"/>
  <c r="E37" i="2"/>
  <c r="F37" i="2"/>
  <c r="D38" i="2"/>
  <c r="R45" i="4"/>
  <c r="S45" i="4"/>
  <c r="E38" i="2"/>
  <c r="F38" i="2"/>
  <c r="D39" i="2"/>
  <c r="R46" i="4"/>
  <c r="S46" i="4"/>
  <c r="E39" i="2"/>
  <c r="F39" i="2"/>
  <c r="D40" i="2"/>
  <c r="R47" i="4"/>
  <c r="S47" i="4"/>
  <c r="E40" i="2"/>
  <c r="F40" i="2"/>
  <c r="D41" i="2"/>
  <c r="R48" i="4"/>
  <c r="S48" i="4"/>
  <c r="E41" i="2"/>
  <c r="F41" i="2"/>
  <c r="D42" i="2"/>
  <c r="R49" i="4"/>
  <c r="S49" i="4"/>
  <c r="E42" i="2"/>
  <c r="F42" i="2"/>
  <c r="D43" i="2"/>
  <c r="R50" i="4"/>
  <c r="S50" i="4"/>
  <c r="E43" i="2"/>
  <c r="F43" i="2"/>
  <c r="D44" i="2"/>
  <c r="R51" i="4"/>
  <c r="S51" i="4"/>
  <c r="E44" i="2"/>
  <c r="F44" i="2"/>
  <c r="D45" i="2"/>
  <c r="R52" i="4"/>
  <c r="S52" i="4"/>
  <c r="E45" i="2"/>
  <c r="F45" i="2"/>
  <c r="D46" i="2"/>
  <c r="R53" i="4"/>
  <c r="S53" i="4"/>
  <c r="E46" i="2"/>
  <c r="F46" i="2"/>
  <c r="D47" i="2"/>
  <c r="R54" i="4"/>
  <c r="S54" i="4"/>
  <c r="E47" i="2"/>
  <c r="F47" i="2"/>
  <c r="D48" i="2"/>
  <c r="R55" i="4"/>
  <c r="S55" i="4"/>
  <c r="E48" i="2"/>
  <c r="F48" i="2"/>
  <c r="D49" i="2"/>
  <c r="R56" i="4"/>
  <c r="S56" i="4"/>
  <c r="E49" i="2"/>
  <c r="F49" i="2"/>
  <c r="D50" i="2"/>
  <c r="R57" i="4"/>
  <c r="S57" i="4"/>
  <c r="E50" i="2"/>
  <c r="F50" i="2"/>
  <c r="D51" i="2"/>
  <c r="R58" i="4"/>
  <c r="S58" i="4"/>
  <c r="E51" i="2"/>
  <c r="F51" i="2"/>
  <c r="D52" i="2"/>
  <c r="R59" i="4"/>
  <c r="S59" i="4"/>
  <c r="E52" i="2"/>
  <c r="F52" i="2"/>
  <c r="D53" i="2"/>
  <c r="R60" i="4"/>
  <c r="S60" i="4"/>
  <c r="E53" i="2"/>
  <c r="F53" i="2"/>
  <c r="D54" i="2"/>
  <c r="R61" i="4"/>
  <c r="S61" i="4"/>
  <c r="E54" i="2"/>
  <c r="F54" i="2"/>
  <c r="D55" i="2"/>
  <c r="R62" i="4"/>
  <c r="S62" i="4"/>
  <c r="E55" i="2"/>
  <c r="F55" i="2"/>
  <c r="D56" i="2"/>
  <c r="R63" i="4"/>
  <c r="S63" i="4"/>
  <c r="E56" i="2"/>
  <c r="F56" i="2"/>
  <c r="D57" i="2"/>
  <c r="R64" i="4"/>
  <c r="S64" i="4"/>
  <c r="E57" i="2"/>
  <c r="F57" i="2"/>
  <c r="D58" i="2"/>
  <c r="R65" i="4"/>
  <c r="S65" i="4"/>
  <c r="E58" i="2"/>
  <c r="F58" i="2"/>
  <c r="D59" i="2"/>
  <c r="R66" i="4"/>
  <c r="S66" i="4"/>
  <c r="E59" i="2"/>
  <c r="F59" i="2"/>
  <c r="D60" i="2"/>
  <c r="R67" i="4"/>
  <c r="S67" i="4"/>
  <c r="E60" i="2"/>
  <c r="F60" i="2"/>
  <c r="D61" i="2"/>
  <c r="R68" i="4"/>
  <c r="S68" i="4"/>
  <c r="E61" i="2"/>
  <c r="F61" i="2"/>
  <c r="D62" i="2"/>
  <c r="R69" i="4"/>
  <c r="S69" i="4"/>
  <c r="E62" i="2"/>
  <c r="F62" i="2"/>
  <c r="D63" i="2"/>
  <c r="R70" i="4"/>
  <c r="S70" i="4"/>
  <c r="E63" i="2"/>
  <c r="F63" i="2"/>
  <c r="D64" i="2"/>
  <c r="R71" i="4"/>
  <c r="S71" i="4"/>
  <c r="E64" i="2"/>
  <c r="F64" i="2"/>
  <c r="D65" i="2"/>
  <c r="R72" i="4"/>
  <c r="S72" i="4"/>
  <c r="E65" i="2"/>
  <c r="F65" i="2"/>
  <c r="D66" i="2"/>
  <c r="R73" i="4"/>
  <c r="S73" i="4"/>
  <c r="E66" i="2"/>
  <c r="F66" i="2"/>
  <c r="D67" i="2"/>
  <c r="R74" i="4"/>
  <c r="S74" i="4"/>
  <c r="E67" i="2"/>
  <c r="F67" i="2"/>
  <c r="D68" i="2"/>
  <c r="R75" i="4"/>
  <c r="S75" i="4"/>
  <c r="E68" i="2"/>
  <c r="F68" i="2"/>
  <c r="D69" i="2"/>
  <c r="R76" i="4"/>
  <c r="S76" i="4"/>
  <c r="E69" i="2"/>
  <c r="F69" i="2"/>
  <c r="D70" i="2"/>
  <c r="R77" i="4"/>
  <c r="S77" i="4"/>
  <c r="E70" i="2"/>
  <c r="F70" i="2"/>
  <c r="D71" i="2"/>
  <c r="R78" i="4"/>
  <c r="S78" i="4"/>
  <c r="E71" i="2"/>
  <c r="F71" i="2"/>
  <c r="D72" i="2"/>
  <c r="R79" i="4"/>
  <c r="S79" i="4"/>
  <c r="E72" i="2"/>
  <c r="F72" i="2"/>
  <c r="D73" i="2"/>
  <c r="R80" i="4"/>
  <c r="S80" i="4"/>
  <c r="E73" i="2"/>
  <c r="F73" i="2"/>
  <c r="D74" i="2"/>
  <c r="Q81" i="4"/>
  <c r="R81" i="4"/>
  <c r="S81" i="4"/>
  <c r="E74" i="2"/>
  <c r="F74" i="2"/>
  <c r="D2" i="2"/>
  <c r="R9" i="4"/>
  <c r="S9" i="4"/>
  <c r="E2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E13" i="9"/>
  <c r="E16" i="9"/>
  <c r="D7" i="9"/>
  <c r="D6" i="9"/>
  <c r="F7" i="9"/>
  <c r="D8" i="9"/>
  <c r="F8" i="9"/>
  <c r="D9" i="9"/>
  <c r="F9" i="9"/>
  <c r="D10" i="9"/>
  <c r="F10" i="9"/>
  <c r="D11" i="9"/>
  <c r="F11" i="9"/>
  <c r="D12" i="9"/>
  <c r="F12" i="9"/>
  <c r="F13" i="9"/>
  <c r="D14" i="9"/>
  <c r="F14" i="9"/>
  <c r="D15" i="9"/>
  <c r="F15" i="9"/>
  <c r="D16" i="9"/>
  <c r="F16" i="9"/>
  <c r="F17" i="9"/>
  <c r="D18" i="9"/>
  <c r="F18" i="9"/>
  <c r="D19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6" i="9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9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27" i="4"/>
  <c r="J26" i="4"/>
  <c r="I26" i="4"/>
  <c r="H26" i="4"/>
  <c r="G26" i="4"/>
  <c r="F26" i="4"/>
  <c r="J25" i="4"/>
  <c r="I25" i="4"/>
  <c r="H25" i="4"/>
  <c r="G25" i="4"/>
  <c r="F25" i="4"/>
  <c r="J24" i="4"/>
  <c r="I24" i="4"/>
  <c r="H24" i="4"/>
  <c r="G24" i="4"/>
  <c r="F24" i="4"/>
  <c r="J23" i="4"/>
  <c r="I23" i="4"/>
  <c r="H23" i="4"/>
  <c r="G23" i="4"/>
  <c r="F23" i="4"/>
  <c r="J22" i="4"/>
  <c r="I22" i="4"/>
  <c r="H22" i="4"/>
  <c r="G22" i="4"/>
  <c r="F22" i="4"/>
  <c r="J21" i="4"/>
  <c r="I21" i="4"/>
  <c r="H21" i="4"/>
  <c r="G21" i="4"/>
  <c r="F21" i="4"/>
</calcChain>
</file>

<file path=xl/comments1.xml><?xml version="1.0" encoding="utf-8"?>
<comments xmlns="http://schemas.openxmlformats.org/spreadsheetml/2006/main">
  <authors>
    <author>Christopher Zerafa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Christopher Zerafa:</t>
        </r>
        <r>
          <rPr>
            <sz val="9"/>
            <color indexed="81"/>
            <rFont val="Tahoma"/>
            <family val="2"/>
          </rPr>
          <t xml:space="preserve">
Base for both is 2000 Q1</t>
        </r>
      </text>
    </comment>
  </commentList>
</comments>
</file>

<file path=xl/comments2.xml><?xml version="1.0" encoding="utf-8"?>
<comments xmlns="http://schemas.openxmlformats.org/spreadsheetml/2006/main">
  <authors>
    <author>Christopher Zerafa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Christopher Zerafa:</t>
        </r>
        <r>
          <rPr>
            <sz val="9"/>
            <color indexed="81"/>
            <rFont val="Tahoma"/>
            <family val="2"/>
          </rPr>
          <t xml:space="preserve">
These values were missing and had to be interpolated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Christopher Zerafa:</t>
        </r>
        <r>
          <rPr>
            <sz val="9"/>
            <color indexed="81"/>
            <rFont val="Tahoma"/>
            <family val="2"/>
          </rPr>
          <t xml:space="preserve">
These values had to be derived from Lm
</t>
        </r>
      </text>
    </comment>
  </commentList>
</comments>
</file>

<file path=xl/sharedStrings.xml><?xml version="1.0" encoding="utf-8"?>
<sst xmlns="http://schemas.openxmlformats.org/spreadsheetml/2006/main" count="227" uniqueCount="32">
  <si>
    <t>Year</t>
  </si>
  <si>
    <t>Quarter</t>
  </si>
  <si>
    <t>Annual Avg Gross Salary</t>
  </si>
  <si>
    <t/>
  </si>
  <si>
    <t>Annual Average Gross Salary</t>
  </si>
  <si>
    <t>CENTRAL BANK OF MALTA</t>
  </si>
  <si>
    <r>
      <t>PROPERTY PRICES INDEX (BASED ON ADVERTISED PRICES)</t>
    </r>
    <r>
      <rPr>
        <b/>
        <vertAlign val="superscript"/>
        <sz val="9"/>
        <rFont val="Verdana"/>
        <family val="2"/>
      </rPr>
      <t>1</t>
    </r>
  </si>
  <si>
    <t>(base 2000 = 100)</t>
  </si>
  <si>
    <t>Period</t>
  </si>
  <si>
    <t>Total</t>
  </si>
  <si>
    <t>Apartments</t>
  </si>
  <si>
    <t>Maisonettes</t>
  </si>
  <si>
    <t>Terraced Houses</t>
  </si>
  <si>
    <r>
      <t>Others</t>
    </r>
    <r>
      <rPr>
        <b/>
        <vertAlign val="superscript"/>
        <sz val="10"/>
        <rFont val="Verdana"/>
        <family val="2"/>
      </rPr>
      <t xml:space="preserve"> 2</t>
    </r>
  </si>
  <si>
    <t>Q1</t>
  </si>
  <si>
    <t>Q2</t>
  </si>
  <si>
    <t>Q3</t>
  </si>
  <si>
    <t>Q4</t>
  </si>
  <si>
    <t>2000 Q1 Base</t>
  </si>
  <si>
    <t>AAGS : HPI</t>
  </si>
  <si>
    <t>Annual Average Gross Salary (AAGS) Index</t>
  </si>
  <si>
    <t>House Price Index (HPI)</t>
  </si>
  <si>
    <t>RowID</t>
  </si>
  <si>
    <t>LM</t>
  </si>
  <si>
    <t>INTERCEPT</t>
  </si>
  <si>
    <t>GRADIENT</t>
  </si>
  <si>
    <t>Salary Index base 2000</t>
  </si>
  <si>
    <t>NSO</t>
  </si>
  <si>
    <t>https://nso.gov.mt/en/News_Releases/View_by_Unit/Unit_C2/Labour_Market_Statistics/Pages/Labour-Force-Survey.aspx</t>
  </si>
  <si>
    <t>CBM</t>
  </si>
  <si>
    <t>Source:</t>
  </si>
  <si>
    <t>https://www.centralbankmalta.org/real-economy-indicators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</si>
</sst>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&quot;€&quot;* #,##0_-;\-&quot;€&quot;* #,##0_-;_-&quot;€&quot;* &quot;-&quot;??_-;_-@_-"/>
    <numFmt numFmtId="165" formatCode="0.0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name val="Verdana"/>
      <family val="2"/>
    </font>
    <font>
      <b/>
      <sz val="9"/>
      <name val="Verdana"/>
      <family val="2"/>
    </font>
    <font>
      <b/>
      <vertAlign val="superscript"/>
      <sz val="9"/>
      <name val="Verdana"/>
      <family val="2"/>
    </font>
    <font>
      <i/>
      <sz val="9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  <font>
      <b/>
      <vertAlign val="superscript"/>
      <sz val="10"/>
      <name val="Verdana"/>
      <family val="2"/>
    </font>
    <font>
      <sz val="10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0" fontId="1" fillId="0" borderId="0"/>
    <xf numFmtId="0" fontId="15" fillId="0" borderId="0"/>
  </cellStyleXfs>
  <cellXfs count="75">
    <xf numFmtId="0" fontId="0" fillId="0" borderId="0" xfId="0"/>
    <xf numFmtId="164" fontId="2" fillId="0" borderId="0" xfId="1" applyNumberFormat="1" applyFont="1" applyFill="1" applyBorder="1" applyAlignment="1">
      <alignment horizontal="right" vertical="center" indent="1"/>
    </xf>
    <xf numFmtId="164" fontId="0" fillId="0" borderId="0" xfId="0" applyNumberFormat="1"/>
    <xf numFmtId="9" fontId="0" fillId="0" borderId="0" xfId="2" applyFont="1"/>
    <xf numFmtId="0" fontId="9" fillId="3" borderId="0" xfId="3" applyFill="1" applyBorder="1"/>
    <xf numFmtId="0" fontId="9" fillId="3" borderId="0" xfId="3" applyFill="1"/>
    <xf numFmtId="0" fontId="9" fillId="0" borderId="0" xfId="3"/>
    <xf numFmtId="0" fontId="10" fillId="3" borderId="0" xfId="3" applyFont="1" applyFill="1"/>
    <xf numFmtId="0" fontId="11" fillId="4" borderId="4" xfId="3" applyFont="1" applyFill="1" applyBorder="1" applyAlignment="1">
      <alignment horizontal="center" vertical="center" wrapText="1"/>
    </xf>
    <xf numFmtId="0" fontId="11" fillId="4" borderId="5" xfId="3" applyFont="1" applyFill="1" applyBorder="1" applyAlignment="1">
      <alignment horizontal="center" vertical="center" wrapText="1"/>
    </xf>
    <xf numFmtId="0" fontId="11" fillId="4" borderId="6" xfId="3" applyFont="1" applyFill="1" applyBorder="1" applyAlignment="1">
      <alignment horizontal="center" vertical="center" wrapText="1"/>
    </xf>
    <xf numFmtId="0" fontId="11" fillId="3" borderId="7" xfId="3" applyFont="1" applyFill="1" applyBorder="1"/>
    <xf numFmtId="0" fontId="11" fillId="3" borderId="8" xfId="3" applyFont="1" applyFill="1" applyBorder="1" applyAlignment="1">
      <alignment horizontal="center" vertical="center"/>
    </xf>
    <xf numFmtId="165" fontId="13" fillId="3" borderId="7" xfId="3" applyNumberFormat="1" applyFont="1" applyFill="1" applyBorder="1" applyAlignment="1">
      <alignment horizontal="center" vertical="center" wrapText="1"/>
    </xf>
    <xf numFmtId="165" fontId="13" fillId="3" borderId="9" xfId="3" applyNumberFormat="1" applyFont="1" applyFill="1" applyBorder="1" applyAlignment="1">
      <alignment horizontal="center" vertical="center" wrapText="1"/>
    </xf>
    <xf numFmtId="165" fontId="13" fillId="3" borderId="9" xfId="3" applyNumberFormat="1" applyFont="1" applyFill="1" applyBorder="1" applyAlignment="1">
      <alignment horizontal="center" vertical="center"/>
    </xf>
    <xf numFmtId="165" fontId="13" fillId="3" borderId="8" xfId="3" applyNumberFormat="1" applyFont="1" applyFill="1" applyBorder="1" applyAlignment="1">
      <alignment horizontal="center" vertical="center" wrapText="1"/>
    </xf>
    <xf numFmtId="165" fontId="9" fillId="0" borderId="0" xfId="3" applyNumberFormat="1"/>
    <xf numFmtId="0" fontId="11" fillId="3" borderId="10" xfId="3" applyFont="1" applyFill="1" applyBorder="1"/>
    <xf numFmtId="0" fontId="11" fillId="3" borderId="11" xfId="3" applyFont="1" applyFill="1" applyBorder="1" applyAlignment="1">
      <alignment horizontal="center" vertical="center"/>
    </xf>
    <xf numFmtId="165" fontId="13" fillId="3" borderId="10" xfId="3" applyNumberFormat="1" applyFont="1" applyFill="1" applyBorder="1" applyAlignment="1">
      <alignment horizontal="center" vertical="center" wrapText="1"/>
    </xf>
    <xf numFmtId="165" fontId="13" fillId="3" borderId="0" xfId="3" applyNumberFormat="1" applyFont="1" applyFill="1" applyBorder="1" applyAlignment="1">
      <alignment horizontal="center" vertical="center" wrapText="1"/>
    </xf>
    <xf numFmtId="165" fontId="13" fillId="3" borderId="0" xfId="3" applyNumberFormat="1" applyFont="1" applyFill="1" applyBorder="1" applyAlignment="1">
      <alignment horizontal="center" vertical="center"/>
    </xf>
    <xf numFmtId="165" fontId="13" fillId="3" borderId="11" xfId="3" applyNumberFormat="1" applyFont="1" applyFill="1" applyBorder="1" applyAlignment="1">
      <alignment horizontal="center" vertical="center" wrapText="1"/>
    </xf>
    <xf numFmtId="0" fontId="13" fillId="3" borderId="10" xfId="3" applyFont="1" applyFill="1" applyBorder="1"/>
    <xf numFmtId="0" fontId="11" fillId="3" borderId="11" xfId="3" applyFont="1" applyFill="1" applyBorder="1" applyAlignment="1">
      <alignment horizontal="center"/>
    </xf>
    <xf numFmtId="165" fontId="13" fillId="3" borderId="10" xfId="3" applyNumberFormat="1" applyFont="1" applyFill="1" applyBorder="1" applyAlignment="1">
      <alignment horizontal="center"/>
    </xf>
    <xf numFmtId="165" fontId="13" fillId="3" borderId="0" xfId="3" applyNumberFormat="1" applyFont="1" applyFill="1" applyBorder="1" applyAlignment="1">
      <alignment horizontal="center"/>
    </xf>
    <xf numFmtId="165" fontId="13" fillId="3" borderId="11" xfId="3" applyNumberFormat="1" applyFont="1" applyFill="1" applyBorder="1" applyAlignment="1">
      <alignment horizontal="center"/>
    </xf>
    <xf numFmtId="0" fontId="11" fillId="3" borderId="10" xfId="3" applyFont="1" applyFill="1" applyBorder="1" applyAlignment="1">
      <alignment horizontal="center"/>
    </xf>
    <xf numFmtId="0" fontId="13" fillId="3" borderId="11" xfId="3" applyFont="1" applyFill="1" applyBorder="1" applyAlignment="1">
      <alignment horizontal="center"/>
    </xf>
    <xf numFmtId="165" fontId="13" fillId="3" borderId="10" xfId="3" applyNumberFormat="1" applyFont="1" applyFill="1" applyBorder="1" applyAlignment="1">
      <alignment horizontal="center" wrapText="1"/>
    </xf>
    <xf numFmtId="165" fontId="13" fillId="3" borderId="0" xfId="3" applyNumberFormat="1" applyFont="1" applyFill="1" applyBorder="1" applyAlignment="1">
      <alignment horizontal="center" vertical="justify"/>
    </xf>
    <xf numFmtId="165" fontId="9" fillId="3" borderId="0" xfId="3" applyNumberFormat="1" applyFill="1"/>
    <xf numFmtId="0" fontId="9" fillId="0" borderId="10" xfId="3" applyBorder="1"/>
    <xf numFmtId="0" fontId="13" fillId="3" borderId="0" xfId="3" applyFont="1" applyFill="1" applyBorder="1" applyAlignment="1">
      <alignment horizontal="center"/>
    </xf>
    <xf numFmtId="0" fontId="11" fillId="3" borderId="12" xfId="3" applyFont="1" applyFill="1" applyBorder="1" applyAlignment="1">
      <alignment horizontal="center"/>
    </xf>
    <xf numFmtId="0" fontId="13" fillId="3" borderId="13" xfId="3" applyFont="1" applyFill="1" applyBorder="1" applyAlignment="1">
      <alignment horizontal="center"/>
    </xf>
    <xf numFmtId="0" fontId="11" fillId="3" borderId="0" xfId="3" applyFont="1" applyFill="1" applyBorder="1" applyAlignment="1">
      <alignment horizontal="center"/>
    </xf>
    <xf numFmtId="0" fontId="9" fillId="0" borderId="0" xfId="3" applyBorder="1"/>
    <xf numFmtId="0" fontId="11" fillId="4" borderId="5" xfId="3" applyFont="1" applyFill="1" applyBorder="1" applyAlignment="1">
      <alignment horizontal="center" vertical="center"/>
    </xf>
    <xf numFmtId="0" fontId="11" fillId="3" borderId="9" xfId="3" applyFont="1" applyFill="1" applyBorder="1" applyAlignment="1">
      <alignment horizontal="center" vertical="center"/>
    </xf>
    <xf numFmtId="0" fontId="11" fillId="3" borderId="0" xfId="3" applyFont="1" applyFill="1" applyBorder="1" applyAlignment="1">
      <alignment horizontal="center" vertical="center"/>
    </xf>
    <xf numFmtId="10" fontId="9" fillId="0" borderId="0" xfId="2" applyNumberFormat="1" applyFont="1"/>
    <xf numFmtId="166" fontId="0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0" fontId="0" fillId="5" borderId="0" xfId="0" applyFill="1"/>
    <xf numFmtId="0" fontId="0" fillId="0" borderId="0" xfId="0"/>
    <xf numFmtId="0" fontId="11" fillId="3" borderId="0" xfId="3" applyFont="1" applyFill="1" applyBorder="1" applyAlignment="1"/>
    <xf numFmtId="0" fontId="11" fillId="3" borderId="10" xfId="6" applyFont="1" applyFill="1" applyBorder="1" applyAlignment="1">
      <alignment horizontal="center"/>
    </xf>
    <xf numFmtId="0" fontId="11" fillId="3" borderId="12" xfId="6" applyFont="1" applyFill="1" applyBorder="1" applyAlignment="1">
      <alignment horizontal="center"/>
    </xf>
    <xf numFmtId="0" fontId="13" fillId="3" borderId="11" xfId="6" applyFont="1" applyFill="1" applyBorder="1" applyAlignment="1">
      <alignment horizontal="center"/>
    </xf>
    <xf numFmtId="164" fontId="16" fillId="2" borderId="0" xfId="1" applyNumberFormat="1" applyFont="1" applyFill="1" applyBorder="1" applyAlignment="1">
      <alignment horizontal="right" vertical="center" inden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14" fillId="6" borderId="0" xfId="1" applyNumberFormat="1" applyFont="1" applyFill="1" applyBorder="1" applyAlignment="1">
      <alignment horizontal="right" vertical="center" inden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9" fillId="0" borderId="0" xfId="3"/>
    <xf numFmtId="165" fontId="13" fillId="3" borderId="0" xfId="3" applyNumberFormat="1" applyFont="1" applyFill="1" applyBorder="1" applyAlignment="1">
      <alignment horizontal="center"/>
    </xf>
    <xf numFmtId="165" fontId="13" fillId="3" borderId="11" xfId="3" applyNumberFormat="1" applyFont="1" applyFill="1" applyBorder="1" applyAlignment="1">
      <alignment horizontal="center"/>
    </xf>
    <xf numFmtId="165" fontId="13" fillId="3" borderId="0" xfId="3" applyNumberFormat="1" applyFont="1" applyFill="1" applyBorder="1" applyAlignment="1">
      <alignment horizontal="center" wrapText="1"/>
    </xf>
    <xf numFmtId="165" fontId="13" fillId="3" borderId="0" xfId="3" applyNumberFormat="1" applyFont="1" applyFill="1" applyBorder="1" applyAlignment="1">
      <alignment horizontal="center" vertical="justify"/>
    </xf>
    <xf numFmtId="0" fontId="13" fillId="3" borderId="0" xfId="3" applyFont="1" applyFill="1" applyBorder="1" applyAlignment="1">
      <alignment horizontal="center"/>
    </xf>
    <xf numFmtId="0" fontId="13" fillId="3" borderId="11" xfId="3" applyFont="1" applyFill="1" applyBorder="1" applyAlignment="1">
      <alignment horizontal="center"/>
    </xf>
    <xf numFmtId="165" fontId="13" fillId="3" borderId="15" xfId="3" applyNumberFormat="1" applyFont="1" applyFill="1" applyBorder="1" applyAlignment="1">
      <alignment horizontal="center" wrapText="1"/>
    </xf>
    <xf numFmtId="165" fontId="13" fillId="3" borderId="15" xfId="3" applyNumberFormat="1" applyFont="1" applyFill="1" applyBorder="1" applyAlignment="1">
      <alignment horizontal="center"/>
    </xf>
    <xf numFmtId="165" fontId="13" fillId="3" borderId="15" xfId="3" applyNumberFormat="1" applyFont="1" applyFill="1" applyBorder="1" applyAlignment="1">
      <alignment horizontal="center" vertical="justify"/>
    </xf>
    <xf numFmtId="165" fontId="13" fillId="3" borderId="14" xfId="3" applyNumberFormat="1" applyFont="1" applyFill="1" applyBorder="1" applyAlignment="1">
      <alignment horizontal="center"/>
    </xf>
    <xf numFmtId="0" fontId="5" fillId="3" borderId="0" xfId="3" applyNumberFormat="1" applyFont="1" applyFill="1" applyBorder="1" applyAlignment="1" applyProtection="1">
      <alignment horizontal="center" vertical="center" shrinkToFit="1"/>
    </xf>
    <xf numFmtId="0" fontId="6" fillId="3" borderId="0" xfId="3" applyNumberFormat="1" applyFont="1" applyFill="1" applyBorder="1" applyAlignment="1" applyProtection="1">
      <alignment horizontal="center" shrinkToFit="1"/>
    </xf>
    <xf numFmtId="0" fontId="8" fillId="3" borderId="1" xfId="3" applyFont="1" applyFill="1" applyBorder="1" applyAlignment="1">
      <alignment horizontal="center"/>
    </xf>
    <xf numFmtId="0" fontId="11" fillId="4" borderId="2" xfId="3" applyFont="1" applyFill="1" applyBorder="1" applyAlignment="1">
      <alignment horizontal="center" vertical="center"/>
    </xf>
    <xf numFmtId="0" fontId="11" fillId="4" borderId="3" xfId="3" applyFont="1" applyFill="1" applyBorder="1" applyAlignment="1">
      <alignment horizontal="center" vertical="center"/>
    </xf>
  </cellXfs>
  <cellStyles count="7">
    <cellStyle name="%" xfId="4"/>
    <cellStyle name="Comma" xfId="1" builtinId="3"/>
    <cellStyle name="Normal" xfId="0" builtinId="0"/>
    <cellStyle name="Normal 2" xfId="3"/>
    <cellStyle name="Normal 2 2" xfId="5"/>
    <cellStyle name="Normal 3" xfId="6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'combined Data'!$D$1</c:f>
              <c:strCache>
                <c:ptCount val="1"/>
                <c:pt idx="0">
                  <c:v>Annual Average Gross Salary (AAGS)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'combined Data'!$A$6:$B$85</c:f>
              <c:multiLvlStrCache>
                <c:ptCount val="8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1</c:v>
                  </c:pt>
                  <c:pt idx="69">
                    <c:v>2</c:v>
                  </c:pt>
                  <c:pt idx="70">
                    <c:v>3</c:v>
                  </c:pt>
                  <c:pt idx="71">
                    <c:v>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1</c:v>
                  </c:pt>
                  <c:pt idx="77">
                    <c:v>2</c:v>
                  </c:pt>
                  <c:pt idx="78">
                    <c:v>3</c:v>
                  </c:pt>
                  <c:pt idx="79">
                    <c:v>4</c:v>
                  </c:pt>
                </c:lvl>
                <c:lvl>
                  <c:pt idx="0">
                    <c:v>2001</c:v>
                  </c:pt>
                  <c:pt idx="1">
                    <c:v>2001</c:v>
                  </c:pt>
                  <c:pt idx="2">
                    <c:v>2001</c:v>
                  </c:pt>
                  <c:pt idx="3">
                    <c:v>2001</c:v>
                  </c:pt>
                  <c:pt idx="4">
                    <c:v>2002</c:v>
                  </c:pt>
                  <c:pt idx="5">
                    <c:v>2002</c:v>
                  </c:pt>
                  <c:pt idx="6">
                    <c:v>2002</c:v>
                  </c:pt>
                  <c:pt idx="7">
                    <c:v>2002</c:v>
                  </c:pt>
                  <c:pt idx="8">
                    <c:v>2003</c:v>
                  </c:pt>
                  <c:pt idx="9">
                    <c:v>2003</c:v>
                  </c:pt>
                  <c:pt idx="10">
                    <c:v>2003</c:v>
                  </c:pt>
                  <c:pt idx="11">
                    <c:v>2003</c:v>
                  </c:pt>
                  <c:pt idx="12">
                    <c:v>2004</c:v>
                  </c:pt>
                  <c:pt idx="13">
                    <c:v>2004</c:v>
                  </c:pt>
                  <c:pt idx="14">
                    <c:v>2004</c:v>
                  </c:pt>
                  <c:pt idx="15">
                    <c:v>2004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2006</c:v>
                  </c:pt>
                  <c:pt idx="21">
                    <c:v>2006</c:v>
                  </c:pt>
                  <c:pt idx="22">
                    <c:v>2006</c:v>
                  </c:pt>
                  <c:pt idx="23">
                    <c:v>2006</c:v>
                  </c:pt>
                  <c:pt idx="24">
                    <c:v>2007</c:v>
                  </c:pt>
                  <c:pt idx="25">
                    <c:v>2007</c:v>
                  </c:pt>
                  <c:pt idx="26">
                    <c:v>2007</c:v>
                  </c:pt>
                  <c:pt idx="27">
                    <c:v>2007</c:v>
                  </c:pt>
                  <c:pt idx="28">
                    <c:v>2008</c:v>
                  </c:pt>
                  <c:pt idx="29">
                    <c:v>2008</c:v>
                  </c:pt>
                  <c:pt idx="30">
                    <c:v>2008</c:v>
                  </c:pt>
                  <c:pt idx="31">
                    <c:v>2008</c:v>
                  </c:pt>
                  <c:pt idx="32">
                    <c:v>2009</c:v>
                  </c:pt>
                  <c:pt idx="33">
                    <c:v>2009</c:v>
                  </c:pt>
                  <c:pt idx="34">
                    <c:v>2009</c:v>
                  </c:pt>
                  <c:pt idx="35">
                    <c:v>2009</c:v>
                  </c:pt>
                  <c:pt idx="36">
                    <c:v>2010</c:v>
                  </c:pt>
                  <c:pt idx="37">
                    <c:v>2010</c:v>
                  </c:pt>
                  <c:pt idx="38">
                    <c:v>2010</c:v>
                  </c:pt>
                  <c:pt idx="39">
                    <c:v>2010</c:v>
                  </c:pt>
                  <c:pt idx="40">
                    <c:v>2011</c:v>
                  </c:pt>
                  <c:pt idx="41">
                    <c:v>2011</c:v>
                  </c:pt>
                  <c:pt idx="42">
                    <c:v>2011</c:v>
                  </c:pt>
                  <c:pt idx="43">
                    <c:v>2011</c:v>
                  </c:pt>
                  <c:pt idx="44">
                    <c:v>2012</c:v>
                  </c:pt>
                  <c:pt idx="45">
                    <c:v>2012</c:v>
                  </c:pt>
                  <c:pt idx="46">
                    <c:v>2012</c:v>
                  </c:pt>
                  <c:pt idx="47">
                    <c:v>2012</c:v>
                  </c:pt>
                  <c:pt idx="48">
                    <c:v>2013</c:v>
                  </c:pt>
                  <c:pt idx="49">
                    <c:v>2013</c:v>
                  </c:pt>
                  <c:pt idx="50">
                    <c:v>2013</c:v>
                  </c:pt>
                  <c:pt idx="51">
                    <c:v>2013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2015</c:v>
                  </c:pt>
                  <c:pt idx="57">
                    <c:v>2015</c:v>
                  </c:pt>
                  <c:pt idx="58">
                    <c:v>2015</c:v>
                  </c:pt>
                  <c:pt idx="59">
                    <c:v>2015</c:v>
                  </c:pt>
                  <c:pt idx="60">
                    <c:v>2016</c:v>
                  </c:pt>
                  <c:pt idx="61">
                    <c:v>2016</c:v>
                  </c:pt>
                  <c:pt idx="62">
                    <c:v>2016</c:v>
                  </c:pt>
                  <c:pt idx="63">
                    <c:v>2016</c:v>
                  </c:pt>
                  <c:pt idx="64">
                    <c:v>2017</c:v>
                  </c:pt>
                  <c:pt idx="65">
                    <c:v>2017</c:v>
                  </c:pt>
                  <c:pt idx="66">
                    <c:v>2017</c:v>
                  </c:pt>
                  <c:pt idx="67">
                    <c:v>2017</c:v>
                  </c:pt>
                  <c:pt idx="68">
                    <c:v>2018</c:v>
                  </c:pt>
                  <c:pt idx="69">
                    <c:v>2018</c:v>
                  </c:pt>
                  <c:pt idx="70">
                    <c:v>2018</c:v>
                  </c:pt>
                  <c:pt idx="71">
                    <c:v>2018</c:v>
                  </c:pt>
                  <c:pt idx="72">
                    <c:v>2019</c:v>
                  </c:pt>
                  <c:pt idx="73">
                    <c:v>2019</c:v>
                  </c:pt>
                  <c:pt idx="74">
                    <c:v>2019</c:v>
                  </c:pt>
                  <c:pt idx="75">
                    <c:v>2019</c:v>
                  </c:pt>
                  <c:pt idx="76">
                    <c:v>2020</c:v>
                  </c:pt>
                  <c:pt idx="77">
                    <c:v>2020</c:v>
                  </c:pt>
                  <c:pt idx="78">
                    <c:v>2020</c:v>
                  </c:pt>
                  <c:pt idx="79">
                    <c:v>2020</c:v>
                  </c:pt>
                </c:lvl>
              </c:multiLvlStrCache>
            </c:multiLvlStrRef>
          </c:cat>
          <c:val>
            <c:numRef>
              <c:f>'combined Data'!$D$6:$D$77</c:f>
              <c:numCache>
                <c:formatCode>0.00%</c:formatCode>
                <c:ptCount val="72"/>
                <c:pt idx="0">
                  <c:v>1.0480868381081072</c:v>
                </c:pt>
                <c:pt idx="1">
                  <c:v>1.060108547635134</c:v>
                </c:pt>
                <c:pt idx="2">
                  <c:v>1.0721302571621607</c:v>
                </c:pt>
                <c:pt idx="3">
                  <c:v>1.1303014825808688</c:v>
                </c:pt>
                <c:pt idx="4">
                  <c:v>1.0961736762162142</c:v>
                </c:pt>
                <c:pt idx="5">
                  <c:v>1.1081953857432412</c:v>
                </c:pt>
                <c:pt idx="6">
                  <c:v>1.1202170952702679</c:v>
                </c:pt>
                <c:pt idx="7">
                  <c:v>1.1971405395463453</c:v>
                </c:pt>
                <c:pt idx="8">
                  <c:v>1.1442605143243216</c:v>
                </c:pt>
                <c:pt idx="9">
                  <c:v>1.1562822238513482</c:v>
                </c:pt>
                <c:pt idx="10">
                  <c:v>1.2234409514167237</c:v>
                </c:pt>
                <c:pt idx="11">
                  <c:v>1.2114172870114024</c:v>
                </c:pt>
                <c:pt idx="12">
                  <c:v>1.2275330894525687</c:v>
                </c:pt>
                <c:pt idx="13">
                  <c:v>1.2141325409551866</c:v>
                </c:pt>
                <c:pt idx="14">
                  <c:v>1.2182487503912425</c:v>
                </c:pt>
                <c:pt idx="15">
                  <c:v>1.2053801798385204</c:v>
                </c:pt>
                <c:pt idx="16">
                  <c:v>1.2455505325103922</c:v>
                </c:pt>
                <c:pt idx="17">
                  <c:v>1.2639025680311469</c:v>
                </c:pt>
                <c:pt idx="18">
                  <c:v>1.2466481883600071</c:v>
                </c:pt>
                <c:pt idx="19">
                  <c:v>1.254312522187143</c:v>
                </c:pt>
                <c:pt idx="20">
                  <c:v>1.2909732647082723</c:v>
                </c:pt>
                <c:pt idx="21">
                  <c:v>1.2970368504213863</c:v>
                </c:pt>
                <c:pt idx="22">
                  <c:v>1.3275810501489382</c:v>
                </c:pt>
                <c:pt idx="23">
                  <c:v>1.3112028694454736</c:v>
                </c:pt>
                <c:pt idx="24">
                  <c:v>1.3342427945169839</c:v>
                </c:pt>
                <c:pt idx="25">
                  <c:v>1.3317523325247644</c:v>
                </c:pt>
                <c:pt idx="26">
                  <c:v>1.3441757076577352</c:v>
                </c:pt>
                <c:pt idx="27">
                  <c:v>1.3645623608454946</c:v>
                </c:pt>
                <c:pt idx="28">
                  <c:v>1.374347499685463</c:v>
                </c:pt>
                <c:pt idx="29">
                  <c:v>1.3852548965020079</c:v>
                </c:pt>
                <c:pt idx="30">
                  <c:v>1.4421945047058577</c:v>
                </c:pt>
                <c:pt idx="31">
                  <c:v>1.4235935437681211</c:v>
                </c:pt>
                <c:pt idx="32">
                  <c:v>1.4308272507994633</c:v>
                </c:pt>
                <c:pt idx="33">
                  <c:v>1.4359941843932789</c:v>
                </c:pt>
                <c:pt idx="34">
                  <c:v>1.4336173949401236</c:v>
                </c:pt>
                <c:pt idx="35">
                  <c:v>1.4371309097839184</c:v>
                </c:pt>
                <c:pt idx="36">
                  <c:v>1.5051277558785339</c:v>
                </c:pt>
                <c:pt idx="37">
                  <c:v>1.4884902297064473</c:v>
                </c:pt>
                <c:pt idx="38">
                  <c:v>1.4945872113471497</c:v>
                </c:pt>
                <c:pt idx="39">
                  <c:v>1.4934504859565103</c:v>
                </c:pt>
                <c:pt idx="40">
                  <c:v>1.5676476523637048</c:v>
                </c:pt>
                <c:pt idx="41">
                  <c:v>1.551733496894752</c:v>
                </c:pt>
                <c:pt idx="42">
                  <c:v>1.5538002703322786</c:v>
                </c:pt>
                <c:pt idx="43">
                  <c:v>1.5514234808791234</c:v>
                </c:pt>
                <c:pt idx="44">
                  <c:v>1.6141500547080467</c:v>
                </c:pt>
                <c:pt idx="45">
                  <c:v>1.5996826406453626</c:v>
                </c:pt>
                <c:pt idx="46">
                  <c:v>1.6030928168172811</c:v>
                </c:pt>
                <c:pt idx="47">
                  <c:v>1.5987525925984758</c:v>
                </c:pt>
                <c:pt idx="48">
                  <c:v>1.6454616722865703</c:v>
                </c:pt>
                <c:pt idx="49">
                  <c:v>1.6255173086144414</c:v>
                </c:pt>
                <c:pt idx="50">
                  <c:v>1.6247604027787985</c:v>
                </c:pt>
                <c:pt idx="51">
                  <c:v>1.6512486379116438</c:v>
                </c:pt>
                <c:pt idx="52">
                  <c:v>1.6445316242396835</c:v>
                </c:pt>
                <c:pt idx="53">
                  <c:v>1.6614791664273991</c:v>
                </c:pt>
                <c:pt idx="54">
                  <c:v>1.6618612659388095</c:v>
                </c:pt>
                <c:pt idx="55">
                  <c:v>1.6769799672088466</c:v>
                </c:pt>
                <c:pt idx="56">
                  <c:v>1.6887605758027464</c:v>
                </c:pt>
                <c:pt idx="57">
                  <c:v>1.6953742508028307</c:v>
                </c:pt>
                <c:pt idx="58">
                  <c:v>1.7185454239674041</c:v>
                </c:pt>
                <c:pt idx="59">
                  <c:v>1.7444601199440806</c:v>
                </c:pt>
                <c:pt idx="60">
                  <c:v>1.7632906352907209</c:v>
                </c:pt>
                <c:pt idx="61">
                  <c:v>1.7597373092781678</c:v>
                </c:pt>
                <c:pt idx="62">
                  <c:v>1.781499836813325</c:v>
                </c:pt>
                <c:pt idx="63">
                  <c:v>1.8256167352360153</c:v>
                </c:pt>
                <c:pt idx="64">
                  <c:v>1.8631034207703623</c:v>
                </c:pt>
                <c:pt idx="65">
                  <c:v>1.8666938266289612</c:v>
                </c:pt>
                <c:pt idx="66">
                  <c:v>1.8454550302294535</c:v>
                </c:pt>
                <c:pt idx="67">
                  <c:v>1.8509255651844623</c:v>
                </c:pt>
                <c:pt idx="68">
                  <c:v>1.9265886774933767</c:v>
                </c:pt>
                <c:pt idx="69">
                  <c:v>1.9577776995625702</c:v>
                </c:pt>
                <c:pt idx="70">
                  <c:v>1.9712885047125928</c:v>
                </c:pt>
                <c:pt idx="71">
                  <c:v>1.9671549578375402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9-4F61-9536-D285EBB644BA}"/>
            </c:ext>
          </c:extLst>
        </c:ser>
        <c:ser>
          <c:idx val="1"/>
          <c:order val="1"/>
          <c:tx>
            <c:strRef>
              <c:f>'combined Data'!$E$1</c:f>
              <c:strCache>
                <c:ptCount val="1"/>
                <c:pt idx="0">
                  <c:v>House Price Index (HPI)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'combined Data'!$A$6:$B$85</c:f>
              <c:multiLvlStrCache>
                <c:ptCount val="8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1</c:v>
                  </c:pt>
                  <c:pt idx="69">
                    <c:v>2</c:v>
                  </c:pt>
                  <c:pt idx="70">
                    <c:v>3</c:v>
                  </c:pt>
                  <c:pt idx="71">
                    <c:v>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1</c:v>
                  </c:pt>
                  <c:pt idx="77">
                    <c:v>2</c:v>
                  </c:pt>
                  <c:pt idx="78">
                    <c:v>3</c:v>
                  </c:pt>
                  <c:pt idx="79">
                    <c:v>4</c:v>
                  </c:pt>
                </c:lvl>
                <c:lvl>
                  <c:pt idx="0">
                    <c:v>2001</c:v>
                  </c:pt>
                  <c:pt idx="1">
                    <c:v>2001</c:v>
                  </c:pt>
                  <c:pt idx="2">
                    <c:v>2001</c:v>
                  </c:pt>
                  <c:pt idx="3">
                    <c:v>2001</c:v>
                  </c:pt>
                  <c:pt idx="4">
                    <c:v>2002</c:v>
                  </c:pt>
                  <c:pt idx="5">
                    <c:v>2002</c:v>
                  </c:pt>
                  <c:pt idx="6">
                    <c:v>2002</c:v>
                  </c:pt>
                  <c:pt idx="7">
                    <c:v>2002</c:v>
                  </c:pt>
                  <c:pt idx="8">
                    <c:v>2003</c:v>
                  </c:pt>
                  <c:pt idx="9">
                    <c:v>2003</c:v>
                  </c:pt>
                  <c:pt idx="10">
                    <c:v>2003</c:v>
                  </c:pt>
                  <c:pt idx="11">
                    <c:v>2003</c:v>
                  </c:pt>
                  <c:pt idx="12">
                    <c:v>2004</c:v>
                  </c:pt>
                  <c:pt idx="13">
                    <c:v>2004</c:v>
                  </c:pt>
                  <c:pt idx="14">
                    <c:v>2004</c:v>
                  </c:pt>
                  <c:pt idx="15">
                    <c:v>2004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2006</c:v>
                  </c:pt>
                  <c:pt idx="21">
                    <c:v>2006</c:v>
                  </c:pt>
                  <c:pt idx="22">
                    <c:v>2006</c:v>
                  </c:pt>
                  <c:pt idx="23">
                    <c:v>2006</c:v>
                  </c:pt>
                  <c:pt idx="24">
                    <c:v>2007</c:v>
                  </c:pt>
                  <c:pt idx="25">
                    <c:v>2007</c:v>
                  </c:pt>
                  <c:pt idx="26">
                    <c:v>2007</c:v>
                  </c:pt>
                  <c:pt idx="27">
                    <c:v>2007</c:v>
                  </c:pt>
                  <c:pt idx="28">
                    <c:v>2008</c:v>
                  </c:pt>
                  <c:pt idx="29">
                    <c:v>2008</c:v>
                  </c:pt>
                  <c:pt idx="30">
                    <c:v>2008</c:v>
                  </c:pt>
                  <c:pt idx="31">
                    <c:v>2008</c:v>
                  </c:pt>
                  <c:pt idx="32">
                    <c:v>2009</c:v>
                  </c:pt>
                  <c:pt idx="33">
                    <c:v>2009</c:v>
                  </c:pt>
                  <c:pt idx="34">
                    <c:v>2009</c:v>
                  </c:pt>
                  <c:pt idx="35">
                    <c:v>2009</c:v>
                  </c:pt>
                  <c:pt idx="36">
                    <c:v>2010</c:v>
                  </c:pt>
                  <c:pt idx="37">
                    <c:v>2010</c:v>
                  </c:pt>
                  <c:pt idx="38">
                    <c:v>2010</c:v>
                  </c:pt>
                  <c:pt idx="39">
                    <c:v>2010</c:v>
                  </c:pt>
                  <c:pt idx="40">
                    <c:v>2011</c:v>
                  </c:pt>
                  <c:pt idx="41">
                    <c:v>2011</c:v>
                  </c:pt>
                  <c:pt idx="42">
                    <c:v>2011</c:v>
                  </c:pt>
                  <c:pt idx="43">
                    <c:v>2011</c:v>
                  </c:pt>
                  <c:pt idx="44">
                    <c:v>2012</c:v>
                  </c:pt>
                  <c:pt idx="45">
                    <c:v>2012</c:v>
                  </c:pt>
                  <c:pt idx="46">
                    <c:v>2012</c:v>
                  </c:pt>
                  <c:pt idx="47">
                    <c:v>2012</c:v>
                  </c:pt>
                  <c:pt idx="48">
                    <c:v>2013</c:v>
                  </c:pt>
                  <c:pt idx="49">
                    <c:v>2013</c:v>
                  </c:pt>
                  <c:pt idx="50">
                    <c:v>2013</c:v>
                  </c:pt>
                  <c:pt idx="51">
                    <c:v>2013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2015</c:v>
                  </c:pt>
                  <c:pt idx="57">
                    <c:v>2015</c:v>
                  </c:pt>
                  <c:pt idx="58">
                    <c:v>2015</c:v>
                  </c:pt>
                  <c:pt idx="59">
                    <c:v>2015</c:v>
                  </c:pt>
                  <c:pt idx="60">
                    <c:v>2016</c:v>
                  </c:pt>
                  <c:pt idx="61">
                    <c:v>2016</c:v>
                  </c:pt>
                  <c:pt idx="62">
                    <c:v>2016</c:v>
                  </c:pt>
                  <c:pt idx="63">
                    <c:v>2016</c:v>
                  </c:pt>
                  <c:pt idx="64">
                    <c:v>2017</c:v>
                  </c:pt>
                  <c:pt idx="65">
                    <c:v>2017</c:v>
                  </c:pt>
                  <c:pt idx="66">
                    <c:v>2017</c:v>
                  </c:pt>
                  <c:pt idx="67">
                    <c:v>2017</c:v>
                  </c:pt>
                  <c:pt idx="68">
                    <c:v>2018</c:v>
                  </c:pt>
                  <c:pt idx="69">
                    <c:v>2018</c:v>
                  </c:pt>
                  <c:pt idx="70">
                    <c:v>2018</c:v>
                  </c:pt>
                  <c:pt idx="71">
                    <c:v>2018</c:v>
                  </c:pt>
                  <c:pt idx="72">
                    <c:v>2019</c:v>
                  </c:pt>
                  <c:pt idx="73">
                    <c:v>2019</c:v>
                  </c:pt>
                  <c:pt idx="74">
                    <c:v>2019</c:v>
                  </c:pt>
                  <c:pt idx="75">
                    <c:v>2019</c:v>
                  </c:pt>
                  <c:pt idx="76">
                    <c:v>2020</c:v>
                  </c:pt>
                  <c:pt idx="77">
                    <c:v>2020</c:v>
                  </c:pt>
                  <c:pt idx="78">
                    <c:v>2020</c:v>
                  </c:pt>
                  <c:pt idx="79">
                    <c:v>2020</c:v>
                  </c:pt>
                </c:lvl>
              </c:multiLvlStrCache>
            </c:multiLvlStrRef>
          </c:cat>
          <c:val>
            <c:numRef>
              <c:f>'combined Data'!$E$6:$E$77</c:f>
              <c:numCache>
                <c:formatCode>0.00%</c:formatCode>
                <c:ptCount val="72"/>
                <c:pt idx="0">
                  <c:v>1.0273477417819932</c:v>
                </c:pt>
                <c:pt idx="1">
                  <c:v>1.0027244627855365</c:v>
                </c:pt>
                <c:pt idx="2">
                  <c:v>1.0858567242005366</c:v>
                </c:pt>
                <c:pt idx="3">
                  <c:v>1.0953821563909543</c:v>
                </c:pt>
                <c:pt idx="4">
                  <c:v>1.1268655938718717</c:v>
                </c:pt>
                <c:pt idx="5">
                  <c:v>1.0466601647457605</c:v>
                </c:pt>
                <c:pt idx="6">
                  <c:v>1.1756842310270634</c:v>
                </c:pt>
                <c:pt idx="7">
                  <c:v>1.2283432316730662</c:v>
                </c:pt>
                <c:pt idx="8">
                  <c:v>1.2424492367300717</c:v>
                </c:pt>
                <c:pt idx="9">
                  <c:v>1.1711186939173386</c:v>
                </c:pt>
                <c:pt idx="10">
                  <c:v>1.3982287923637238</c:v>
                </c:pt>
                <c:pt idx="11">
                  <c:v>1.372742454831362</c:v>
                </c:pt>
                <c:pt idx="12">
                  <c:v>1.4313150214481825</c:v>
                </c:pt>
                <c:pt idx="13">
                  <c:v>1.6012244081844669</c:v>
                </c:pt>
                <c:pt idx="14">
                  <c:v>1.608340929903096</c:v>
                </c:pt>
                <c:pt idx="15">
                  <c:v>1.5967683256941241</c:v>
                </c:pt>
                <c:pt idx="16">
                  <c:v>1.682480326131973</c:v>
                </c:pt>
                <c:pt idx="17">
                  <c:v>1.6936271171564197</c:v>
                </c:pt>
                <c:pt idx="18">
                  <c:v>1.7255964658329954</c:v>
                </c:pt>
                <c:pt idx="19">
                  <c:v>1.7497084294605898</c:v>
                </c:pt>
                <c:pt idx="20">
                  <c:v>1.7516525068587003</c:v>
                </c:pt>
                <c:pt idx="21">
                  <c:v>1.8188150586138863</c:v>
                </c:pt>
                <c:pt idx="22">
                  <c:v>1.7573645722758948</c:v>
                </c:pt>
                <c:pt idx="23">
                  <c:v>1.7663746186119309</c:v>
                </c:pt>
                <c:pt idx="24">
                  <c:v>1.8055580056779583</c:v>
                </c:pt>
                <c:pt idx="25">
                  <c:v>1.8226831151882448</c:v>
                </c:pt>
                <c:pt idx="26">
                  <c:v>1.7771211403142071</c:v>
                </c:pt>
                <c:pt idx="27">
                  <c:v>1.7681618983976581</c:v>
                </c:pt>
                <c:pt idx="28">
                  <c:v>1.7921792310526474</c:v>
                </c:pt>
                <c:pt idx="29">
                  <c:v>1.7741863943329395</c:v>
                </c:pt>
                <c:pt idx="30">
                  <c:v>1.7199341102110774</c:v>
                </c:pt>
                <c:pt idx="31">
                  <c:v>1.6911025394355843</c:v>
                </c:pt>
                <c:pt idx="32">
                  <c:v>1.6153362346724029</c:v>
                </c:pt>
                <c:pt idx="33">
                  <c:v>1.6678097075636491</c:v>
                </c:pt>
                <c:pt idx="34">
                  <c:v>1.6770892754437665</c:v>
                </c:pt>
                <c:pt idx="35">
                  <c:v>1.6671612770881654</c:v>
                </c:pt>
                <c:pt idx="36">
                  <c:v>1.6876903659942104</c:v>
                </c:pt>
                <c:pt idx="37">
                  <c:v>1.6756818036789101</c:v>
                </c:pt>
                <c:pt idx="38">
                  <c:v>1.7027024017214412</c:v>
                </c:pt>
                <c:pt idx="39">
                  <c:v>1.6340887482054192</c:v>
                </c:pt>
                <c:pt idx="40">
                  <c:v>1.6432029755015622</c:v>
                </c:pt>
                <c:pt idx="41">
                  <c:v>1.6762517055872004</c:v>
                </c:pt>
                <c:pt idx="42">
                  <c:v>1.7333389218267523</c:v>
                </c:pt>
                <c:pt idx="43">
                  <c:v>1.7344907883137801</c:v>
                </c:pt>
                <c:pt idx="44">
                  <c:v>1.7332327386954323</c:v>
                </c:pt>
                <c:pt idx="45">
                  <c:v>1.6772857978508773</c:v>
                </c:pt>
                <c:pt idx="46">
                  <c:v>1.7121910173365131</c:v>
                </c:pt>
                <c:pt idx="47">
                  <c:v>1.696229577851867</c:v>
                </c:pt>
                <c:pt idx="48">
                  <c:v>1.7219891309244855</c:v>
                </c:pt>
                <c:pt idx="49">
                  <c:v>1.6956154030061759</c:v>
                </c:pt>
                <c:pt idx="50">
                  <c:v>1.7390472868713662</c:v>
                </c:pt>
                <c:pt idx="51">
                  <c:v>1.8049328341150246</c:v>
                </c:pt>
                <c:pt idx="52">
                  <c:v>1.8377281754233166</c:v>
                </c:pt>
                <c:pt idx="53">
                  <c:v>1.8469183669885978</c:v>
                </c:pt>
                <c:pt idx="54">
                  <c:v>1.8709188487452142</c:v>
                </c:pt>
                <c:pt idx="55">
                  <c:v>1.8902799502734662</c:v>
                </c:pt>
                <c:pt idx="56">
                  <c:v>1.9351773191857351</c:v>
                </c:pt>
                <c:pt idx="57">
                  <c:v>1.9349224547297526</c:v>
                </c:pt>
                <c:pt idx="58">
                  <c:v>1.9636997122988351</c:v>
                </c:pt>
                <c:pt idx="59">
                  <c:v>2.0798778029678431</c:v>
                </c:pt>
                <c:pt idx="60">
                  <c:v>2.1272224950594723</c:v>
                </c:pt>
                <c:pt idx="61">
                  <c:v>2.1041965806096536</c:v>
                </c:pt>
                <c:pt idx="62">
                  <c:v>2.207156192665034</c:v>
                </c:pt>
                <c:pt idx="63">
                  <c:v>2.3669057535402178</c:v>
                </c:pt>
                <c:pt idx="64">
                  <c:v>2.3967450839788</c:v>
                </c:pt>
                <c:pt idx="65">
                  <c:v>2.4122266230274061</c:v>
                </c:pt>
                <c:pt idx="66">
                  <c:v>2.4600571547732826</c:v>
                </c:pt>
                <c:pt idx="67">
                  <c:v>2.5756690617622118</c:v>
                </c:pt>
                <c:pt idx="68">
                  <c:v>2.721922101352106</c:v>
                </c:pt>
                <c:pt idx="69">
                  <c:v>2.818723387979738</c:v>
                </c:pt>
                <c:pt idx="70">
                  <c:v>2.847223648465909</c:v>
                </c:pt>
                <c:pt idx="71">
                  <c:v>2.8808845692226499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9-4F61-9536-D285EBB644BA}"/>
            </c:ext>
          </c:extLst>
        </c:ser>
        <c:ser>
          <c:idx val="2"/>
          <c:order val="2"/>
          <c:tx>
            <c:strRef>
              <c:f>'combined Data'!$F$1</c:f>
              <c:strCache>
                <c:ptCount val="1"/>
                <c:pt idx="0">
                  <c:v>AAGS : HPI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'combined Data'!$A$6:$B$85</c:f>
              <c:multiLvlStrCache>
                <c:ptCount val="8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1</c:v>
                  </c:pt>
                  <c:pt idx="69">
                    <c:v>2</c:v>
                  </c:pt>
                  <c:pt idx="70">
                    <c:v>3</c:v>
                  </c:pt>
                  <c:pt idx="71">
                    <c:v>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1</c:v>
                  </c:pt>
                  <c:pt idx="77">
                    <c:v>2</c:v>
                  </c:pt>
                  <c:pt idx="78">
                    <c:v>3</c:v>
                  </c:pt>
                  <c:pt idx="79">
                    <c:v>4</c:v>
                  </c:pt>
                </c:lvl>
                <c:lvl>
                  <c:pt idx="0">
                    <c:v>2001</c:v>
                  </c:pt>
                  <c:pt idx="1">
                    <c:v>2001</c:v>
                  </c:pt>
                  <c:pt idx="2">
                    <c:v>2001</c:v>
                  </c:pt>
                  <c:pt idx="3">
                    <c:v>2001</c:v>
                  </c:pt>
                  <c:pt idx="4">
                    <c:v>2002</c:v>
                  </c:pt>
                  <c:pt idx="5">
                    <c:v>2002</c:v>
                  </c:pt>
                  <c:pt idx="6">
                    <c:v>2002</c:v>
                  </c:pt>
                  <c:pt idx="7">
                    <c:v>2002</c:v>
                  </c:pt>
                  <c:pt idx="8">
                    <c:v>2003</c:v>
                  </c:pt>
                  <c:pt idx="9">
                    <c:v>2003</c:v>
                  </c:pt>
                  <c:pt idx="10">
                    <c:v>2003</c:v>
                  </c:pt>
                  <c:pt idx="11">
                    <c:v>2003</c:v>
                  </c:pt>
                  <c:pt idx="12">
                    <c:v>2004</c:v>
                  </c:pt>
                  <c:pt idx="13">
                    <c:v>2004</c:v>
                  </c:pt>
                  <c:pt idx="14">
                    <c:v>2004</c:v>
                  </c:pt>
                  <c:pt idx="15">
                    <c:v>2004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2006</c:v>
                  </c:pt>
                  <c:pt idx="21">
                    <c:v>2006</c:v>
                  </c:pt>
                  <c:pt idx="22">
                    <c:v>2006</c:v>
                  </c:pt>
                  <c:pt idx="23">
                    <c:v>2006</c:v>
                  </c:pt>
                  <c:pt idx="24">
                    <c:v>2007</c:v>
                  </c:pt>
                  <c:pt idx="25">
                    <c:v>2007</c:v>
                  </c:pt>
                  <c:pt idx="26">
                    <c:v>2007</c:v>
                  </c:pt>
                  <c:pt idx="27">
                    <c:v>2007</c:v>
                  </c:pt>
                  <c:pt idx="28">
                    <c:v>2008</c:v>
                  </c:pt>
                  <c:pt idx="29">
                    <c:v>2008</c:v>
                  </c:pt>
                  <c:pt idx="30">
                    <c:v>2008</c:v>
                  </c:pt>
                  <c:pt idx="31">
                    <c:v>2008</c:v>
                  </c:pt>
                  <c:pt idx="32">
                    <c:v>2009</c:v>
                  </c:pt>
                  <c:pt idx="33">
                    <c:v>2009</c:v>
                  </c:pt>
                  <c:pt idx="34">
                    <c:v>2009</c:v>
                  </c:pt>
                  <c:pt idx="35">
                    <c:v>2009</c:v>
                  </c:pt>
                  <c:pt idx="36">
                    <c:v>2010</c:v>
                  </c:pt>
                  <c:pt idx="37">
                    <c:v>2010</c:v>
                  </c:pt>
                  <c:pt idx="38">
                    <c:v>2010</c:v>
                  </c:pt>
                  <c:pt idx="39">
                    <c:v>2010</c:v>
                  </c:pt>
                  <c:pt idx="40">
                    <c:v>2011</c:v>
                  </c:pt>
                  <c:pt idx="41">
                    <c:v>2011</c:v>
                  </c:pt>
                  <c:pt idx="42">
                    <c:v>2011</c:v>
                  </c:pt>
                  <c:pt idx="43">
                    <c:v>2011</c:v>
                  </c:pt>
                  <c:pt idx="44">
                    <c:v>2012</c:v>
                  </c:pt>
                  <c:pt idx="45">
                    <c:v>2012</c:v>
                  </c:pt>
                  <c:pt idx="46">
                    <c:v>2012</c:v>
                  </c:pt>
                  <c:pt idx="47">
                    <c:v>2012</c:v>
                  </c:pt>
                  <c:pt idx="48">
                    <c:v>2013</c:v>
                  </c:pt>
                  <c:pt idx="49">
                    <c:v>2013</c:v>
                  </c:pt>
                  <c:pt idx="50">
                    <c:v>2013</c:v>
                  </c:pt>
                  <c:pt idx="51">
                    <c:v>2013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2015</c:v>
                  </c:pt>
                  <c:pt idx="57">
                    <c:v>2015</c:v>
                  </c:pt>
                  <c:pt idx="58">
                    <c:v>2015</c:v>
                  </c:pt>
                  <c:pt idx="59">
                    <c:v>2015</c:v>
                  </c:pt>
                  <c:pt idx="60">
                    <c:v>2016</c:v>
                  </c:pt>
                  <c:pt idx="61">
                    <c:v>2016</c:v>
                  </c:pt>
                  <c:pt idx="62">
                    <c:v>2016</c:v>
                  </c:pt>
                  <c:pt idx="63">
                    <c:v>2016</c:v>
                  </c:pt>
                  <c:pt idx="64">
                    <c:v>2017</c:v>
                  </c:pt>
                  <c:pt idx="65">
                    <c:v>2017</c:v>
                  </c:pt>
                  <c:pt idx="66">
                    <c:v>2017</c:v>
                  </c:pt>
                  <c:pt idx="67">
                    <c:v>2017</c:v>
                  </c:pt>
                  <c:pt idx="68">
                    <c:v>2018</c:v>
                  </c:pt>
                  <c:pt idx="69">
                    <c:v>2018</c:v>
                  </c:pt>
                  <c:pt idx="70">
                    <c:v>2018</c:v>
                  </c:pt>
                  <c:pt idx="71">
                    <c:v>2018</c:v>
                  </c:pt>
                  <c:pt idx="72">
                    <c:v>2019</c:v>
                  </c:pt>
                  <c:pt idx="73">
                    <c:v>2019</c:v>
                  </c:pt>
                  <c:pt idx="74">
                    <c:v>2019</c:v>
                  </c:pt>
                  <c:pt idx="75">
                    <c:v>2019</c:v>
                  </c:pt>
                  <c:pt idx="76">
                    <c:v>2020</c:v>
                  </c:pt>
                  <c:pt idx="77">
                    <c:v>2020</c:v>
                  </c:pt>
                  <c:pt idx="78">
                    <c:v>2020</c:v>
                  </c:pt>
                  <c:pt idx="79">
                    <c:v>2020</c:v>
                  </c:pt>
                </c:lvl>
              </c:multiLvlStrCache>
            </c:multiLvlStrRef>
          </c:cat>
          <c:val>
            <c:numRef>
              <c:f>'combined Data'!$F$6:$F$77</c:f>
              <c:numCache>
                <c:formatCode>0.00%</c:formatCode>
                <c:ptCount val="72"/>
                <c:pt idx="0">
                  <c:v>1.020187026731709</c:v>
                </c:pt>
                <c:pt idx="1">
                  <c:v>1.0572281688333267</c:v>
                </c:pt>
                <c:pt idx="2">
                  <c:v>0.98735885984545335</c:v>
                </c:pt>
                <c:pt idx="3">
                  <c:v>1.0318786699109341</c:v>
                </c:pt>
                <c:pt idx="4">
                  <c:v>0.97276346192255181</c:v>
                </c:pt>
                <c:pt idx="5">
                  <c:v>1.058791977635289</c:v>
                </c:pt>
                <c:pt idx="6">
                  <c:v>0.95282140025954065</c:v>
                </c:pt>
                <c:pt idx="7">
                  <c:v>0.97459774163918234</c:v>
                </c:pt>
                <c:pt idx="8">
                  <c:v>0.92097164254036878</c:v>
                </c:pt>
                <c:pt idx="9">
                  <c:v>0.98733136944781996</c:v>
                </c:pt>
                <c:pt idx="10">
                  <c:v>0.87499339027948431</c:v>
                </c:pt>
                <c:pt idx="11">
                  <c:v>0.88247965432104447</c:v>
                </c:pt>
                <c:pt idx="12">
                  <c:v>0.85762607885619035</c:v>
                </c:pt>
                <c:pt idx="13">
                  <c:v>0.75825258143036889</c:v>
                </c:pt>
                <c:pt idx="14">
                  <c:v>0.7574567852753975</c:v>
                </c:pt>
                <c:pt idx="15">
                  <c:v>0.75488733114400608</c:v>
                </c:pt>
                <c:pt idx="16">
                  <c:v>0.74030614989354226</c:v>
                </c:pt>
                <c:pt idx="17">
                  <c:v>0.74626968075075739</c:v>
                </c:pt>
                <c:pt idx="18">
                  <c:v>0.72244479694052566</c:v>
                </c:pt>
                <c:pt idx="19">
                  <c:v>0.71686945154275195</c:v>
                </c:pt>
                <c:pt idx="20">
                  <c:v>0.73700306405145377</c:v>
                </c:pt>
                <c:pt idx="21">
                  <c:v>0.71312190004070797</c:v>
                </c:pt>
                <c:pt idx="22">
                  <c:v>0.75543861023079539</c:v>
                </c:pt>
                <c:pt idx="23">
                  <c:v>0.74231301538733352</c:v>
                </c:pt>
                <c:pt idx="24">
                  <c:v>0.73896423727245308</c:v>
                </c:pt>
                <c:pt idx="25">
                  <c:v>0.73065489081859547</c:v>
                </c:pt>
                <c:pt idx="26">
                  <c:v>0.75637821033408892</c:v>
                </c:pt>
                <c:pt idx="27">
                  <c:v>0.77174062063099935</c:v>
                </c:pt>
                <c:pt idx="28">
                  <c:v>0.76685828954631485</c:v>
                </c:pt>
                <c:pt idx="29">
                  <c:v>0.78078318091422272</c:v>
                </c:pt>
                <c:pt idx="30">
                  <c:v>0.83851729908936201</c:v>
                </c:pt>
                <c:pt idx="31">
                  <c:v>0.8418138525433555</c:v>
                </c:pt>
                <c:pt idx="32">
                  <c:v>0.885776731857712</c:v>
                </c:pt>
                <c:pt idx="33">
                  <c:v>0.86100601158569323</c:v>
                </c:pt>
                <c:pt idx="34">
                  <c:v>0.85482473469444908</c:v>
                </c:pt>
                <c:pt idx="35">
                  <c:v>0.86202272661585932</c:v>
                </c:pt>
                <c:pt idx="36">
                  <c:v>0.89182695250610755</c:v>
                </c:pt>
                <c:pt idx="37">
                  <c:v>0.88828930793335037</c:v>
                </c:pt>
                <c:pt idx="38">
                  <c:v>0.87777359674603972</c:v>
                </c:pt>
                <c:pt idx="39">
                  <c:v>0.91393474656541152</c:v>
                </c:pt>
                <c:pt idx="40">
                  <c:v>0.95401948252023139</c:v>
                </c:pt>
                <c:pt idx="41">
                  <c:v>0.92571628218040858</c:v>
                </c:pt>
                <c:pt idx="42">
                  <c:v>0.89642034270755355</c:v>
                </c:pt>
                <c:pt idx="43">
                  <c:v>0.89445472488635747</c:v>
                </c:pt>
                <c:pt idx="44">
                  <c:v>0.93129446419468365</c:v>
                </c:pt>
                <c:pt idx="45">
                  <c:v>0.95373289554770668</c:v>
                </c:pt>
                <c:pt idx="46">
                  <c:v>0.93628152500826378</c:v>
                </c:pt>
                <c:pt idx="47">
                  <c:v>0.94253314142957134</c:v>
                </c:pt>
                <c:pt idx="48">
                  <c:v>0.9555586866005189</c:v>
                </c:pt>
                <c:pt idx="49">
                  <c:v>0.95865920168721241</c:v>
                </c:pt>
                <c:pt idx="50">
                  <c:v>0.93428189966117847</c:v>
                </c:pt>
                <c:pt idx="51">
                  <c:v>0.91485323259758111</c:v>
                </c:pt>
                <c:pt idx="52">
                  <c:v>0.89487207424507664</c:v>
                </c:pt>
                <c:pt idx="53">
                  <c:v>0.89959534548158859</c:v>
                </c:pt>
                <c:pt idx="54">
                  <c:v>0.8882594063624859</c:v>
                </c:pt>
                <c:pt idx="55">
                  <c:v>0.8871595802337312</c:v>
                </c:pt>
                <c:pt idx="56">
                  <c:v>0.8726645145434665</c:v>
                </c:pt>
                <c:pt idx="57">
                  <c:v>0.87619751719694672</c:v>
                </c:pt>
                <c:pt idx="58">
                  <c:v>0.87515693626881608</c:v>
                </c:pt>
                <c:pt idx="59">
                  <c:v>0.83873202428279947</c:v>
                </c:pt>
                <c:pt idx="60">
                  <c:v>0.82891688076165415</c:v>
                </c:pt>
                <c:pt idx="61">
                  <c:v>0.83629891118267818</c:v>
                </c:pt>
                <c:pt idx="62">
                  <c:v>0.80714715285384964</c:v>
                </c:pt>
                <c:pt idx="63">
                  <c:v>0.7713094332148257</c:v>
                </c:pt>
                <c:pt idx="64">
                  <c:v>0.77734734212011092</c:v>
                </c:pt>
                <c:pt idx="65">
                  <c:v>0.77384678902441295</c:v>
                </c:pt>
                <c:pt idx="66">
                  <c:v>0.75016754250960871</c:v>
                </c:pt>
                <c:pt idx="67">
                  <c:v>0.71861932600848299</c:v>
                </c:pt>
                <c:pt idx="68">
                  <c:v>0.70780448732766821</c:v>
                </c:pt>
                <c:pt idx="69">
                  <c:v>0.69456183884924128</c:v>
                </c:pt>
                <c:pt idx="70">
                  <c:v>0.69235464020352866</c:v>
                </c:pt>
                <c:pt idx="71">
                  <c:v>0.6828301900233158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49-4F61-9536-D285EBB6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605935"/>
        <c:axId val="1481598863"/>
      </c:lineChart>
      <c:catAx>
        <c:axId val="14816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98863"/>
        <c:crosses val="autoZero"/>
        <c:auto val="1"/>
        <c:lblAlgn val="ctr"/>
        <c:lblOffset val="100"/>
        <c:noMultiLvlLbl val="0"/>
      </c:catAx>
      <c:valAx>
        <c:axId val="14815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605935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'Annual Gross Salary'!$D$5</c:f>
              <c:strCache>
                <c:ptCount val="1"/>
                <c:pt idx="0">
                  <c:v>Annual Avg Gross Salary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Yearly Rolling Avg Gross Salary</c:name>
            <c:spPr>
              <a:ln w="28575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multiLvlStrRef>
              <c:f>'Annual Gross Salary'!$B$6:$C$89</c:f>
              <c:multiLvlStrCache>
                <c:ptCount val="8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1</c:v>
                  </c:pt>
                  <c:pt idx="69">
                    <c:v>2</c:v>
                  </c:pt>
                  <c:pt idx="70">
                    <c:v>3</c:v>
                  </c:pt>
                  <c:pt idx="71">
                    <c:v>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1</c:v>
                  </c:pt>
                  <c:pt idx="77">
                    <c:v>2</c:v>
                  </c:pt>
                  <c:pt idx="78">
                    <c:v>3</c:v>
                  </c:pt>
                  <c:pt idx="79">
                    <c:v>4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</c:lvl>
                <c:lvl>
                  <c:pt idx="0">
                    <c:v>2000</c:v>
                  </c:pt>
                  <c:pt idx="4">
                    <c:v>2001</c:v>
                  </c:pt>
                  <c:pt idx="8">
                    <c:v>2002</c:v>
                  </c:pt>
                  <c:pt idx="12">
                    <c:v>2003</c:v>
                  </c:pt>
                  <c:pt idx="16">
                    <c:v>2004</c:v>
                  </c:pt>
                  <c:pt idx="20">
                    <c:v>2005</c:v>
                  </c:pt>
                  <c:pt idx="24">
                    <c:v>2006</c:v>
                  </c:pt>
                  <c:pt idx="28">
                    <c:v>2007</c:v>
                  </c:pt>
                  <c:pt idx="32">
                    <c:v>2008</c:v>
                  </c:pt>
                  <c:pt idx="36">
                    <c:v>2009</c:v>
                  </c:pt>
                  <c:pt idx="40">
                    <c:v>2010</c:v>
                  </c:pt>
                  <c:pt idx="44">
                    <c:v>2011</c:v>
                  </c:pt>
                  <c:pt idx="48">
                    <c:v>2012</c:v>
                  </c:pt>
                  <c:pt idx="52">
                    <c:v>2013</c:v>
                  </c:pt>
                  <c:pt idx="56">
                    <c:v>2014</c:v>
                  </c:pt>
                  <c:pt idx="60">
                    <c:v>2015</c:v>
                  </c:pt>
                  <c:pt idx="64">
                    <c:v>2016</c:v>
                  </c:pt>
                  <c:pt idx="68">
                    <c:v>2017</c:v>
                  </c:pt>
                  <c:pt idx="72">
                    <c:v>2018</c:v>
                  </c:pt>
                  <c:pt idx="76">
                    <c:v>2019</c:v>
                  </c:pt>
                  <c:pt idx="80">
                    <c:v>2020</c:v>
                  </c:pt>
                </c:lvl>
              </c:multiLvlStrCache>
            </c:multiLvlStrRef>
          </c:cat>
          <c:val>
            <c:numRef>
              <c:f>'Annual Gross Salary'!$D$6:$D$89</c:f>
              <c:numCache>
                <c:formatCode>_-"€"* #,##0_-;\-"€"* #,##0_-;_-"€"* "-"??_-;_-@_-</c:formatCode>
                <c:ptCount val="84"/>
                <c:pt idx="0">
                  <c:v>9676.91941306238</c:v>
                </c:pt>
                <c:pt idx="1">
                  <c:v>9793.2525273626616</c:v>
                </c:pt>
                <c:pt idx="2">
                  <c:v>9909.5856416629449</c:v>
                </c:pt>
                <c:pt idx="3">
                  <c:v>10025.918755963226</c:v>
                </c:pt>
                <c:pt idx="4">
                  <c:v>10142.25187026351</c:v>
                </c:pt>
                <c:pt idx="5">
                  <c:v>10258.584984563793</c:v>
                </c:pt>
                <c:pt idx="6">
                  <c:v>10374.918098864075</c:v>
                </c:pt>
                <c:pt idx="7">
                  <c:v>10937.8363594</c:v>
                </c:pt>
                <c:pt idx="8">
                  <c:v>10607.58432746464</c:v>
                </c:pt>
                <c:pt idx="9">
                  <c:v>10723.917441764923</c:v>
                </c:pt>
                <c:pt idx="10">
                  <c:v>10840.250556065206</c:v>
                </c:pt>
                <c:pt idx="11">
                  <c:v>11584.6325273</c:v>
                </c:pt>
                <c:pt idx="12">
                  <c:v>11072.916784665771</c:v>
                </c:pt>
                <c:pt idx="13">
                  <c:v>11189.249898966053</c:v>
                </c:pt>
                <c:pt idx="14">
                  <c:v>11839.139493500001</c:v>
                </c:pt>
                <c:pt idx="15">
                  <c:v>11722.787462</c:v>
                </c:pt>
                <c:pt idx="16">
                  <c:v>11878.738783500001</c:v>
                </c:pt>
                <c:pt idx="17">
                  <c:v>11749.0627556</c:v>
                </c:pt>
                <c:pt idx="18">
                  <c:v>11788.894982599999</c:v>
                </c:pt>
                <c:pt idx="19">
                  <c:v>11664.3668624</c:v>
                </c:pt>
                <c:pt idx="20">
                  <c:v>12053.092127999998</c:v>
                </c:pt>
                <c:pt idx="21">
                  <c:v>12230.6832968</c:v>
                </c:pt>
                <c:pt idx="22">
                  <c:v>12063.7140552</c:v>
                </c:pt>
                <c:pt idx="23">
                  <c:v>12137.881196</c:v>
                </c:pt>
                <c:pt idx="24">
                  <c:v>12492.644247</c:v>
                </c:pt>
                <c:pt idx="25">
                  <c:v>12551.321077299999</c:v>
                </c:pt>
                <c:pt idx="26">
                  <c:v>12846.8948366</c:v>
                </c:pt>
                <c:pt idx="27">
                  <c:v>12688.4045018</c:v>
                </c:pt>
                <c:pt idx="28">
                  <c:v>12911.36</c:v>
                </c:pt>
                <c:pt idx="29">
                  <c:v>12887.26</c:v>
                </c:pt>
                <c:pt idx="30">
                  <c:v>13007.48</c:v>
                </c:pt>
                <c:pt idx="31">
                  <c:v>13204.76</c:v>
                </c:pt>
                <c:pt idx="32">
                  <c:v>13299.45</c:v>
                </c:pt>
                <c:pt idx="33">
                  <c:v>13405</c:v>
                </c:pt>
                <c:pt idx="34">
                  <c:v>13956</c:v>
                </c:pt>
                <c:pt idx="35">
                  <c:v>13776</c:v>
                </c:pt>
                <c:pt idx="36">
                  <c:v>13846</c:v>
                </c:pt>
                <c:pt idx="37">
                  <c:v>13896</c:v>
                </c:pt>
                <c:pt idx="38">
                  <c:v>13873</c:v>
                </c:pt>
                <c:pt idx="39">
                  <c:v>13907</c:v>
                </c:pt>
                <c:pt idx="40">
                  <c:v>14565</c:v>
                </c:pt>
                <c:pt idx="41">
                  <c:v>14404</c:v>
                </c:pt>
                <c:pt idx="42">
                  <c:v>14463</c:v>
                </c:pt>
                <c:pt idx="43">
                  <c:v>14452</c:v>
                </c:pt>
                <c:pt idx="44">
                  <c:v>15170</c:v>
                </c:pt>
                <c:pt idx="45">
                  <c:v>15016</c:v>
                </c:pt>
                <c:pt idx="46">
                  <c:v>15036</c:v>
                </c:pt>
                <c:pt idx="47">
                  <c:v>15013</c:v>
                </c:pt>
                <c:pt idx="48">
                  <c:v>15620</c:v>
                </c:pt>
                <c:pt idx="49">
                  <c:v>15480</c:v>
                </c:pt>
                <c:pt idx="50">
                  <c:v>15513</c:v>
                </c:pt>
                <c:pt idx="51">
                  <c:v>15471</c:v>
                </c:pt>
                <c:pt idx="52">
                  <c:v>15923</c:v>
                </c:pt>
                <c:pt idx="53">
                  <c:v>15730</c:v>
                </c:pt>
                <c:pt idx="54">
                  <c:v>15722.675483225206</c:v>
                </c:pt>
                <c:pt idx="55">
                  <c:v>15979</c:v>
                </c:pt>
                <c:pt idx="56">
                  <c:v>15914</c:v>
                </c:pt>
                <c:pt idx="57">
                  <c:v>16078</c:v>
                </c:pt>
                <c:pt idx="58">
                  <c:v>16081.697546179688</c:v>
                </c:pt>
                <c:pt idx="59">
                  <c:v>16228</c:v>
                </c:pt>
                <c:pt idx="60">
                  <c:v>16342</c:v>
                </c:pt>
                <c:pt idx="61">
                  <c:v>16406</c:v>
                </c:pt>
                <c:pt idx="62">
                  <c:v>16630.225575419692</c:v>
                </c:pt>
                <c:pt idx="63">
                  <c:v>16881</c:v>
                </c:pt>
                <c:pt idx="64">
                  <c:v>17063.221379515875</c:v>
                </c:pt>
                <c:pt idx="65">
                  <c:v>17028.836130044059</c:v>
                </c:pt>
                <c:pt idx="66">
                  <c:v>17239.430355226326</c:v>
                </c:pt>
                <c:pt idx="67">
                  <c:v>17666.34602601696</c:v>
                </c:pt>
                <c:pt idx="68">
                  <c:v>18029.101660995646</c:v>
                </c:pt>
                <c:pt idx="69">
                  <c:v>18063.845729149496</c:v>
                </c:pt>
                <c:pt idx="70">
                  <c:v>17858.319607961021</c:v>
                </c:pt>
                <c:pt idx="71">
                  <c:v>17911.257533866981</c:v>
                </c:pt>
                <c:pt idx="72">
                  <c:v>18643.443374221835</c:v>
                </c:pt>
                <c:pt idx="73">
                  <c:v>18945.257027357642</c:v>
                </c:pt>
                <c:pt idx="74">
                  <c:v>19076</c:v>
                </c:pt>
                <c:pt idx="75">
                  <c:v>19036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4-41AC-BE11-827FF7B99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597760"/>
        <c:axId val="448586944"/>
      </c:lineChart>
      <c:lineChart>
        <c:grouping val="standard"/>
        <c:varyColors val="0"/>
        <c:ser>
          <c:idx val="1"/>
          <c:order val="1"/>
          <c:tx>
            <c:strRef>
              <c:f>'Annual Gross Salary'!$F$5</c:f>
              <c:strCache>
                <c:ptCount val="1"/>
                <c:pt idx="0">
                  <c:v>Salary Index base 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'Annual Gross Salary'!$F$6:$F$89</c:f>
              <c:numCache>
                <c:formatCode>0%</c:formatCode>
                <c:ptCount val="84"/>
                <c:pt idx="0">
                  <c:v>1</c:v>
                </c:pt>
                <c:pt idx="1">
                  <c:v>1.0120217095270267</c:v>
                </c:pt>
                <c:pt idx="2">
                  <c:v>1.0240434190540535</c:v>
                </c:pt>
                <c:pt idx="3">
                  <c:v>1.0360651285810802</c:v>
                </c:pt>
                <c:pt idx="4">
                  <c:v>1.0480868381081072</c:v>
                </c:pt>
                <c:pt idx="5">
                  <c:v>1.060108547635134</c:v>
                </c:pt>
                <c:pt idx="6">
                  <c:v>1.0721302571621607</c:v>
                </c:pt>
                <c:pt idx="7">
                  <c:v>1.1303014825808688</c:v>
                </c:pt>
                <c:pt idx="8">
                  <c:v>1.0961736762162142</c:v>
                </c:pt>
                <c:pt idx="9">
                  <c:v>1.1081953857432412</c:v>
                </c:pt>
                <c:pt idx="10">
                  <c:v>1.1202170952702679</c:v>
                </c:pt>
                <c:pt idx="11">
                  <c:v>1.1971405395463453</c:v>
                </c:pt>
                <c:pt idx="12">
                  <c:v>1.1442605143243216</c:v>
                </c:pt>
                <c:pt idx="13">
                  <c:v>1.1562822238513482</c:v>
                </c:pt>
                <c:pt idx="14">
                  <c:v>1.2234409514167237</c:v>
                </c:pt>
                <c:pt idx="15">
                  <c:v>1.2114172870114024</c:v>
                </c:pt>
                <c:pt idx="16">
                  <c:v>1.2275330894525687</c:v>
                </c:pt>
                <c:pt idx="17">
                  <c:v>1.2141325409551866</c:v>
                </c:pt>
                <c:pt idx="18">
                  <c:v>1.2182487503912425</c:v>
                </c:pt>
                <c:pt idx="19">
                  <c:v>1.2053801798385204</c:v>
                </c:pt>
                <c:pt idx="20">
                  <c:v>1.2455505325103922</c:v>
                </c:pt>
                <c:pt idx="21">
                  <c:v>1.2639025680311469</c:v>
                </c:pt>
                <c:pt idx="22">
                  <c:v>1.2466481883600071</c:v>
                </c:pt>
                <c:pt idx="23">
                  <c:v>1.254312522187143</c:v>
                </c:pt>
                <c:pt idx="24">
                  <c:v>1.2909732647082723</c:v>
                </c:pt>
                <c:pt idx="25">
                  <c:v>1.2970368504213863</c:v>
                </c:pt>
                <c:pt idx="26">
                  <c:v>1.3275810501489382</c:v>
                </c:pt>
                <c:pt idx="27">
                  <c:v>1.3112028694454736</c:v>
                </c:pt>
                <c:pt idx="28">
                  <c:v>1.3342427945169839</c:v>
                </c:pt>
                <c:pt idx="29">
                  <c:v>1.3317523325247644</c:v>
                </c:pt>
                <c:pt idx="30">
                  <c:v>1.3441757076577352</c:v>
                </c:pt>
                <c:pt idx="31">
                  <c:v>1.3645623608454946</c:v>
                </c:pt>
                <c:pt idx="32">
                  <c:v>1.374347499685463</c:v>
                </c:pt>
                <c:pt idx="33">
                  <c:v>1.3852548965020079</c:v>
                </c:pt>
                <c:pt idx="34">
                  <c:v>1.4421945047058577</c:v>
                </c:pt>
                <c:pt idx="35">
                  <c:v>1.4235935437681211</c:v>
                </c:pt>
                <c:pt idx="36">
                  <c:v>1.4308272507994633</c:v>
                </c:pt>
                <c:pt idx="37">
                  <c:v>1.4359941843932789</c:v>
                </c:pt>
                <c:pt idx="38">
                  <c:v>1.4336173949401236</c:v>
                </c:pt>
                <c:pt idx="39">
                  <c:v>1.4371309097839184</c:v>
                </c:pt>
                <c:pt idx="40">
                  <c:v>1.5051277558785339</c:v>
                </c:pt>
                <c:pt idx="41">
                  <c:v>1.4884902297064473</c:v>
                </c:pt>
                <c:pt idx="42">
                  <c:v>1.4945872113471497</c:v>
                </c:pt>
                <c:pt idx="43">
                  <c:v>1.4934504859565103</c:v>
                </c:pt>
                <c:pt idx="44">
                  <c:v>1.5676476523637048</c:v>
                </c:pt>
                <c:pt idx="45">
                  <c:v>1.551733496894752</c:v>
                </c:pt>
                <c:pt idx="46">
                  <c:v>1.5538002703322786</c:v>
                </c:pt>
                <c:pt idx="47">
                  <c:v>1.5514234808791234</c:v>
                </c:pt>
                <c:pt idx="48">
                  <c:v>1.6141500547080467</c:v>
                </c:pt>
                <c:pt idx="49">
                  <c:v>1.5996826406453626</c:v>
                </c:pt>
                <c:pt idx="50">
                  <c:v>1.6030928168172811</c:v>
                </c:pt>
                <c:pt idx="51">
                  <c:v>1.5987525925984758</c:v>
                </c:pt>
                <c:pt idx="52">
                  <c:v>1.6454616722865703</c:v>
                </c:pt>
                <c:pt idx="53">
                  <c:v>1.6255173086144414</c:v>
                </c:pt>
                <c:pt idx="54">
                  <c:v>1.6247604027787985</c:v>
                </c:pt>
                <c:pt idx="55">
                  <c:v>1.6512486379116438</c:v>
                </c:pt>
                <c:pt idx="56">
                  <c:v>1.6445316242396835</c:v>
                </c:pt>
                <c:pt idx="57">
                  <c:v>1.6614791664273991</c:v>
                </c:pt>
                <c:pt idx="58">
                  <c:v>1.6618612659388095</c:v>
                </c:pt>
                <c:pt idx="59">
                  <c:v>1.6769799672088466</c:v>
                </c:pt>
                <c:pt idx="60">
                  <c:v>1.6887605758027464</c:v>
                </c:pt>
                <c:pt idx="61">
                  <c:v>1.6953742508028307</c:v>
                </c:pt>
                <c:pt idx="62">
                  <c:v>1.7185454239674041</c:v>
                </c:pt>
                <c:pt idx="63">
                  <c:v>1.7444601199440806</c:v>
                </c:pt>
                <c:pt idx="64">
                  <c:v>1.7632906352907209</c:v>
                </c:pt>
                <c:pt idx="65">
                  <c:v>1.7597373092781678</c:v>
                </c:pt>
                <c:pt idx="66">
                  <c:v>1.781499836813325</c:v>
                </c:pt>
                <c:pt idx="67">
                  <c:v>1.8256167352360153</c:v>
                </c:pt>
                <c:pt idx="68">
                  <c:v>1.8631034207703623</c:v>
                </c:pt>
                <c:pt idx="69">
                  <c:v>1.8666938266289612</c:v>
                </c:pt>
                <c:pt idx="70">
                  <c:v>1.8454550302294535</c:v>
                </c:pt>
                <c:pt idx="71">
                  <c:v>1.8509255651844623</c:v>
                </c:pt>
                <c:pt idx="72">
                  <c:v>1.9265886774933767</c:v>
                </c:pt>
                <c:pt idx="73">
                  <c:v>1.9577776995625702</c:v>
                </c:pt>
                <c:pt idx="74">
                  <c:v>1.9712885047125928</c:v>
                </c:pt>
                <c:pt idx="75">
                  <c:v>1.9671549578375402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4-41AC-BE11-827FF7B99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661536"/>
        <c:axId val="495665280"/>
      </c:lineChart>
      <c:catAx>
        <c:axId val="44859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86944"/>
        <c:crosses val="autoZero"/>
        <c:auto val="1"/>
        <c:lblAlgn val="ctr"/>
        <c:lblOffset val="100"/>
        <c:noMultiLvlLbl val="0"/>
      </c:catAx>
      <c:valAx>
        <c:axId val="4485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* #,##0_-;\-&quot;€&quot;* #,##0_-;_-&quot;€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97760"/>
        <c:crosses val="autoZero"/>
        <c:crossBetween val="between"/>
      </c:valAx>
      <c:valAx>
        <c:axId val="4956652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1536"/>
        <c:crosses val="max"/>
        <c:crossBetween val="between"/>
      </c:valAx>
      <c:catAx>
        <c:axId val="495661536"/>
        <c:scaling>
          <c:orientation val="minMax"/>
        </c:scaling>
        <c:delete val="1"/>
        <c:axPos val="b"/>
        <c:majorTickMark val="out"/>
        <c:minorTickMark val="none"/>
        <c:tickLblPos val="nextTo"/>
        <c:crossAx val="49566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56029</xdr:colOff>
      <xdr:row>0</xdr:row>
      <xdr:rowOff>123265</xdr:rowOff>
    </xdr:from>
    <xdr:to>
      <xdr:col>14</xdr:col>
      <xdr:colOff>400610</xdr:colOff>
      <xdr:row>17</xdr:row>
      <xdr:rowOff>127750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266141</xdr:colOff>
      <xdr:row>5</xdr:row>
      <xdr:rowOff>38103</xdr:rowOff>
    </xdr:from>
    <xdr:to>
      <xdr:col>5</xdr:col>
      <xdr:colOff>578827</xdr:colOff>
      <xdr:row>6</xdr:row>
      <xdr:rowOff>183173</xdr:rowOff>
    </xdr:to>
    <xdr:cxnSp macro="">
      <xdr:nvCxnSpPr>
        <xdr:cNvPr id="18" name="Straight Arrow Connector 17"/>
        <xdr:cNvCxnSpPr/>
      </xdr:nvCxnSpPr>
      <xdr:spPr>
        <a:xfrm>
          <a:off x="3306814" y="990603"/>
          <a:ext cx="312686" cy="33557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294157</xdr:colOff>
      <xdr:row>2</xdr:row>
      <xdr:rowOff>158917</xdr:rowOff>
    </xdr:from>
    <xdr:to>
      <xdr:col>5</xdr:col>
      <xdr:colOff>267891</xdr:colOff>
      <xdr:row>5</xdr:row>
      <xdr:rowOff>41672</xdr:rowOff>
    </xdr:to>
    <xdr:sp macro="" textlink="">
      <xdr:nvSpPr>
        <xdr:cNvPr id="19" name="TextBox 18"/>
        <xdr:cNvSpPr txBox="1"/>
      </xdr:nvSpPr>
      <xdr:spPr>
        <a:xfrm>
          <a:off x="2115813" y="539917"/>
          <a:ext cx="1188172" cy="45425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2005-2008 Property Bubble</a:t>
          </a:r>
        </a:p>
      </xdr:txBody>
    </xdr:sp>
    <xdr:clientData/>
  </xdr:twoCellAnchor>
  <xdr:twoCellAnchor>
    <xdr:from>
      <xdr:col>3</xdr:col>
      <xdr:colOff>41672</xdr:colOff>
      <xdr:row>12</xdr:row>
      <xdr:rowOff>36634</xdr:rowOff>
    </xdr:from>
    <xdr:to>
      <xdr:col>14</xdr:col>
      <xdr:colOff>398859</xdr:colOff>
      <xdr:row>12</xdr:row>
      <xdr:rowOff>36634</xdr:rowOff>
    </xdr:to>
    <xdr:cxnSp macro="">
      <xdr:nvCxnSpPr>
        <xdr:cNvPr id="3" name="Straight Connector 2"/>
        <xdr:cNvCxnSpPr/>
      </xdr:nvCxnSpPr>
      <xdr:spPr>
        <a:xfrm flipH="1">
          <a:off x="1863328" y="2322634"/>
          <a:ext cx="703659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339330</xdr:colOff>
      <xdr:row>2</xdr:row>
      <xdr:rowOff>172641</xdr:rowOff>
    </xdr:from>
    <xdr:to>
      <xdr:col>6</xdr:col>
      <xdr:colOff>339330</xdr:colOff>
      <xdr:row>14</xdr:row>
      <xdr:rowOff>184547</xdr:rowOff>
    </xdr:to>
    <xdr:cxnSp macro="">
      <xdr:nvCxnSpPr>
        <xdr:cNvPr id="5" name="Straight Connector 4"/>
        <xdr:cNvCxnSpPr/>
      </xdr:nvCxnSpPr>
      <xdr:spPr>
        <a:xfrm>
          <a:off x="3982643" y="553641"/>
          <a:ext cx="0" cy="2297906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39293</xdr:colOff>
      <xdr:row>2</xdr:row>
      <xdr:rowOff>170260</xdr:rowOff>
    </xdr:from>
    <xdr:to>
      <xdr:col>11</xdr:col>
      <xdr:colOff>39293</xdr:colOff>
      <xdr:row>14</xdr:row>
      <xdr:rowOff>182166</xdr:rowOff>
    </xdr:to>
    <xdr:cxnSp macro="">
      <xdr:nvCxnSpPr>
        <xdr:cNvPr id="14" name="Straight Connector 13"/>
        <xdr:cNvCxnSpPr/>
      </xdr:nvCxnSpPr>
      <xdr:spPr>
        <a:xfrm>
          <a:off x="6718699" y="551260"/>
          <a:ext cx="0" cy="2297906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477443</xdr:colOff>
      <xdr:row>2</xdr:row>
      <xdr:rowOff>167879</xdr:rowOff>
    </xdr:from>
    <xdr:to>
      <xdr:col>7</xdr:col>
      <xdr:colOff>477443</xdr:colOff>
      <xdr:row>14</xdr:row>
      <xdr:rowOff>179785</xdr:rowOff>
    </xdr:to>
    <xdr:cxnSp macro="">
      <xdr:nvCxnSpPr>
        <xdr:cNvPr id="15" name="Straight Connector 14"/>
        <xdr:cNvCxnSpPr/>
      </xdr:nvCxnSpPr>
      <xdr:spPr>
        <a:xfrm>
          <a:off x="4727974" y="548879"/>
          <a:ext cx="0" cy="2297906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4</xdr:row>
      <xdr:rowOff>28575</xdr:rowOff>
    </xdr:from>
    <xdr:to>
      <xdr:col>20</xdr:col>
      <xdr:colOff>28574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Q16" sqref="Q16"/>
    </sheetView>
  </sheetViews>
  <sheetFormatPr defaultRowHeight="15" x14ac:dyDescent="0.25"/>
  <cols>
    <col min="1" max="16384" width="9.140625" style="4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5"/>
  <sheetViews>
    <sheetView tabSelected="1" topLeftCell="A61" zoomScale="85" zoomScaleNormal="85" workbookViewId="0">
      <selection sqref="A1:F85"/>
    </sheetView>
  </sheetViews>
  <sheetFormatPr defaultRowHeight="15" x14ac:dyDescent="0.25"/>
  <cols>
    <col min="3" max="3" width="15.5703125" customWidth="1"/>
    <col min="4" max="4" width="15.7109375" customWidth="1"/>
    <col min="5" max="5" width="17.85546875" customWidth="1"/>
    <col min="6" max="6" width="8.140625" bestFit="1" customWidth="1"/>
    <col min="7" max="7" width="9.7109375" bestFit="1" customWidth="1"/>
    <col min="8" max="8" width="11.28515625" customWidth="1"/>
    <col min="9" max="9" width="9.28515625" bestFit="1" customWidth="1"/>
  </cols>
  <sheetData>
    <row r="1" spans="1:9" s="57" customFormat="1" ht="45" x14ac:dyDescent="0.25">
      <c r="A1" s="58" t="s">
        <v>0</v>
      </c>
      <c r="B1" s="58" t="s">
        <v>1</v>
      </c>
      <c r="C1" s="58" t="s">
        <v>4</v>
      </c>
      <c r="D1" s="58" t="s">
        <v>20</v>
      </c>
      <c r="E1" s="58" t="s">
        <v>21</v>
      </c>
      <c r="F1" s="58" t="s">
        <v>19</v>
      </c>
      <c r="G1" s="58"/>
      <c r="H1" s="58"/>
      <c r="I1" s="58"/>
    </row>
    <row r="2" spans="1:9" x14ac:dyDescent="0.25">
      <c r="A2" s="48">
        <v>2000</v>
      </c>
      <c r="B2" s="48">
        <v>1</v>
      </c>
      <c r="C2" s="2">
        <f>'Annual Gross Salary'!D6</f>
        <v>9676.91941306238</v>
      </c>
      <c r="D2" s="46">
        <f>'Annual Gross Salary'!F6</f>
        <v>1</v>
      </c>
      <c r="E2" s="46">
        <f>'House Prices'!S9:S9</f>
        <v>1</v>
      </c>
      <c r="F2" s="46">
        <f>D2/E2</f>
        <v>1</v>
      </c>
    </row>
    <row r="3" spans="1:9" x14ac:dyDescent="0.25">
      <c r="A3" s="48">
        <f>IF(B2=4,A2+1,A2)</f>
        <v>2000</v>
      </c>
      <c r="B3" s="48">
        <v>2</v>
      </c>
      <c r="C3" s="2">
        <f>'Annual Gross Salary'!D7</f>
        <v>9793.2525273626616</v>
      </c>
      <c r="D3" s="46">
        <f>'Annual Gross Salary'!F7</f>
        <v>1.0120217095270267</v>
      </c>
      <c r="E3" s="46">
        <f>'House Prices'!S10:S10</f>
        <v>0.93298732440959564</v>
      </c>
      <c r="F3" s="46">
        <f t="shared" ref="F3:F66" si="0">D3/E3</f>
        <v>1.0847111027659941</v>
      </c>
    </row>
    <row r="4" spans="1:9" x14ac:dyDescent="0.25">
      <c r="A4" s="48">
        <f t="shared" ref="A4:A67" si="1">IF(B3=4,A3+1,A3)</f>
        <v>2000</v>
      </c>
      <c r="B4" s="48">
        <v>3</v>
      </c>
      <c r="C4" s="2">
        <f>'Annual Gross Salary'!D8</f>
        <v>9909.5856416629449</v>
      </c>
      <c r="D4" s="46">
        <f>'Annual Gross Salary'!F8</f>
        <v>1.0240434190540535</v>
      </c>
      <c r="E4" s="46">
        <f>'House Prices'!S11:S11</f>
        <v>1.002414978381807</v>
      </c>
      <c r="F4" s="46">
        <f t="shared" si="0"/>
        <v>1.0215763342913742</v>
      </c>
    </row>
    <row r="5" spans="1:9" x14ac:dyDescent="0.25">
      <c r="A5" s="48">
        <f t="shared" si="1"/>
        <v>2000</v>
      </c>
      <c r="B5" s="48">
        <v>4</v>
      </c>
      <c r="C5" s="2">
        <f>'Annual Gross Salary'!D9</f>
        <v>10025.918755963226</v>
      </c>
      <c r="D5" s="46">
        <f>'Annual Gross Salary'!F9</f>
        <v>1.0360651285810802</v>
      </c>
      <c r="E5" s="46">
        <f>'House Prices'!S12:S12</f>
        <v>1.0734571561949078</v>
      </c>
      <c r="F5" s="46">
        <f t="shared" si="0"/>
        <v>0.96516672566013595</v>
      </c>
    </row>
    <row r="6" spans="1:9" x14ac:dyDescent="0.25">
      <c r="A6" s="48">
        <f t="shared" si="1"/>
        <v>2001</v>
      </c>
      <c r="B6" s="48">
        <v>1</v>
      </c>
      <c r="C6" s="2">
        <f>'Annual Gross Salary'!D10</f>
        <v>10142.25187026351</v>
      </c>
      <c r="D6" s="46">
        <f>'Annual Gross Salary'!F10</f>
        <v>1.0480868381081072</v>
      </c>
      <c r="E6" s="46">
        <f>'House Prices'!S13:S13</f>
        <v>1.0273477417819932</v>
      </c>
      <c r="F6" s="46">
        <f t="shared" si="0"/>
        <v>1.020187026731709</v>
      </c>
      <c r="G6" s="45"/>
      <c r="H6" s="44"/>
      <c r="I6" s="44"/>
    </row>
    <row r="7" spans="1:9" x14ac:dyDescent="0.25">
      <c r="A7" s="48">
        <f t="shared" si="1"/>
        <v>2001</v>
      </c>
      <c r="B7" s="48">
        <v>2</v>
      </c>
      <c r="C7" s="2">
        <f>'Annual Gross Salary'!D11</f>
        <v>10258.584984563793</v>
      </c>
      <c r="D7" s="46">
        <f>'Annual Gross Salary'!F11</f>
        <v>1.060108547635134</v>
      </c>
      <c r="E7" s="46">
        <f>'House Prices'!S14:S14</f>
        <v>1.0027244627855365</v>
      </c>
      <c r="F7" s="46">
        <f t="shared" si="0"/>
        <v>1.0572281688333267</v>
      </c>
      <c r="G7" s="45"/>
      <c r="H7" s="44"/>
      <c r="I7" s="44"/>
    </row>
    <row r="8" spans="1:9" x14ac:dyDescent="0.25">
      <c r="A8" s="48">
        <f t="shared" si="1"/>
        <v>2001</v>
      </c>
      <c r="B8" s="48">
        <v>3</v>
      </c>
      <c r="C8" s="2">
        <f>'Annual Gross Salary'!D12</f>
        <v>10374.918098864075</v>
      </c>
      <c r="D8" s="46">
        <f>'Annual Gross Salary'!F12</f>
        <v>1.0721302571621607</v>
      </c>
      <c r="E8" s="46">
        <f>'House Prices'!S15:S15</f>
        <v>1.0858567242005366</v>
      </c>
      <c r="F8" s="46">
        <f t="shared" si="0"/>
        <v>0.98735885984545335</v>
      </c>
      <c r="G8" s="45"/>
      <c r="H8" s="44"/>
      <c r="I8" s="44"/>
    </row>
    <row r="9" spans="1:9" x14ac:dyDescent="0.25">
      <c r="A9" s="48">
        <f t="shared" si="1"/>
        <v>2001</v>
      </c>
      <c r="B9" s="48">
        <v>4</v>
      </c>
      <c r="C9" s="2">
        <f>'Annual Gross Salary'!D13</f>
        <v>10937.8363594</v>
      </c>
      <c r="D9" s="46">
        <f>'Annual Gross Salary'!F13</f>
        <v>1.1303014825808688</v>
      </c>
      <c r="E9" s="46">
        <f>'House Prices'!S16:S16</f>
        <v>1.0953821563909543</v>
      </c>
      <c r="F9" s="46">
        <f t="shared" si="0"/>
        <v>1.0318786699109341</v>
      </c>
      <c r="G9" s="45"/>
      <c r="H9" s="44"/>
      <c r="I9" s="44"/>
    </row>
    <row r="10" spans="1:9" x14ac:dyDescent="0.25">
      <c r="A10" s="48">
        <f t="shared" si="1"/>
        <v>2002</v>
      </c>
      <c r="B10" s="48">
        <v>1</v>
      </c>
      <c r="C10" s="2">
        <f>'Annual Gross Salary'!D14</f>
        <v>10607.58432746464</v>
      </c>
      <c r="D10" s="46">
        <f>'Annual Gross Salary'!F14</f>
        <v>1.0961736762162142</v>
      </c>
      <c r="E10" s="46">
        <f>'House Prices'!S17:S17</f>
        <v>1.1268655938718717</v>
      </c>
      <c r="F10" s="46">
        <f t="shared" si="0"/>
        <v>0.97276346192255181</v>
      </c>
      <c r="G10" s="45"/>
      <c r="H10" s="44"/>
      <c r="I10" s="44"/>
    </row>
    <row r="11" spans="1:9" x14ac:dyDescent="0.25">
      <c r="A11" s="48">
        <f t="shared" si="1"/>
        <v>2002</v>
      </c>
      <c r="B11" s="48">
        <v>2</v>
      </c>
      <c r="C11" s="2">
        <f>'Annual Gross Salary'!D15</f>
        <v>10723.917441764923</v>
      </c>
      <c r="D11" s="46">
        <f>'Annual Gross Salary'!F15</f>
        <v>1.1081953857432412</v>
      </c>
      <c r="E11" s="46">
        <f>'House Prices'!S18:S18</f>
        <v>1.0466601647457605</v>
      </c>
      <c r="F11" s="46">
        <f t="shared" si="0"/>
        <v>1.058791977635289</v>
      </c>
      <c r="G11" s="45"/>
      <c r="H11" s="44"/>
      <c r="I11" s="44"/>
    </row>
    <row r="12" spans="1:9" x14ac:dyDescent="0.25">
      <c r="A12" s="48">
        <f t="shared" si="1"/>
        <v>2002</v>
      </c>
      <c r="B12" s="48">
        <v>3</v>
      </c>
      <c r="C12" s="2">
        <f>'Annual Gross Salary'!D16</f>
        <v>10840.250556065206</v>
      </c>
      <c r="D12" s="46">
        <f>'Annual Gross Salary'!F16</f>
        <v>1.1202170952702679</v>
      </c>
      <c r="E12" s="46">
        <f>'House Prices'!S19:S19</f>
        <v>1.1756842310270634</v>
      </c>
      <c r="F12" s="46">
        <f t="shared" si="0"/>
        <v>0.95282140025954065</v>
      </c>
      <c r="G12" s="45"/>
      <c r="H12" s="44"/>
      <c r="I12" s="44"/>
    </row>
    <row r="13" spans="1:9" x14ac:dyDescent="0.25">
      <c r="A13" s="48">
        <f t="shared" si="1"/>
        <v>2002</v>
      </c>
      <c r="B13" s="48">
        <v>4</v>
      </c>
      <c r="C13" s="2">
        <f>'Annual Gross Salary'!D17</f>
        <v>11584.6325273</v>
      </c>
      <c r="D13" s="46">
        <f>'Annual Gross Salary'!F17</f>
        <v>1.1971405395463453</v>
      </c>
      <c r="E13" s="46">
        <f>'House Prices'!S20:S20</f>
        <v>1.2283432316730662</v>
      </c>
      <c r="F13" s="46">
        <f t="shared" si="0"/>
        <v>0.97459774163918234</v>
      </c>
      <c r="G13" s="45"/>
      <c r="H13" s="44"/>
      <c r="I13" s="44"/>
    </row>
    <row r="14" spans="1:9" x14ac:dyDescent="0.25">
      <c r="A14" s="48">
        <f t="shared" si="1"/>
        <v>2003</v>
      </c>
      <c r="B14" s="48">
        <v>1</v>
      </c>
      <c r="C14" s="2">
        <f>'Annual Gross Salary'!D18</f>
        <v>11072.916784665771</v>
      </c>
      <c r="D14" s="46">
        <f>'Annual Gross Salary'!F18</f>
        <v>1.1442605143243216</v>
      </c>
      <c r="E14" s="46">
        <f>'House Prices'!S21:S21</f>
        <v>1.2424492367300717</v>
      </c>
      <c r="F14" s="46">
        <f t="shared" si="0"/>
        <v>0.92097164254036878</v>
      </c>
      <c r="G14" s="45"/>
    </row>
    <row r="15" spans="1:9" x14ac:dyDescent="0.25">
      <c r="A15" s="48">
        <f t="shared" si="1"/>
        <v>2003</v>
      </c>
      <c r="B15" s="48">
        <v>2</v>
      </c>
      <c r="C15" s="2">
        <f>'Annual Gross Salary'!D19</f>
        <v>11189.249898966053</v>
      </c>
      <c r="D15" s="46">
        <f>'Annual Gross Salary'!F19</f>
        <v>1.1562822238513482</v>
      </c>
      <c r="E15" s="46">
        <f>'House Prices'!S22:S22</f>
        <v>1.1711186939173386</v>
      </c>
      <c r="F15" s="46">
        <f t="shared" si="0"/>
        <v>0.98733136944781996</v>
      </c>
      <c r="G15" s="45"/>
    </row>
    <row r="16" spans="1:9" x14ac:dyDescent="0.25">
      <c r="A16" s="48">
        <f t="shared" si="1"/>
        <v>2003</v>
      </c>
      <c r="B16" s="48">
        <v>3</v>
      </c>
      <c r="C16" s="2">
        <f>'Annual Gross Salary'!D20</f>
        <v>11839.139493500001</v>
      </c>
      <c r="D16" s="46">
        <f>'Annual Gross Salary'!F20</f>
        <v>1.2234409514167237</v>
      </c>
      <c r="E16" s="46">
        <f>'House Prices'!S23:S23</f>
        <v>1.3982287923637238</v>
      </c>
      <c r="F16" s="46">
        <f t="shared" si="0"/>
        <v>0.87499339027948431</v>
      </c>
      <c r="G16" s="45"/>
    </row>
    <row r="17" spans="1:7" x14ac:dyDescent="0.25">
      <c r="A17" s="48">
        <f t="shared" si="1"/>
        <v>2003</v>
      </c>
      <c r="B17" s="48">
        <v>4</v>
      </c>
      <c r="C17" s="2">
        <f>'Annual Gross Salary'!D21</f>
        <v>11722.787462</v>
      </c>
      <c r="D17" s="46">
        <f>'Annual Gross Salary'!F21</f>
        <v>1.2114172870114024</v>
      </c>
      <c r="E17" s="46">
        <f>'House Prices'!S24:S24</f>
        <v>1.372742454831362</v>
      </c>
      <c r="F17" s="46">
        <f t="shared" si="0"/>
        <v>0.88247965432104447</v>
      </c>
      <c r="G17" s="45"/>
    </row>
    <row r="18" spans="1:7" x14ac:dyDescent="0.25">
      <c r="A18" s="48">
        <f t="shared" si="1"/>
        <v>2004</v>
      </c>
      <c r="B18" s="48">
        <v>1</v>
      </c>
      <c r="C18" s="2">
        <f>'Annual Gross Salary'!D22</f>
        <v>11878.738783500001</v>
      </c>
      <c r="D18" s="46">
        <f>'Annual Gross Salary'!F22</f>
        <v>1.2275330894525687</v>
      </c>
      <c r="E18" s="46">
        <f>'House Prices'!S25:S25</f>
        <v>1.4313150214481825</v>
      </c>
      <c r="F18" s="46">
        <f t="shared" si="0"/>
        <v>0.85762607885619035</v>
      </c>
      <c r="G18" s="45"/>
    </row>
    <row r="19" spans="1:7" x14ac:dyDescent="0.25">
      <c r="A19" s="48">
        <f t="shared" si="1"/>
        <v>2004</v>
      </c>
      <c r="B19" s="48">
        <v>2</v>
      </c>
      <c r="C19" s="2">
        <f>'Annual Gross Salary'!D23</f>
        <v>11749.0627556</v>
      </c>
      <c r="D19" s="46">
        <f>'Annual Gross Salary'!F23</f>
        <v>1.2141325409551866</v>
      </c>
      <c r="E19" s="46">
        <f>'House Prices'!S26:S26</f>
        <v>1.6012244081844669</v>
      </c>
      <c r="F19" s="46">
        <f t="shared" si="0"/>
        <v>0.75825258143036889</v>
      </c>
      <c r="G19" s="45"/>
    </row>
    <row r="20" spans="1:7" x14ac:dyDescent="0.25">
      <c r="A20" s="48">
        <f t="shared" si="1"/>
        <v>2004</v>
      </c>
      <c r="B20" s="48">
        <v>3</v>
      </c>
      <c r="C20" s="2">
        <f>'Annual Gross Salary'!D24</f>
        <v>11788.894982599999</v>
      </c>
      <c r="D20" s="46">
        <f>'Annual Gross Salary'!F24</f>
        <v>1.2182487503912425</v>
      </c>
      <c r="E20" s="46">
        <f>'House Prices'!S27:S27</f>
        <v>1.608340929903096</v>
      </c>
      <c r="F20" s="46">
        <f t="shared" si="0"/>
        <v>0.7574567852753975</v>
      </c>
      <c r="G20" s="45"/>
    </row>
    <row r="21" spans="1:7" x14ac:dyDescent="0.25">
      <c r="A21" s="48">
        <f t="shared" si="1"/>
        <v>2004</v>
      </c>
      <c r="B21" s="48">
        <v>4</v>
      </c>
      <c r="C21" s="2">
        <f>'Annual Gross Salary'!D25</f>
        <v>11664.3668624</v>
      </c>
      <c r="D21" s="46">
        <f>'Annual Gross Salary'!F25</f>
        <v>1.2053801798385204</v>
      </c>
      <c r="E21" s="46">
        <f>'House Prices'!S28:S28</f>
        <v>1.5967683256941241</v>
      </c>
      <c r="F21" s="46">
        <f t="shared" si="0"/>
        <v>0.75488733114400608</v>
      </c>
      <c r="G21" s="45"/>
    </row>
    <row r="22" spans="1:7" x14ac:dyDescent="0.25">
      <c r="A22" s="48">
        <f t="shared" si="1"/>
        <v>2005</v>
      </c>
      <c r="B22" s="48">
        <v>1</v>
      </c>
      <c r="C22" s="2">
        <f>'Annual Gross Salary'!D26</f>
        <v>12053.092127999998</v>
      </c>
      <c r="D22" s="46">
        <f>'Annual Gross Salary'!F26</f>
        <v>1.2455505325103922</v>
      </c>
      <c r="E22" s="46">
        <f>'House Prices'!S29:S29</f>
        <v>1.682480326131973</v>
      </c>
      <c r="F22" s="46">
        <f t="shared" si="0"/>
        <v>0.74030614989354226</v>
      </c>
      <c r="G22" s="45"/>
    </row>
    <row r="23" spans="1:7" x14ac:dyDescent="0.25">
      <c r="A23" s="48">
        <f t="shared" si="1"/>
        <v>2005</v>
      </c>
      <c r="B23" s="48">
        <v>2</v>
      </c>
      <c r="C23" s="2">
        <f>'Annual Gross Salary'!D27</f>
        <v>12230.6832968</v>
      </c>
      <c r="D23" s="46">
        <f>'Annual Gross Salary'!F27</f>
        <v>1.2639025680311469</v>
      </c>
      <c r="E23" s="46">
        <f>'House Prices'!S30:S30</f>
        <v>1.6936271171564197</v>
      </c>
      <c r="F23" s="46">
        <f t="shared" si="0"/>
        <v>0.74626968075075739</v>
      </c>
      <c r="G23" s="45"/>
    </row>
    <row r="24" spans="1:7" x14ac:dyDescent="0.25">
      <c r="A24" s="48">
        <f t="shared" si="1"/>
        <v>2005</v>
      </c>
      <c r="B24" s="48">
        <v>3</v>
      </c>
      <c r="C24" s="2">
        <f>'Annual Gross Salary'!D28</f>
        <v>12063.7140552</v>
      </c>
      <c r="D24" s="46">
        <f>'Annual Gross Salary'!F28</f>
        <v>1.2466481883600071</v>
      </c>
      <c r="E24" s="46">
        <f>'House Prices'!S31:S31</f>
        <v>1.7255964658329954</v>
      </c>
      <c r="F24" s="46">
        <f t="shared" si="0"/>
        <v>0.72244479694052566</v>
      </c>
      <c r="G24" s="45"/>
    </row>
    <row r="25" spans="1:7" x14ac:dyDescent="0.25">
      <c r="A25" s="48">
        <f t="shared" si="1"/>
        <v>2005</v>
      </c>
      <c r="B25" s="48">
        <v>4</v>
      </c>
      <c r="C25" s="2">
        <f>'Annual Gross Salary'!D29</f>
        <v>12137.881196</v>
      </c>
      <c r="D25" s="46">
        <f>'Annual Gross Salary'!F29</f>
        <v>1.254312522187143</v>
      </c>
      <c r="E25" s="46">
        <f>'House Prices'!S32:S32</f>
        <v>1.7497084294605898</v>
      </c>
      <c r="F25" s="46">
        <f t="shared" si="0"/>
        <v>0.71686945154275195</v>
      </c>
      <c r="G25" s="45"/>
    </row>
    <row r="26" spans="1:7" x14ac:dyDescent="0.25">
      <c r="A26" s="48">
        <f t="shared" si="1"/>
        <v>2006</v>
      </c>
      <c r="B26" s="48">
        <v>1</v>
      </c>
      <c r="C26" s="2">
        <f>'Annual Gross Salary'!D30</f>
        <v>12492.644247</v>
      </c>
      <c r="D26" s="46">
        <f>'Annual Gross Salary'!F30</f>
        <v>1.2909732647082723</v>
      </c>
      <c r="E26" s="46">
        <f>'House Prices'!S33:S33</f>
        <v>1.7516525068587003</v>
      </c>
      <c r="F26" s="46">
        <f t="shared" si="0"/>
        <v>0.73700306405145377</v>
      </c>
      <c r="G26" s="45"/>
    </row>
    <row r="27" spans="1:7" x14ac:dyDescent="0.25">
      <c r="A27" s="48">
        <f t="shared" si="1"/>
        <v>2006</v>
      </c>
      <c r="B27" s="48">
        <v>2</v>
      </c>
      <c r="C27" s="2">
        <f>'Annual Gross Salary'!D31</f>
        <v>12551.321077299999</v>
      </c>
      <c r="D27" s="46">
        <f>'Annual Gross Salary'!F31</f>
        <v>1.2970368504213863</v>
      </c>
      <c r="E27" s="46">
        <f>'House Prices'!S34:S34</f>
        <v>1.8188150586138863</v>
      </c>
      <c r="F27" s="46">
        <f t="shared" si="0"/>
        <v>0.71312190004070797</v>
      </c>
      <c r="G27" s="45"/>
    </row>
    <row r="28" spans="1:7" x14ac:dyDescent="0.25">
      <c r="A28" s="48">
        <f t="shared" si="1"/>
        <v>2006</v>
      </c>
      <c r="B28" s="48">
        <v>3</v>
      </c>
      <c r="C28" s="2">
        <f>'Annual Gross Salary'!D32</f>
        <v>12846.8948366</v>
      </c>
      <c r="D28" s="46">
        <f>'Annual Gross Salary'!F32</f>
        <v>1.3275810501489382</v>
      </c>
      <c r="E28" s="46">
        <f>'House Prices'!S35:S35</f>
        <v>1.7573645722758948</v>
      </c>
      <c r="F28" s="46">
        <f t="shared" si="0"/>
        <v>0.75543861023079539</v>
      </c>
      <c r="G28" s="45"/>
    </row>
    <row r="29" spans="1:7" x14ac:dyDescent="0.25">
      <c r="A29" s="48">
        <f t="shared" si="1"/>
        <v>2006</v>
      </c>
      <c r="B29" s="48">
        <v>4</v>
      </c>
      <c r="C29" s="2">
        <f>'Annual Gross Salary'!D33</f>
        <v>12688.4045018</v>
      </c>
      <c r="D29" s="46">
        <f>'Annual Gross Salary'!F33</f>
        <v>1.3112028694454736</v>
      </c>
      <c r="E29" s="46">
        <f>'House Prices'!S36:S36</f>
        <v>1.7663746186119309</v>
      </c>
      <c r="F29" s="46">
        <f t="shared" si="0"/>
        <v>0.74231301538733352</v>
      </c>
      <c r="G29" s="45"/>
    </row>
    <row r="30" spans="1:7" x14ac:dyDescent="0.25">
      <c r="A30" s="48">
        <f t="shared" si="1"/>
        <v>2007</v>
      </c>
      <c r="B30" s="48">
        <v>1</v>
      </c>
      <c r="C30" s="2">
        <f>'Annual Gross Salary'!D34</f>
        <v>12911.36</v>
      </c>
      <c r="D30" s="46">
        <f>'Annual Gross Salary'!F34</f>
        <v>1.3342427945169839</v>
      </c>
      <c r="E30" s="46">
        <f>'House Prices'!S37:S37</f>
        <v>1.8055580056779583</v>
      </c>
      <c r="F30" s="46">
        <f t="shared" si="0"/>
        <v>0.73896423727245308</v>
      </c>
      <c r="G30" s="45"/>
    </row>
    <row r="31" spans="1:7" x14ac:dyDescent="0.25">
      <c r="A31" s="48">
        <f t="shared" si="1"/>
        <v>2007</v>
      </c>
      <c r="B31" s="48">
        <v>2</v>
      </c>
      <c r="C31" s="2">
        <f>'Annual Gross Salary'!D35</f>
        <v>12887.26</v>
      </c>
      <c r="D31" s="46">
        <f>'Annual Gross Salary'!F35</f>
        <v>1.3317523325247644</v>
      </c>
      <c r="E31" s="46">
        <f>'House Prices'!S38:S38</f>
        <v>1.8226831151882448</v>
      </c>
      <c r="F31" s="46">
        <f t="shared" si="0"/>
        <v>0.73065489081859547</v>
      </c>
      <c r="G31" s="45"/>
    </row>
    <row r="32" spans="1:7" x14ac:dyDescent="0.25">
      <c r="A32" s="48">
        <f t="shared" si="1"/>
        <v>2007</v>
      </c>
      <c r="B32" s="48">
        <v>3</v>
      </c>
      <c r="C32" s="2">
        <f>'Annual Gross Salary'!D36</f>
        <v>13007.48</v>
      </c>
      <c r="D32" s="46">
        <f>'Annual Gross Salary'!F36</f>
        <v>1.3441757076577352</v>
      </c>
      <c r="E32" s="46">
        <f>'House Prices'!S39:S39</f>
        <v>1.7771211403142071</v>
      </c>
      <c r="F32" s="46">
        <f t="shared" si="0"/>
        <v>0.75637821033408892</v>
      </c>
      <c r="G32" s="45"/>
    </row>
    <row r="33" spans="1:7" x14ac:dyDescent="0.25">
      <c r="A33" s="48">
        <f t="shared" si="1"/>
        <v>2007</v>
      </c>
      <c r="B33" s="48">
        <v>4</v>
      </c>
      <c r="C33" s="2">
        <f>'Annual Gross Salary'!D37</f>
        <v>13204.76</v>
      </c>
      <c r="D33" s="46">
        <f>'Annual Gross Salary'!F37</f>
        <v>1.3645623608454946</v>
      </c>
      <c r="E33" s="46">
        <f>'House Prices'!S40:S40</f>
        <v>1.7681618983976581</v>
      </c>
      <c r="F33" s="46">
        <f t="shared" si="0"/>
        <v>0.77174062063099935</v>
      </c>
      <c r="G33" s="45"/>
    </row>
    <row r="34" spans="1:7" x14ac:dyDescent="0.25">
      <c r="A34" s="48">
        <f t="shared" si="1"/>
        <v>2008</v>
      </c>
      <c r="B34" s="48">
        <v>1</v>
      </c>
      <c r="C34" s="2">
        <f>'Annual Gross Salary'!D38</f>
        <v>13299.45</v>
      </c>
      <c r="D34" s="46">
        <f>'Annual Gross Salary'!F38</f>
        <v>1.374347499685463</v>
      </c>
      <c r="E34" s="46">
        <f>'House Prices'!S41:S41</f>
        <v>1.7921792310526474</v>
      </c>
      <c r="F34" s="46">
        <f t="shared" si="0"/>
        <v>0.76685828954631485</v>
      </c>
      <c r="G34" s="45"/>
    </row>
    <row r="35" spans="1:7" x14ac:dyDescent="0.25">
      <c r="A35" s="48">
        <f t="shared" si="1"/>
        <v>2008</v>
      </c>
      <c r="B35" s="48">
        <v>2</v>
      </c>
      <c r="C35" s="2">
        <f>'Annual Gross Salary'!D39</f>
        <v>13405</v>
      </c>
      <c r="D35" s="46">
        <f>'Annual Gross Salary'!F39</f>
        <v>1.3852548965020079</v>
      </c>
      <c r="E35" s="46">
        <f>'House Prices'!S42:S42</f>
        <v>1.7741863943329395</v>
      </c>
      <c r="F35" s="46">
        <f t="shared" si="0"/>
        <v>0.78078318091422272</v>
      </c>
      <c r="G35" s="45"/>
    </row>
    <row r="36" spans="1:7" x14ac:dyDescent="0.25">
      <c r="A36" s="48">
        <f t="shared" si="1"/>
        <v>2008</v>
      </c>
      <c r="B36" s="48">
        <v>3</v>
      </c>
      <c r="C36" s="2">
        <f>'Annual Gross Salary'!D40</f>
        <v>13956</v>
      </c>
      <c r="D36" s="46">
        <f>'Annual Gross Salary'!F40</f>
        <v>1.4421945047058577</v>
      </c>
      <c r="E36" s="46">
        <f>'House Prices'!S43:S43</f>
        <v>1.7199341102110774</v>
      </c>
      <c r="F36" s="46">
        <f t="shared" si="0"/>
        <v>0.83851729908936201</v>
      </c>
      <c r="G36" s="45"/>
    </row>
    <row r="37" spans="1:7" x14ac:dyDescent="0.25">
      <c r="A37" s="48">
        <f t="shared" si="1"/>
        <v>2008</v>
      </c>
      <c r="B37" s="48">
        <v>4</v>
      </c>
      <c r="C37" s="2">
        <f>'Annual Gross Salary'!D41</f>
        <v>13776</v>
      </c>
      <c r="D37" s="46">
        <f>'Annual Gross Salary'!F41</f>
        <v>1.4235935437681211</v>
      </c>
      <c r="E37" s="46">
        <f>'House Prices'!S44:S44</f>
        <v>1.6911025394355843</v>
      </c>
      <c r="F37" s="46">
        <f t="shared" si="0"/>
        <v>0.8418138525433555</v>
      </c>
      <c r="G37" s="45"/>
    </row>
    <row r="38" spans="1:7" x14ac:dyDescent="0.25">
      <c r="A38" s="48">
        <f t="shared" si="1"/>
        <v>2009</v>
      </c>
      <c r="B38" s="48">
        <v>1</v>
      </c>
      <c r="C38" s="2">
        <f>'Annual Gross Salary'!D42</f>
        <v>13846</v>
      </c>
      <c r="D38" s="46">
        <f>'Annual Gross Salary'!F42</f>
        <v>1.4308272507994633</v>
      </c>
      <c r="E38" s="46">
        <f>'House Prices'!S45:S45</f>
        <v>1.6153362346724029</v>
      </c>
      <c r="F38" s="46">
        <f t="shared" si="0"/>
        <v>0.885776731857712</v>
      </c>
      <c r="G38" s="45"/>
    </row>
    <row r="39" spans="1:7" x14ac:dyDescent="0.25">
      <c r="A39" s="48">
        <f t="shared" si="1"/>
        <v>2009</v>
      </c>
      <c r="B39" s="48">
        <v>2</v>
      </c>
      <c r="C39" s="2">
        <f>'Annual Gross Salary'!D43</f>
        <v>13896</v>
      </c>
      <c r="D39" s="46">
        <f>'Annual Gross Salary'!F43</f>
        <v>1.4359941843932789</v>
      </c>
      <c r="E39" s="46">
        <f>'House Prices'!S46:S46</f>
        <v>1.6678097075636491</v>
      </c>
      <c r="F39" s="46">
        <f t="shared" si="0"/>
        <v>0.86100601158569323</v>
      </c>
      <c r="G39" s="45"/>
    </row>
    <row r="40" spans="1:7" x14ac:dyDescent="0.25">
      <c r="A40" s="48">
        <f t="shared" si="1"/>
        <v>2009</v>
      </c>
      <c r="B40" s="48">
        <v>3</v>
      </c>
      <c r="C40" s="2">
        <f>'Annual Gross Salary'!D44</f>
        <v>13873</v>
      </c>
      <c r="D40" s="46">
        <f>'Annual Gross Salary'!F44</f>
        <v>1.4336173949401236</v>
      </c>
      <c r="E40" s="46">
        <f>'House Prices'!S47:S47</f>
        <v>1.6770892754437665</v>
      </c>
      <c r="F40" s="46">
        <f t="shared" si="0"/>
        <v>0.85482473469444908</v>
      </c>
      <c r="G40" s="45"/>
    </row>
    <row r="41" spans="1:7" x14ac:dyDescent="0.25">
      <c r="A41" s="48">
        <f t="shared" si="1"/>
        <v>2009</v>
      </c>
      <c r="B41" s="48">
        <v>4</v>
      </c>
      <c r="C41" s="2">
        <f>'Annual Gross Salary'!D45</f>
        <v>13907</v>
      </c>
      <c r="D41" s="46">
        <f>'Annual Gross Salary'!F45</f>
        <v>1.4371309097839184</v>
      </c>
      <c r="E41" s="46">
        <f>'House Prices'!S48:S48</f>
        <v>1.6671612770881654</v>
      </c>
      <c r="F41" s="46">
        <f t="shared" si="0"/>
        <v>0.86202272661585932</v>
      </c>
      <c r="G41" s="45"/>
    </row>
    <row r="42" spans="1:7" x14ac:dyDescent="0.25">
      <c r="A42" s="48">
        <f t="shared" si="1"/>
        <v>2010</v>
      </c>
      <c r="B42" s="48">
        <v>1</v>
      </c>
      <c r="C42" s="2">
        <f>'Annual Gross Salary'!D46</f>
        <v>14565</v>
      </c>
      <c r="D42" s="46">
        <f>'Annual Gross Salary'!F46</f>
        <v>1.5051277558785339</v>
      </c>
      <c r="E42" s="46">
        <f>'House Prices'!S49:S49</f>
        <v>1.6876903659942104</v>
      </c>
      <c r="F42" s="46">
        <f t="shared" si="0"/>
        <v>0.89182695250610755</v>
      </c>
      <c r="G42" s="45"/>
    </row>
    <row r="43" spans="1:7" x14ac:dyDescent="0.25">
      <c r="A43" s="48">
        <f t="shared" si="1"/>
        <v>2010</v>
      </c>
      <c r="B43" s="48">
        <v>2</v>
      </c>
      <c r="C43" s="2">
        <f>'Annual Gross Salary'!D47</f>
        <v>14404</v>
      </c>
      <c r="D43" s="46">
        <f>'Annual Gross Salary'!F47</f>
        <v>1.4884902297064473</v>
      </c>
      <c r="E43" s="46">
        <f>'House Prices'!S50:S50</f>
        <v>1.6756818036789101</v>
      </c>
      <c r="F43" s="46">
        <f t="shared" si="0"/>
        <v>0.88828930793335037</v>
      </c>
      <c r="G43" s="45"/>
    </row>
    <row r="44" spans="1:7" x14ac:dyDescent="0.25">
      <c r="A44" s="48">
        <f t="shared" si="1"/>
        <v>2010</v>
      </c>
      <c r="B44" s="48">
        <v>3</v>
      </c>
      <c r="C44" s="2">
        <f>'Annual Gross Salary'!D48</f>
        <v>14463</v>
      </c>
      <c r="D44" s="46">
        <f>'Annual Gross Salary'!F48</f>
        <v>1.4945872113471497</v>
      </c>
      <c r="E44" s="46">
        <f>'House Prices'!S51:S51</f>
        <v>1.7027024017214412</v>
      </c>
      <c r="F44" s="46">
        <f t="shared" si="0"/>
        <v>0.87777359674603972</v>
      </c>
      <c r="G44" s="45"/>
    </row>
    <row r="45" spans="1:7" x14ac:dyDescent="0.25">
      <c r="A45" s="48">
        <f t="shared" si="1"/>
        <v>2010</v>
      </c>
      <c r="B45" s="48">
        <v>4</v>
      </c>
      <c r="C45" s="2">
        <f>'Annual Gross Salary'!D49</f>
        <v>14452</v>
      </c>
      <c r="D45" s="46">
        <f>'Annual Gross Salary'!F49</f>
        <v>1.4934504859565103</v>
      </c>
      <c r="E45" s="46">
        <f>'House Prices'!S52:S52</f>
        <v>1.6340887482054192</v>
      </c>
      <c r="F45" s="46">
        <f t="shared" si="0"/>
        <v>0.91393474656541152</v>
      </c>
      <c r="G45" s="45"/>
    </row>
    <row r="46" spans="1:7" x14ac:dyDescent="0.25">
      <c r="A46" s="48">
        <f t="shared" si="1"/>
        <v>2011</v>
      </c>
      <c r="B46" s="48">
        <v>1</v>
      </c>
      <c r="C46" s="2">
        <f>'Annual Gross Salary'!D50</f>
        <v>15170</v>
      </c>
      <c r="D46" s="46">
        <f>'Annual Gross Salary'!F50</f>
        <v>1.5676476523637048</v>
      </c>
      <c r="E46" s="46">
        <f>'House Prices'!S53:S53</f>
        <v>1.6432029755015622</v>
      </c>
      <c r="F46" s="46">
        <f t="shared" si="0"/>
        <v>0.95401948252023139</v>
      </c>
      <c r="G46" s="45"/>
    </row>
    <row r="47" spans="1:7" x14ac:dyDescent="0.25">
      <c r="A47" s="48">
        <f t="shared" si="1"/>
        <v>2011</v>
      </c>
      <c r="B47" s="48">
        <v>2</v>
      </c>
      <c r="C47" s="2">
        <f>'Annual Gross Salary'!D51</f>
        <v>15016</v>
      </c>
      <c r="D47" s="46">
        <f>'Annual Gross Salary'!F51</f>
        <v>1.551733496894752</v>
      </c>
      <c r="E47" s="46">
        <f>'House Prices'!S54:S54</f>
        <v>1.6762517055872004</v>
      </c>
      <c r="F47" s="46">
        <f t="shared" si="0"/>
        <v>0.92571628218040858</v>
      </c>
      <c r="G47" s="45"/>
    </row>
    <row r="48" spans="1:7" x14ac:dyDescent="0.25">
      <c r="A48" s="48">
        <f t="shared" si="1"/>
        <v>2011</v>
      </c>
      <c r="B48" s="48">
        <v>3</v>
      </c>
      <c r="C48" s="2">
        <f>'Annual Gross Salary'!D52</f>
        <v>15036</v>
      </c>
      <c r="D48" s="46">
        <f>'Annual Gross Salary'!F52</f>
        <v>1.5538002703322786</v>
      </c>
      <c r="E48" s="46">
        <f>'House Prices'!S55:S55</f>
        <v>1.7333389218267523</v>
      </c>
      <c r="F48" s="46">
        <f t="shared" si="0"/>
        <v>0.89642034270755355</v>
      </c>
      <c r="G48" s="45"/>
    </row>
    <row r="49" spans="1:7" x14ac:dyDescent="0.25">
      <c r="A49" s="48">
        <f t="shared" si="1"/>
        <v>2011</v>
      </c>
      <c r="B49" s="48">
        <v>4</v>
      </c>
      <c r="C49" s="2">
        <f>'Annual Gross Salary'!D53</f>
        <v>15013</v>
      </c>
      <c r="D49" s="46">
        <f>'Annual Gross Salary'!F53</f>
        <v>1.5514234808791234</v>
      </c>
      <c r="E49" s="46">
        <f>'House Prices'!S56:S56</f>
        <v>1.7344907883137801</v>
      </c>
      <c r="F49" s="46">
        <f t="shared" si="0"/>
        <v>0.89445472488635747</v>
      </c>
      <c r="G49" s="45"/>
    </row>
    <row r="50" spans="1:7" x14ac:dyDescent="0.25">
      <c r="A50" s="48">
        <f t="shared" si="1"/>
        <v>2012</v>
      </c>
      <c r="B50" s="48">
        <v>1</v>
      </c>
      <c r="C50" s="2">
        <f>'Annual Gross Salary'!D54</f>
        <v>15620</v>
      </c>
      <c r="D50" s="46">
        <f>'Annual Gross Salary'!F54</f>
        <v>1.6141500547080467</v>
      </c>
      <c r="E50" s="46">
        <f>'House Prices'!S57:S57</f>
        <v>1.7332327386954323</v>
      </c>
      <c r="F50" s="46">
        <f t="shared" si="0"/>
        <v>0.93129446419468365</v>
      </c>
      <c r="G50" s="45"/>
    </row>
    <row r="51" spans="1:7" x14ac:dyDescent="0.25">
      <c r="A51" s="48">
        <f t="shared" si="1"/>
        <v>2012</v>
      </c>
      <c r="B51" s="48">
        <v>2</v>
      </c>
      <c r="C51" s="2">
        <f>'Annual Gross Salary'!D55</f>
        <v>15480</v>
      </c>
      <c r="D51" s="46">
        <f>'Annual Gross Salary'!F55</f>
        <v>1.5996826406453626</v>
      </c>
      <c r="E51" s="46">
        <f>'House Prices'!S58:S58</f>
        <v>1.6772857978508773</v>
      </c>
      <c r="F51" s="46">
        <f t="shared" si="0"/>
        <v>0.95373289554770668</v>
      </c>
      <c r="G51" s="45"/>
    </row>
    <row r="52" spans="1:7" x14ac:dyDescent="0.25">
      <c r="A52" s="48">
        <f t="shared" si="1"/>
        <v>2012</v>
      </c>
      <c r="B52" s="48">
        <v>3</v>
      </c>
      <c r="C52" s="2">
        <f>'Annual Gross Salary'!D56</f>
        <v>15513</v>
      </c>
      <c r="D52" s="46">
        <f>'Annual Gross Salary'!F56</f>
        <v>1.6030928168172811</v>
      </c>
      <c r="E52" s="46">
        <f>'House Prices'!S59:S59</f>
        <v>1.7121910173365131</v>
      </c>
      <c r="F52" s="46">
        <f t="shared" si="0"/>
        <v>0.93628152500826378</v>
      </c>
      <c r="G52" s="45"/>
    </row>
    <row r="53" spans="1:7" x14ac:dyDescent="0.25">
      <c r="A53" s="48">
        <f t="shared" si="1"/>
        <v>2012</v>
      </c>
      <c r="B53" s="48">
        <v>4</v>
      </c>
      <c r="C53" s="2">
        <f>'Annual Gross Salary'!D57</f>
        <v>15471</v>
      </c>
      <c r="D53" s="46">
        <f>'Annual Gross Salary'!F57</f>
        <v>1.5987525925984758</v>
      </c>
      <c r="E53" s="46">
        <f>'House Prices'!S60:S60</f>
        <v>1.696229577851867</v>
      </c>
      <c r="F53" s="46">
        <f t="shared" si="0"/>
        <v>0.94253314142957134</v>
      </c>
      <c r="G53" s="45"/>
    </row>
    <row r="54" spans="1:7" x14ac:dyDescent="0.25">
      <c r="A54" s="48">
        <f t="shared" si="1"/>
        <v>2013</v>
      </c>
      <c r="B54" s="48">
        <v>1</v>
      </c>
      <c r="C54" s="2">
        <f>'Annual Gross Salary'!D58</f>
        <v>15923</v>
      </c>
      <c r="D54" s="46">
        <f>'Annual Gross Salary'!F58</f>
        <v>1.6454616722865703</v>
      </c>
      <c r="E54" s="46">
        <f>'House Prices'!S61:S61</f>
        <v>1.7219891309244855</v>
      </c>
      <c r="F54" s="46">
        <f t="shared" si="0"/>
        <v>0.9555586866005189</v>
      </c>
      <c r="G54" s="45"/>
    </row>
    <row r="55" spans="1:7" x14ac:dyDescent="0.25">
      <c r="A55" s="48">
        <f t="shared" si="1"/>
        <v>2013</v>
      </c>
      <c r="B55" s="48">
        <v>2</v>
      </c>
      <c r="C55" s="2">
        <f>'Annual Gross Salary'!D59</f>
        <v>15730</v>
      </c>
      <c r="D55" s="46">
        <f>'Annual Gross Salary'!F59</f>
        <v>1.6255173086144414</v>
      </c>
      <c r="E55" s="46">
        <f>'House Prices'!S62:S62</f>
        <v>1.6956154030061759</v>
      </c>
      <c r="F55" s="46">
        <f t="shared" si="0"/>
        <v>0.95865920168721241</v>
      </c>
      <c r="G55" s="45"/>
    </row>
    <row r="56" spans="1:7" x14ac:dyDescent="0.25">
      <c r="A56" s="48">
        <f t="shared" si="1"/>
        <v>2013</v>
      </c>
      <c r="B56" s="48">
        <v>3</v>
      </c>
      <c r="C56" s="2">
        <f>'Annual Gross Salary'!D60</f>
        <v>15722.675483225206</v>
      </c>
      <c r="D56" s="46">
        <f>'Annual Gross Salary'!F60</f>
        <v>1.6247604027787985</v>
      </c>
      <c r="E56" s="46">
        <f>'House Prices'!S63:S63</f>
        <v>1.7390472868713662</v>
      </c>
      <c r="F56" s="46">
        <f t="shared" si="0"/>
        <v>0.93428189966117847</v>
      </c>
      <c r="G56" s="45"/>
    </row>
    <row r="57" spans="1:7" x14ac:dyDescent="0.25">
      <c r="A57" s="48">
        <f t="shared" si="1"/>
        <v>2013</v>
      </c>
      <c r="B57" s="48">
        <v>4</v>
      </c>
      <c r="C57" s="2">
        <f>'Annual Gross Salary'!D61</f>
        <v>15979</v>
      </c>
      <c r="D57" s="46">
        <f>'Annual Gross Salary'!F61</f>
        <v>1.6512486379116438</v>
      </c>
      <c r="E57" s="46">
        <f>'House Prices'!S64:S64</f>
        <v>1.8049328341150246</v>
      </c>
      <c r="F57" s="46">
        <f t="shared" si="0"/>
        <v>0.91485323259758111</v>
      </c>
      <c r="G57" s="45"/>
    </row>
    <row r="58" spans="1:7" x14ac:dyDescent="0.25">
      <c r="A58" s="48">
        <f t="shared" si="1"/>
        <v>2014</v>
      </c>
      <c r="B58" s="48">
        <v>1</v>
      </c>
      <c r="C58" s="2">
        <f>'Annual Gross Salary'!D62</f>
        <v>15914</v>
      </c>
      <c r="D58" s="46">
        <f>'Annual Gross Salary'!F62</f>
        <v>1.6445316242396835</v>
      </c>
      <c r="E58" s="46">
        <f>'House Prices'!S65:S65</f>
        <v>1.8377281754233166</v>
      </c>
      <c r="F58" s="46">
        <f t="shared" si="0"/>
        <v>0.89487207424507664</v>
      </c>
      <c r="G58" s="45"/>
    </row>
    <row r="59" spans="1:7" x14ac:dyDescent="0.25">
      <c r="A59" s="48">
        <f t="shared" si="1"/>
        <v>2014</v>
      </c>
      <c r="B59" s="48">
        <v>2</v>
      </c>
      <c r="C59" s="2">
        <f>'Annual Gross Salary'!D63</f>
        <v>16078</v>
      </c>
      <c r="D59" s="46">
        <f>'Annual Gross Salary'!F63</f>
        <v>1.6614791664273991</v>
      </c>
      <c r="E59" s="46">
        <f>'House Prices'!S66:S66</f>
        <v>1.8469183669885978</v>
      </c>
      <c r="F59" s="46">
        <f t="shared" si="0"/>
        <v>0.89959534548158859</v>
      </c>
      <c r="G59" s="45"/>
    </row>
    <row r="60" spans="1:7" x14ac:dyDescent="0.25">
      <c r="A60" s="48">
        <f t="shared" si="1"/>
        <v>2014</v>
      </c>
      <c r="B60" s="48">
        <v>3</v>
      </c>
      <c r="C60" s="2">
        <f>'Annual Gross Salary'!D64</f>
        <v>16081.697546179688</v>
      </c>
      <c r="D60" s="46">
        <f>'Annual Gross Salary'!F64</f>
        <v>1.6618612659388095</v>
      </c>
      <c r="E60" s="46">
        <f>'House Prices'!S67:S67</f>
        <v>1.8709188487452142</v>
      </c>
      <c r="F60" s="46">
        <f t="shared" si="0"/>
        <v>0.8882594063624859</v>
      </c>
      <c r="G60" s="45"/>
    </row>
    <row r="61" spans="1:7" x14ac:dyDescent="0.25">
      <c r="A61" s="48">
        <f t="shared" si="1"/>
        <v>2014</v>
      </c>
      <c r="B61" s="48">
        <v>4</v>
      </c>
      <c r="C61" s="2">
        <f>'Annual Gross Salary'!D65</f>
        <v>16228</v>
      </c>
      <c r="D61" s="46">
        <f>'Annual Gross Salary'!F65</f>
        <v>1.6769799672088466</v>
      </c>
      <c r="E61" s="46">
        <f>'House Prices'!S68:S68</f>
        <v>1.8902799502734662</v>
      </c>
      <c r="F61" s="46">
        <f t="shared" si="0"/>
        <v>0.8871595802337312</v>
      </c>
      <c r="G61" s="45"/>
    </row>
    <row r="62" spans="1:7" x14ac:dyDescent="0.25">
      <c r="A62" s="48">
        <f t="shared" si="1"/>
        <v>2015</v>
      </c>
      <c r="B62" s="48">
        <v>1</v>
      </c>
      <c r="C62" s="2">
        <f>'Annual Gross Salary'!D66</f>
        <v>16342</v>
      </c>
      <c r="D62" s="46">
        <f>'Annual Gross Salary'!F66</f>
        <v>1.6887605758027464</v>
      </c>
      <c r="E62" s="46">
        <f>'House Prices'!S69:S69</f>
        <v>1.9351773191857351</v>
      </c>
      <c r="F62" s="46">
        <f t="shared" si="0"/>
        <v>0.8726645145434665</v>
      </c>
      <c r="G62" s="45"/>
    </row>
    <row r="63" spans="1:7" x14ac:dyDescent="0.25">
      <c r="A63" s="48">
        <f t="shared" si="1"/>
        <v>2015</v>
      </c>
      <c r="B63" s="48">
        <v>2</v>
      </c>
      <c r="C63" s="2">
        <f>'Annual Gross Salary'!D67</f>
        <v>16406</v>
      </c>
      <c r="D63" s="46">
        <f>'Annual Gross Salary'!F67</f>
        <v>1.6953742508028307</v>
      </c>
      <c r="E63" s="46">
        <f>'House Prices'!S70:S70</f>
        <v>1.9349224547297526</v>
      </c>
      <c r="F63" s="46">
        <f t="shared" si="0"/>
        <v>0.87619751719694672</v>
      </c>
      <c r="G63" s="45"/>
    </row>
    <row r="64" spans="1:7" x14ac:dyDescent="0.25">
      <c r="A64" s="48">
        <f t="shared" si="1"/>
        <v>2015</v>
      </c>
      <c r="B64" s="48">
        <v>3</v>
      </c>
      <c r="C64" s="2">
        <f>'Annual Gross Salary'!D68</f>
        <v>16630.225575419692</v>
      </c>
      <c r="D64" s="46">
        <f>'Annual Gross Salary'!F68</f>
        <v>1.7185454239674041</v>
      </c>
      <c r="E64" s="46">
        <f>'House Prices'!S71:S71</f>
        <v>1.9636997122988351</v>
      </c>
      <c r="F64" s="46">
        <f t="shared" si="0"/>
        <v>0.87515693626881608</v>
      </c>
      <c r="G64" s="45"/>
    </row>
    <row r="65" spans="1:7" x14ac:dyDescent="0.25">
      <c r="A65" s="48">
        <f t="shared" si="1"/>
        <v>2015</v>
      </c>
      <c r="B65" s="48">
        <v>4</v>
      </c>
      <c r="C65" s="2">
        <f>'Annual Gross Salary'!D69</f>
        <v>16881</v>
      </c>
      <c r="D65" s="46">
        <f>'Annual Gross Salary'!F69</f>
        <v>1.7444601199440806</v>
      </c>
      <c r="E65" s="46">
        <f>'House Prices'!S72:S72</f>
        <v>2.0798778029678431</v>
      </c>
      <c r="F65" s="46">
        <f t="shared" si="0"/>
        <v>0.83873202428279947</v>
      </c>
      <c r="G65" s="45"/>
    </row>
    <row r="66" spans="1:7" x14ac:dyDescent="0.25">
      <c r="A66" s="48">
        <f t="shared" si="1"/>
        <v>2016</v>
      </c>
      <c r="B66" s="48">
        <v>1</v>
      </c>
      <c r="C66" s="2">
        <f>'Annual Gross Salary'!D70</f>
        <v>17063.221379515875</v>
      </c>
      <c r="D66" s="46">
        <f>'Annual Gross Salary'!F70</f>
        <v>1.7632906352907209</v>
      </c>
      <c r="E66" s="46">
        <f>'House Prices'!S73:S73</f>
        <v>2.1272224950594723</v>
      </c>
      <c r="F66" s="46">
        <f t="shared" si="0"/>
        <v>0.82891688076165415</v>
      </c>
      <c r="G66" s="45"/>
    </row>
    <row r="67" spans="1:7" x14ac:dyDescent="0.25">
      <c r="A67" s="48">
        <f t="shared" si="1"/>
        <v>2016</v>
      </c>
      <c r="B67" s="48">
        <v>2</v>
      </c>
      <c r="C67" s="2">
        <f>'Annual Gross Salary'!D71</f>
        <v>17028.836130044059</v>
      </c>
      <c r="D67" s="46">
        <f>'Annual Gross Salary'!F71</f>
        <v>1.7597373092781678</v>
      </c>
      <c r="E67" s="46">
        <f>'House Prices'!S74:S74</f>
        <v>2.1041965806096536</v>
      </c>
      <c r="F67" s="46">
        <f t="shared" ref="F67:F74" si="2">D67/E67</f>
        <v>0.83629891118267818</v>
      </c>
      <c r="G67" s="45"/>
    </row>
    <row r="68" spans="1:7" x14ac:dyDescent="0.25">
      <c r="A68" s="48">
        <f t="shared" ref="A68:A85" si="3">IF(B67=4,A67+1,A67)</f>
        <v>2016</v>
      </c>
      <c r="B68" s="48">
        <v>3</v>
      </c>
      <c r="C68" s="2">
        <f>'Annual Gross Salary'!D72</f>
        <v>17239.430355226326</v>
      </c>
      <c r="D68" s="46">
        <f>'Annual Gross Salary'!F72</f>
        <v>1.781499836813325</v>
      </c>
      <c r="E68" s="46">
        <f>'House Prices'!S75:S75</f>
        <v>2.207156192665034</v>
      </c>
      <c r="F68" s="46">
        <f t="shared" si="2"/>
        <v>0.80714715285384964</v>
      </c>
      <c r="G68" s="45"/>
    </row>
    <row r="69" spans="1:7" x14ac:dyDescent="0.25">
      <c r="A69" s="48">
        <f t="shared" si="3"/>
        <v>2016</v>
      </c>
      <c r="B69" s="48">
        <v>4</v>
      </c>
      <c r="C69" s="2">
        <f>'Annual Gross Salary'!D73</f>
        <v>17666.34602601696</v>
      </c>
      <c r="D69" s="46">
        <f>'Annual Gross Salary'!F73</f>
        <v>1.8256167352360153</v>
      </c>
      <c r="E69" s="46">
        <f>'House Prices'!S76:S76</f>
        <v>2.3669057535402178</v>
      </c>
      <c r="F69" s="46">
        <f t="shared" si="2"/>
        <v>0.7713094332148257</v>
      </c>
      <c r="G69" s="45"/>
    </row>
    <row r="70" spans="1:7" x14ac:dyDescent="0.25">
      <c r="A70" s="48">
        <f t="shared" si="3"/>
        <v>2017</v>
      </c>
      <c r="B70" s="48">
        <v>1</v>
      </c>
      <c r="C70" s="2">
        <f>'Annual Gross Salary'!D74</f>
        <v>18029.101660995646</v>
      </c>
      <c r="D70" s="46">
        <f>'Annual Gross Salary'!F74</f>
        <v>1.8631034207703623</v>
      </c>
      <c r="E70" s="46">
        <f>'House Prices'!S77:S77</f>
        <v>2.3967450839788</v>
      </c>
      <c r="F70" s="46">
        <f t="shared" si="2"/>
        <v>0.77734734212011092</v>
      </c>
      <c r="G70" s="45"/>
    </row>
    <row r="71" spans="1:7" x14ac:dyDescent="0.25">
      <c r="A71" s="48">
        <f t="shared" si="3"/>
        <v>2017</v>
      </c>
      <c r="B71" s="48">
        <v>2</v>
      </c>
      <c r="C71" s="2">
        <f>'Annual Gross Salary'!D75</f>
        <v>18063.845729149496</v>
      </c>
      <c r="D71" s="46">
        <f>'Annual Gross Salary'!F75</f>
        <v>1.8666938266289612</v>
      </c>
      <c r="E71" s="46">
        <f>'House Prices'!S78:S78</f>
        <v>2.4122266230274061</v>
      </c>
      <c r="F71" s="46">
        <f t="shared" si="2"/>
        <v>0.77384678902441295</v>
      </c>
      <c r="G71" s="45"/>
    </row>
    <row r="72" spans="1:7" x14ac:dyDescent="0.25">
      <c r="A72" s="48">
        <f t="shared" si="3"/>
        <v>2017</v>
      </c>
      <c r="B72" s="48">
        <v>3</v>
      </c>
      <c r="C72" s="2">
        <f>'Annual Gross Salary'!D76</f>
        <v>17858.319607961021</v>
      </c>
      <c r="D72" s="46">
        <f>'Annual Gross Salary'!F76</f>
        <v>1.8454550302294535</v>
      </c>
      <c r="E72" s="46">
        <f>'House Prices'!S79:S79</f>
        <v>2.4600571547732826</v>
      </c>
      <c r="F72" s="46">
        <f t="shared" si="2"/>
        <v>0.75016754250960871</v>
      </c>
      <c r="G72" s="45"/>
    </row>
    <row r="73" spans="1:7" x14ac:dyDescent="0.25">
      <c r="A73" s="48">
        <f t="shared" si="3"/>
        <v>2017</v>
      </c>
      <c r="B73" s="48">
        <v>4</v>
      </c>
      <c r="C73" s="2">
        <f>'Annual Gross Salary'!D77</f>
        <v>17911.257533866981</v>
      </c>
      <c r="D73" s="46">
        <f>'Annual Gross Salary'!F77</f>
        <v>1.8509255651844623</v>
      </c>
      <c r="E73" s="46">
        <f>'House Prices'!S80:S80</f>
        <v>2.5756690617622118</v>
      </c>
      <c r="F73" s="46">
        <f t="shared" si="2"/>
        <v>0.71861932600848299</v>
      </c>
      <c r="G73" s="45"/>
    </row>
    <row r="74" spans="1:7" x14ac:dyDescent="0.25">
      <c r="A74" s="48">
        <f t="shared" si="3"/>
        <v>2018</v>
      </c>
      <c r="B74" s="48">
        <v>1</v>
      </c>
      <c r="C74" s="2">
        <f>'Annual Gross Salary'!D78</f>
        <v>18643.443374221835</v>
      </c>
      <c r="D74" s="46">
        <f>'Annual Gross Salary'!F78</f>
        <v>1.9265886774933767</v>
      </c>
      <c r="E74" s="46">
        <f>'House Prices'!S81:S81</f>
        <v>2.721922101352106</v>
      </c>
      <c r="F74" s="46">
        <f t="shared" si="2"/>
        <v>0.70780448732766821</v>
      </c>
      <c r="G74" s="45"/>
    </row>
    <row r="75" spans="1:7" x14ac:dyDescent="0.25">
      <c r="A75" s="48">
        <f t="shared" si="3"/>
        <v>2018</v>
      </c>
      <c r="B75" s="48">
        <v>2</v>
      </c>
      <c r="C75" s="2">
        <f>IF('Annual Gross Salary'!D79="","",'Annual Gross Salary'!D79)</f>
        <v>18945.257027357642</v>
      </c>
      <c r="D75" s="46">
        <f>IF('Annual Gross Salary'!F79="","",'Annual Gross Salary'!F79)</f>
        <v>1.9577776995625702</v>
      </c>
      <c r="E75" s="46">
        <f>IF('House Prices'!S82:S82="","",'House Prices'!S82:S82)</f>
        <v>2.818723387979738</v>
      </c>
      <c r="F75" s="46">
        <f>IF(D75="","",D75/E75)</f>
        <v>0.69456183884924128</v>
      </c>
      <c r="G75" s="45"/>
    </row>
    <row r="76" spans="1:7" x14ac:dyDescent="0.25">
      <c r="A76" s="48">
        <f t="shared" si="3"/>
        <v>2018</v>
      </c>
      <c r="B76" s="48">
        <v>3</v>
      </c>
      <c r="C76" s="2">
        <f>IF('Annual Gross Salary'!D80="","",'Annual Gross Salary'!D80)</f>
        <v>19076</v>
      </c>
      <c r="D76" s="46">
        <f>IF('Annual Gross Salary'!F80="","",'Annual Gross Salary'!F80)</f>
        <v>1.9712885047125928</v>
      </c>
      <c r="E76" s="46">
        <f>IF('House Prices'!S83:S83="","",'House Prices'!S83:S83)</f>
        <v>2.847223648465909</v>
      </c>
      <c r="F76" s="46">
        <f t="shared" ref="F76:F85" si="4">IF(D76="","",D76/E76)</f>
        <v>0.69235464020352866</v>
      </c>
      <c r="G76" s="45"/>
    </row>
    <row r="77" spans="1:7" x14ac:dyDescent="0.25">
      <c r="A77" s="48">
        <f t="shared" si="3"/>
        <v>2018</v>
      </c>
      <c r="B77" s="48">
        <v>4</v>
      </c>
      <c r="C77" s="2">
        <f>IF('Annual Gross Salary'!D81="","",'Annual Gross Salary'!D81)</f>
        <v>19036</v>
      </c>
      <c r="D77" s="46">
        <f>IF('Annual Gross Salary'!F81="","",'Annual Gross Salary'!F81)</f>
        <v>1.9671549578375402</v>
      </c>
      <c r="E77" s="46">
        <f>IF('House Prices'!S84:S84="","",'House Prices'!S84:S84)</f>
        <v>2.8808845692226499</v>
      </c>
      <c r="F77" s="46">
        <f t="shared" si="4"/>
        <v>0.6828301900233158</v>
      </c>
      <c r="G77" s="45"/>
    </row>
    <row r="78" spans="1:7" x14ac:dyDescent="0.25">
      <c r="A78" s="48">
        <f t="shared" si="3"/>
        <v>2019</v>
      </c>
      <c r="B78" s="48">
        <v>1</v>
      </c>
      <c r="C78" s="2" t="str">
        <f>IF('Annual Gross Salary'!D82="","",'Annual Gross Salary'!D82)</f>
        <v/>
      </c>
      <c r="D78" s="46" t="str">
        <f>IF('Annual Gross Salary'!F82="","",'Annual Gross Salary'!F82)</f>
        <v/>
      </c>
      <c r="E78" s="46" t="str">
        <f>IF('House Prices'!S85:S85="","",'House Prices'!S85:S85)</f>
        <v/>
      </c>
      <c r="F78" s="46" t="str">
        <f t="shared" si="4"/>
        <v/>
      </c>
      <c r="G78" s="45"/>
    </row>
    <row r="79" spans="1:7" x14ac:dyDescent="0.25">
      <c r="A79" s="48">
        <f t="shared" si="3"/>
        <v>2019</v>
      </c>
      <c r="B79" s="48">
        <v>2</v>
      </c>
      <c r="C79" s="2" t="str">
        <f>IF('Annual Gross Salary'!D83="","",'Annual Gross Salary'!D83)</f>
        <v/>
      </c>
      <c r="D79" s="46" t="str">
        <f>IF('Annual Gross Salary'!F83="","",'Annual Gross Salary'!F83)</f>
        <v/>
      </c>
      <c r="E79" s="46" t="str">
        <f>IF('House Prices'!S86:S86="","",'House Prices'!S86:S86)</f>
        <v/>
      </c>
      <c r="F79" s="46" t="str">
        <f t="shared" si="4"/>
        <v/>
      </c>
      <c r="G79" s="45"/>
    </row>
    <row r="80" spans="1:7" x14ac:dyDescent="0.25">
      <c r="A80" s="48">
        <f t="shared" si="3"/>
        <v>2019</v>
      </c>
      <c r="B80" s="48">
        <v>3</v>
      </c>
      <c r="C80" s="2" t="str">
        <f>IF('Annual Gross Salary'!D84="","",'Annual Gross Salary'!D84)</f>
        <v/>
      </c>
      <c r="D80" s="46" t="str">
        <f>IF('Annual Gross Salary'!F84="","",'Annual Gross Salary'!F84)</f>
        <v/>
      </c>
      <c r="E80" s="46" t="str">
        <f>IF('House Prices'!S87:S87="","",'House Prices'!S87:S87)</f>
        <v/>
      </c>
      <c r="F80" s="46" t="str">
        <f t="shared" si="4"/>
        <v/>
      </c>
      <c r="G80" s="45"/>
    </row>
    <row r="81" spans="1:7" x14ac:dyDescent="0.25">
      <c r="A81" s="48">
        <f t="shared" si="3"/>
        <v>2019</v>
      </c>
      <c r="B81" s="48">
        <v>4</v>
      </c>
      <c r="C81" s="2" t="str">
        <f>IF('Annual Gross Salary'!D85="","",'Annual Gross Salary'!D85)</f>
        <v/>
      </c>
      <c r="D81" s="46" t="str">
        <f>IF('Annual Gross Salary'!F85="","",'Annual Gross Salary'!F85)</f>
        <v/>
      </c>
      <c r="E81" s="46" t="str">
        <f>IF('House Prices'!S88:S88="","",'House Prices'!S88:S88)</f>
        <v/>
      </c>
      <c r="F81" s="46" t="str">
        <f t="shared" si="4"/>
        <v/>
      </c>
      <c r="G81" s="45"/>
    </row>
    <row r="82" spans="1:7" x14ac:dyDescent="0.25">
      <c r="A82" s="48">
        <f t="shared" si="3"/>
        <v>2020</v>
      </c>
      <c r="B82" s="48">
        <v>1</v>
      </c>
      <c r="C82" s="2" t="str">
        <f>IF('Annual Gross Salary'!D86="","",'Annual Gross Salary'!D86)</f>
        <v/>
      </c>
      <c r="D82" s="46" t="str">
        <f>IF('Annual Gross Salary'!F86="","",'Annual Gross Salary'!F86)</f>
        <v/>
      </c>
      <c r="E82" s="46" t="str">
        <f>IF('House Prices'!S89:S89="","",'House Prices'!S89:S89)</f>
        <v/>
      </c>
      <c r="F82" s="46" t="str">
        <f t="shared" si="4"/>
        <v/>
      </c>
      <c r="G82" s="45"/>
    </row>
    <row r="83" spans="1:7" x14ac:dyDescent="0.25">
      <c r="A83" s="48">
        <f t="shared" si="3"/>
        <v>2020</v>
      </c>
      <c r="B83" s="48">
        <v>2</v>
      </c>
      <c r="C83" s="2" t="str">
        <f>IF('Annual Gross Salary'!D87="","",'Annual Gross Salary'!D87)</f>
        <v/>
      </c>
      <c r="D83" s="46" t="str">
        <f>IF('Annual Gross Salary'!F87="","",'Annual Gross Salary'!F87)</f>
        <v/>
      </c>
      <c r="E83" s="46" t="str">
        <f>IF('House Prices'!S90:S90="","",'House Prices'!S90:S90)</f>
        <v/>
      </c>
      <c r="F83" s="46" t="str">
        <f t="shared" si="4"/>
        <v/>
      </c>
      <c r="G83" s="45"/>
    </row>
    <row r="84" spans="1:7" x14ac:dyDescent="0.25">
      <c r="A84" s="48">
        <f t="shared" si="3"/>
        <v>2020</v>
      </c>
      <c r="B84" s="48">
        <v>3</v>
      </c>
      <c r="C84" s="2" t="str">
        <f>IF('Annual Gross Salary'!D88="","",'Annual Gross Salary'!D88)</f>
        <v/>
      </c>
      <c r="D84" s="46" t="str">
        <f>IF('Annual Gross Salary'!F88="","",'Annual Gross Salary'!F88)</f>
        <v/>
      </c>
      <c r="E84" s="46" t="str">
        <f>IF('House Prices'!S91:S91="","",'House Prices'!S91:S91)</f>
        <v/>
      </c>
      <c r="F84" s="46" t="str">
        <f t="shared" si="4"/>
        <v/>
      </c>
      <c r="G84" s="45"/>
    </row>
    <row r="85" spans="1:7" x14ac:dyDescent="0.25">
      <c r="A85" s="48">
        <f t="shared" si="3"/>
        <v>2020</v>
      </c>
      <c r="B85" s="48">
        <v>4</v>
      </c>
      <c r="C85" s="2" t="str">
        <f>IF('Annual Gross Salary'!D89="","",'Annual Gross Salary'!D89)</f>
        <v/>
      </c>
      <c r="D85" s="46" t="str">
        <f>IF('Annual Gross Salary'!F89="","",'Annual Gross Salary'!F89)</f>
        <v/>
      </c>
      <c r="E85" s="46" t="str">
        <f>IF('House Prices'!S92:S92="","",'House Prices'!S92:S92)</f>
        <v/>
      </c>
      <c r="F85" s="46" t="str">
        <f t="shared" si="4"/>
        <v/>
      </c>
      <c r="G85" s="45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6"/>
  <sheetViews>
    <sheetView topLeftCell="A4" workbookViewId="0">
      <selection activeCell="D7" sqref="D7"/>
    </sheetView>
  </sheetViews>
  <sheetFormatPr defaultRowHeight="15" x14ac:dyDescent="0.25"/>
  <cols>
    <col min="2" max="2" width="5" bestFit="1" customWidth="1"/>
    <col min="3" max="3" width="7.85546875" bestFit="1" customWidth="1"/>
    <col min="4" max="4" width="22.42578125" bestFit="1" customWidth="1"/>
    <col min="5" max="5" width="12" style="54" customWidth="1"/>
    <col min="6" max="6" width="21" bestFit="1" customWidth="1"/>
    <col min="9" max="9" width="13.140625" bestFit="1" customWidth="1"/>
    <col min="10" max="11" width="8.7109375" customWidth="1"/>
    <col min="12" max="12" width="10.28515625" bestFit="1" customWidth="1"/>
  </cols>
  <sheetData>
    <row r="1" spans="1:6" s="48" customFormat="1" x14ac:dyDescent="0.25">
      <c r="A1" s="48" t="s">
        <v>30</v>
      </c>
      <c r="B1" s="48" t="s">
        <v>27</v>
      </c>
      <c r="E1" s="54"/>
    </row>
    <row r="2" spans="1:6" s="48" customFormat="1" x14ac:dyDescent="0.25">
      <c r="B2" s="48" t="s">
        <v>28</v>
      </c>
      <c r="E2" s="54"/>
    </row>
    <row r="3" spans="1:6" s="48" customFormat="1" x14ac:dyDescent="0.25">
      <c r="E3" s="54"/>
    </row>
    <row r="4" spans="1:6" s="48" customFormat="1" x14ac:dyDescent="0.25">
      <c r="E4" s="54"/>
    </row>
    <row r="5" spans="1:6" x14ac:dyDescent="0.25">
      <c r="A5" t="s">
        <v>22</v>
      </c>
      <c r="B5" t="s">
        <v>0</v>
      </c>
      <c r="C5" t="s">
        <v>1</v>
      </c>
      <c r="D5" t="s">
        <v>2</v>
      </c>
      <c r="F5" t="s">
        <v>26</v>
      </c>
    </row>
    <row r="6" spans="1:6" x14ac:dyDescent="0.25">
      <c r="A6">
        <v>1</v>
      </c>
      <c r="B6">
        <v>2000</v>
      </c>
      <c r="C6">
        <v>1</v>
      </c>
      <c r="D6" s="53">
        <f t="shared" ref="D6:D12" si="0">(A6*$E$16)+$E$13</f>
        <v>9676.91941306238</v>
      </c>
      <c r="F6" s="3">
        <f>1+ ((D6-$D$6)/$D$6)</f>
        <v>1</v>
      </c>
    </row>
    <row r="7" spans="1:6" x14ac:dyDescent="0.25">
      <c r="A7">
        <v>2</v>
      </c>
      <c r="B7" t="s">
        <v>3</v>
      </c>
      <c r="C7">
        <v>2</v>
      </c>
      <c r="D7" s="53">
        <f t="shared" si="0"/>
        <v>9793.2525273626616</v>
      </c>
      <c r="F7" s="3">
        <f t="shared" ref="F7:F70" si="1">1+ ((D7-$D$6)/$D$6)</f>
        <v>1.0120217095270267</v>
      </c>
    </row>
    <row r="8" spans="1:6" x14ac:dyDescent="0.25">
      <c r="A8">
        <v>3</v>
      </c>
      <c r="B8" t="s">
        <v>3</v>
      </c>
      <c r="C8">
        <v>3</v>
      </c>
      <c r="D8" s="53">
        <f t="shared" si="0"/>
        <v>9909.5856416629449</v>
      </c>
      <c r="F8" s="3">
        <f t="shared" si="1"/>
        <v>1.0240434190540535</v>
      </c>
    </row>
    <row r="9" spans="1:6" x14ac:dyDescent="0.25">
      <c r="A9">
        <v>4</v>
      </c>
      <c r="B9" t="s">
        <v>3</v>
      </c>
      <c r="C9">
        <v>4</v>
      </c>
      <c r="D9" s="53">
        <f t="shared" si="0"/>
        <v>10025.918755963226</v>
      </c>
      <c r="F9" s="3">
        <f t="shared" si="1"/>
        <v>1.0360651285810802</v>
      </c>
    </row>
    <row r="10" spans="1:6" x14ac:dyDescent="0.25">
      <c r="A10" s="48">
        <v>5</v>
      </c>
      <c r="B10">
        <v>2001</v>
      </c>
      <c r="C10">
        <v>1</v>
      </c>
      <c r="D10" s="53">
        <f t="shared" si="0"/>
        <v>10142.25187026351</v>
      </c>
      <c r="F10" s="3">
        <f t="shared" si="1"/>
        <v>1.0480868381081072</v>
      </c>
    </row>
    <row r="11" spans="1:6" x14ac:dyDescent="0.25">
      <c r="A11" s="48">
        <v>6</v>
      </c>
      <c r="B11" t="s">
        <v>3</v>
      </c>
      <c r="C11">
        <v>2</v>
      </c>
      <c r="D11" s="53">
        <f t="shared" si="0"/>
        <v>10258.584984563793</v>
      </c>
      <c r="F11" s="3">
        <f t="shared" si="1"/>
        <v>1.060108547635134</v>
      </c>
    </row>
    <row r="12" spans="1:6" x14ac:dyDescent="0.25">
      <c r="A12" s="48">
        <v>7</v>
      </c>
      <c r="B12" t="s">
        <v>3</v>
      </c>
      <c r="C12">
        <v>3</v>
      </c>
      <c r="D12" s="53">
        <f t="shared" si="0"/>
        <v>10374.918098864075</v>
      </c>
      <c r="E12" s="54" t="s">
        <v>24</v>
      </c>
      <c r="F12" s="3">
        <f t="shared" si="1"/>
        <v>1.0721302571621607</v>
      </c>
    </row>
    <row r="13" spans="1:6" x14ac:dyDescent="0.25">
      <c r="A13" s="48">
        <v>8</v>
      </c>
      <c r="B13" t="s">
        <v>3</v>
      </c>
      <c r="C13">
        <v>4</v>
      </c>
      <c r="D13" s="1">
        <v>10937.8363594</v>
      </c>
      <c r="E13" s="54">
        <f>INTERCEPT(D20:D79,A20:A79)</f>
        <v>9560.5862987620967</v>
      </c>
      <c r="F13" s="3">
        <f t="shared" si="1"/>
        <v>1.1303014825808688</v>
      </c>
    </row>
    <row r="14" spans="1:6" x14ac:dyDescent="0.25">
      <c r="A14" s="48">
        <v>9</v>
      </c>
      <c r="B14">
        <v>2002</v>
      </c>
      <c r="C14">
        <v>1</v>
      </c>
      <c r="D14" s="53">
        <f>(A14*$E$16)+$E$13</f>
        <v>10607.58432746464</v>
      </c>
      <c r="F14" s="3">
        <f t="shared" si="1"/>
        <v>1.0961736762162142</v>
      </c>
    </row>
    <row r="15" spans="1:6" x14ac:dyDescent="0.25">
      <c r="A15" s="48">
        <v>10</v>
      </c>
      <c r="B15" t="s">
        <v>3</v>
      </c>
      <c r="C15">
        <v>2</v>
      </c>
      <c r="D15" s="53">
        <f>(A15*$E$16)+$E$13</f>
        <v>10723.917441764923</v>
      </c>
      <c r="E15" s="54" t="s">
        <v>25</v>
      </c>
      <c r="F15" s="3">
        <f t="shared" si="1"/>
        <v>1.1081953857432412</v>
      </c>
    </row>
    <row r="16" spans="1:6" x14ac:dyDescent="0.25">
      <c r="A16" s="48">
        <v>11</v>
      </c>
      <c r="B16" t="s">
        <v>3</v>
      </c>
      <c r="C16">
        <v>3</v>
      </c>
      <c r="D16" s="53">
        <f>(A16*$E$16)+$E$13</f>
        <v>10840.250556065206</v>
      </c>
      <c r="E16" s="54">
        <f>SLOPE(D20:D79,A20:A79)</f>
        <v>116.33311430028262</v>
      </c>
      <c r="F16" s="3">
        <f t="shared" si="1"/>
        <v>1.1202170952702679</v>
      </c>
    </row>
    <row r="17" spans="1:6" x14ac:dyDescent="0.25">
      <c r="A17" s="48">
        <v>12</v>
      </c>
      <c r="B17" t="s">
        <v>3</v>
      </c>
      <c r="C17">
        <v>4</v>
      </c>
      <c r="D17" s="1">
        <v>11584.6325273</v>
      </c>
      <c r="F17" s="3">
        <f t="shared" si="1"/>
        <v>1.1971405395463453</v>
      </c>
    </row>
    <row r="18" spans="1:6" x14ac:dyDescent="0.25">
      <c r="A18" s="48">
        <v>13</v>
      </c>
      <c r="B18">
        <v>2003</v>
      </c>
      <c r="C18">
        <v>1</v>
      </c>
      <c r="D18" s="53">
        <f>(A18*$E$16)+$E$13</f>
        <v>11072.916784665771</v>
      </c>
      <c r="F18" s="3">
        <f t="shared" si="1"/>
        <v>1.1442605143243216</v>
      </c>
    </row>
    <row r="19" spans="1:6" x14ac:dyDescent="0.25">
      <c r="A19" s="48">
        <v>14</v>
      </c>
      <c r="B19" t="s">
        <v>3</v>
      </c>
      <c r="C19">
        <v>2</v>
      </c>
      <c r="D19" s="53">
        <f>(A19*$E$16)+$E$13</f>
        <v>11189.249898966053</v>
      </c>
      <c r="E19" s="54" t="s">
        <v>23</v>
      </c>
      <c r="F19" s="3">
        <f t="shared" si="1"/>
        <v>1.1562822238513482</v>
      </c>
    </row>
    <row r="20" spans="1:6" x14ac:dyDescent="0.25">
      <c r="A20" s="48">
        <v>15</v>
      </c>
      <c r="B20" t="s">
        <v>3</v>
      </c>
      <c r="C20">
        <v>3</v>
      </c>
      <c r="D20" s="56">
        <f>E20*2.32937</f>
        <v>11839.139493500001</v>
      </c>
      <c r="E20" s="55">
        <v>5082.55</v>
      </c>
      <c r="F20" s="3">
        <f t="shared" si="1"/>
        <v>1.2234409514167237</v>
      </c>
    </row>
    <row r="21" spans="1:6" x14ac:dyDescent="0.25">
      <c r="A21" s="48">
        <v>16</v>
      </c>
      <c r="B21" t="s">
        <v>3</v>
      </c>
      <c r="C21">
        <v>4</v>
      </c>
      <c r="D21" s="56">
        <f t="shared" ref="D21:D32" si="2">E21*2.32937</f>
        <v>11722.787462</v>
      </c>
      <c r="E21" s="55">
        <v>5032.6000000000004</v>
      </c>
      <c r="F21" s="3">
        <f t="shared" si="1"/>
        <v>1.2114172870114024</v>
      </c>
    </row>
    <row r="22" spans="1:6" x14ac:dyDescent="0.25">
      <c r="A22" s="48">
        <v>17</v>
      </c>
      <c r="B22">
        <v>2004</v>
      </c>
      <c r="C22">
        <v>1</v>
      </c>
      <c r="D22" s="56">
        <f t="shared" si="2"/>
        <v>11878.738783500001</v>
      </c>
      <c r="E22" s="55">
        <v>5099.55</v>
      </c>
      <c r="F22" s="3">
        <f t="shared" si="1"/>
        <v>1.2275330894525687</v>
      </c>
    </row>
    <row r="23" spans="1:6" x14ac:dyDescent="0.25">
      <c r="A23" s="48">
        <v>18</v>
      </c>
      <c r="B23" t="s">
        <v>3</v>
      </c>
      <c r="C23">
        <v>2</v>
      </c>
      <c r="D23" s="56">
        <f t="shared" si="2"/>
        <v>11749.0627556</v>
      </c>
      <c r="E23" s="55">
        <v>5043.88</v>
      </c>
      <c r="F23" s="3">
        <f t="shared" si="1"/>
        <v>1.2141325409551866</v>
      </c>
    </row>
    <row r="24" spans="1:6" x14ac:dyDescent="0.25">
      <c r="A24" s="48">
        <v>19</v>
      </c>
      <c r="B24" t="s">
        <v>3</v>
      </c>
      <c r="C24">
        <v>3</v>
      </c>
      <c r="D24" s="56">
        <f t="shared" si="2"/>
        <v>11788.894982599999</v>
      </c>
      <c r="E24" s="55">
        <v>5060.9799999999996</v>
      </c>
      <c r="F24" s="3">
        <f t="shared" si="1"/>
        <v>1.2182487503912425</v>
      </c>
    </row>
    <row r="25" spans="1:6" x14ac:dyDescent="0.25">
      <c r="A25" s="48">
        <v>20</v>
      </c>
      <c r="B25" t="s">
        <v>3</v>
      </c>
      <c r="C25">
        <v>4</v>
      </c>
      <c r="D25" s="56">
        <f t="shared" si="2"/>
        <v>11664.3668624</v>
      </c>
      <c r="E25" s="55">
        <v>5007.5200000000004</v>
      </c>
      <c r="F25" s="3">
        <f t="shared" si="1"/>
        <v>1.2053801798385204</v>
      </c>
    </row>
    <row r="26" spans="1:6" x14ac:dyDescent="0.25">
      <c r="A26" s="48">
        <v>21</v>
      </c>
      <c r="B26">
        <v>2005</v>
      </c>
      <c r="C26">
        <v>1</v>
      </c>
      <c r="D26" s="56">
        <f t="shared" si="2"/>
        <v>12053.092127999998</v>
      </c>
      <c r="E26" s="55">
        <v>5174.3999999999996</v>
      </c>
      <c r="F26" s="3">
        <f t="shared" si="1"/>
        <v>1.2455505325103922</v>
      </c>
    </row>
    <row r="27" spans="1:6" x14ac:dyDescent="0.25">
      <c r="A27" s="48">
        <v>22</v>
      </c>
      <c r="B27" t="s">
        <v>3</v>
      </c>
      <c r="C27">
        <v>2</v>
      </c>
      <c r="D27" s="56">
        <f t="shared" si="2"/>
        <v>12230.6832968</v>
      </c>
      <c r="E27" s="55">
        <v>5250.64</v>
      </c>
      <c r="F27" s="3">
        <f t="shared" si="1"/>
        <v>1.2639025680311469</v>
      </c>
    </row>
    <row r="28" spans="1:6" x14ac:dyDescent="0.25">
      <c r="A28" s="48">
        <v>23</v>
      </c>
      <c r="B28" t="s">
        <v>3</v>
      </c>
      <c r="C28">
        <v>3</v>
      </c>
      <c r="D28" s="56">
        <f t="shared" si="2"/>
        <v>12063.7140552</v>
      </c>
      <c r="E28" s="55">
        <v>5178.96</v>
      </c>
      <c r="F28" s="3">
        <f t="shared" si="1"/>
        <v>1.2466481883600071</v>
      </c>
    </row>
    <row r="29" spans="1:6" x14ac:dyDescent="0.25">
      <c r="A29" s="48">
        <v>24</v>
      </c>
      <c r="B29" t="s">
        <v>3</v>
      </c>
      <c r="C29">
        <v>4</v>
      </c>
      <c r="D29" s="56">
        <f t="shared" si="2"/>
        <v>12137.881196</v>
      </c>
      <c r="E29" s="55">
        <v>5210.8</v>
      </c>
      <c r="F29" s="3">
        <f t="shared" si="1"/>
        <v>1.254312522187143</v>
      </c>
    </row>
    <row r="30" spans="1:6" x14ac:dyDescent="0.25">
      <c r="A30" s="48">
        <v>25</v>
      </c>
      <c r="B30">
        <v>2006</v>
      </c>
      <c r="C30">
        <v>1</v>
      </c>
      <c r="D30" s="56">
        <f t="shared" si="2"/>
        <v>12492.644247</v>
      </c>
      <c r="E30" s="55">
        <v>5363.1</v>
      </c>
      <c r="F30" s="3">
        <f t="shared" si="1"/>
        <v>1.2909732647082723</v>
      </c>
    </row>
    <row r="31" spans="1:6" x14ac:dyDescent="0.25">
      <c r="A31" s="48">
        <v>26</v>
      </c>
      <c r="B31" t="s">
        <v>3</v>
      </c>
      <c r="C31">
        <v>2</v>
      </c>
      <c r="D31" s="56">
        <f t="shared" si="2"/>
        <v>12551.321077299999</v>
      </c>
      <c r="E31" s="55">
        <v>5388.29</v>
      </c>
      <c r="F31" s="3">
        <f t="shared" si="1"/>
        <v>1.2970368504213863</v>
      </c>
    </row>
    <row r="32" spans="1:6" x14ac:dyDescent="0.25">
      <c r="A32" s="48">
        <v>27</v>
      </c>
      <c r="B32" t="s">
        <v>3</v>
      </c>
      <c r="C32">
        <v>3</v>
      </c>
      <c r="D32" s="56">
        <f t="shared" si="2"/>
        <v>12846.8948366</v>
      </c>
      <c r="E32" s="55">
        <v>5515.18</v>
      </c>
      <c r="F32" s="3">
        <f t="shared" si="1"/>
        <v>1.3275810501489382</v>
      </c>
    </row>
    <row r="33" spans="1:6" x14ac:dyDescent="0.25">
      <c r="A33" s="48">
        <v>28</v>
      </c>
      <c r="B33" t="s">
        <v>3</v>
      </c>
      <c r="C33">
        <v>4</v>
      </c>
      <c r="D33" s="56">
        <f>E33*2.32937</f>
        <v>12688.4045018</v>
      </c>
      <c r="E33" s="55">
        <v>5447.14</v>
      </c>
      <c r="F33" s="3">
        <f t="shared" si="1"/>
        <v>1.3112028694454736</v>
      </c>
    </row>
    <row r="34" spans="1:6" x14ac:dyDescent="0.25">
      <c r="A34" s="48">
        <v>29</v>
      </c>
      <c r="B34">
        <v>2007</v>
      </c>
      <c r="C34">
        <v>1</v>
      </c>
      <c r="D34" s="1">
        <v>12911.36</v>
      </c>
      <c r="F34" s="3">
        <f t="shared" si="1"/>
        <v>1.3342427945169839</v>
      </c>
    </row>
    <row r="35" spans="1:6" x14ac:dyDescent="0.25">
      <c r="A35" s="48">
        <v>30</v>
      </c>
      <c r="B35" t="s">
        <v>3</v>
      </c>
      <c r="C35">
        <v>2</v>
      </c>
      <c r="D35" s="1">
        <v>12887.26</v>
      </c>
      <c r="F35" s="3">
        <f t="shared" si="1"/>
        <v>1.3317523325247644</v>
      </c>
    </row>
    <row r="36" spans="1:6" x14ac:dyDescent="0.25">
      <c r="A36" s="48">
        <v>31</v>
      </c>
      <c r="B36" t="s">
        <v>3</v>
      </c>
      <c r="C36">
        <v>3</v>
      </c>
      <c r="D36" s="1">
        <v>13007.48</v>
      </c>
      <c r="F36" s="3">
        <f t="shared" si="1"/>
        <v>1.3441757076577352</v>
      </c>
    </row>
    <row r="37" spans="1:6" x14ac:dyDescent="0.25">
      <c r="A37" s="48">
        <v>32</v>
      </c>
      <c r="B37" t="s">
        <v>3</v>
      </c>
      <c r="C37">
        <v>4</v>
      </c>
      <c r="D37" s="1">
        <v>13204.76</v>
      </c>
      <c r="F37" s="3">
        <f t="shared" si="1"/>
        <v>1.3645623608454946</v>
      </c>
    </row>
    <row r="38" spans="1:6" x14ac:dyDescent="0.25">
      <c r="A38" s="48">
        <v>33</v>
      </c>
      <c r="B38">
        <v>2008</v>
      </c>
      <c r="C38">
        <v>1</v>
      </c>
      <c r="D38" s="1">
        <v>13299.45</v>
      </c>
      <c r="F38" s="3">
        <f t="shared" si="1"/>
        <v>1.374347499685463</v>
      </c>
    </row>
    <row r="39" spans="1:6" x14ac:dyDescent="0.25">
      <c r="A39" s="48">
        <v>34</v>
      </c>
      <c r="B39" t="s">
        <v>3</v>
      </c>
      <c r="C39">
        <v>2</v>
      </c>
      <c r="D39" s="1">
        <v>13405</v>
      </c>
      <c r="F39" s="3">
        <f t="shared" si="1"/>
        <v>1.3852548965020079</v>
      </c>
    </row>
    <row r="40" spans="1:6" x14ac:dyDescent="0.25">
      <c r="A40" s="48">
        <v>35</v>
      </c>
      <c r="B40" t="s">
        <v>3</v>
      </c>
      <c r="C40">
        <v>3</v>
      </c>
      <c r="D40" s="1">
        <v>13956</v>
      </c>
      <c r="F40" s="3">
        <f t="shared" si="1"/>
        <v>1.4421945047058577</v>
      </c>
    </row>
    <row r="41" spans="1:6" x14ac:dyDescent="0.25">
      <c r="A41" s="48">
        <v>36</v>
      </c>
      <c r="B41" t="s">
        <v>3</v>
      </c>
      <c r="C41">
        <v>4</v>
      </c>
      <c r="D41" s="1">
        <v>13776</v>
      </c>
      <c r="F41" s="3">
        <f t="shared" si="1"/>
        <v>1.4235935437681211</v>
      </c>
    </row>
    <row r="42" spans="1:6" x14ac:dyDescent="0.25">
      <c r="A42" s="48">
        <v>37</v>
      </c>
      <c r="B42">
        <v>2009</v>
      </c>
      <c r="C42">
        <v>1</v>
      </c>
      <c r="D42" s="1">
        <v>13846</v>
      </c>
      <c r="F42" s="3">
        <f t="shared" si="1"/>
        <v>1.4308272507994633</v>
      </c>
    </row>
    <row r="43" spans="1:6" x14ac:dyDescent="0.25">
      <c r="A43" s="48">
        <v>38</v>
      </c>
      <c r="B43" t="s">
        <v>3</v>
      </c>
      <c r="C43">
        <v>2</v>
      </c>
      <c r="D43" s="1">
        <v>13896</v>
      </c>
      <c r="F43" s="3">
        <f t="shared" si="1"/>
        <v>1.4359941843932789</v>
      </c>
    </row>
    <row r="44" spans="1:6" x14ac:dyDescent="0.25">
      <c r="A44" s="48">
        <v>39</v>
      </c>
      <c r="B44" t="s">
        <v>3</v>
      </c>
      <c r="C44">
        <v>3</v>
      </c>
      <c r="D44" s="1">
        <v>13873</v>
      </c>
      <c r="F44" s="3">
        <f t="shared" si="1"/>
        <v>1.4336173949401236</v>
      </c>
    </row>
    <row r="45" spans="1:6" x14ac:dyDescent="0.25">
      <c r="A45" s="48">
        <v>40</v>
      </c>
      <c r="B45" t="s">
        <v>3</v>
      </c>
      <c r="C45">
        <v>4</v>
      </c>
      <c r="D45" s="1">
        <v>13907</v>
      </c>
      <c r="F45" s="3">
        <f t="shared" si="1"/>
        <v>1.4371309097839184</v>
      </c>
    </row>
    <row r="46" spans="1:6" x14ac:dyDescent="0.25">
      <c r="A46" s="48">
        <v>41</v>
      </c>
      <c r="B46">
        <v>2010</v>
      </c>
      <c r="C46">
        <v>1</v>
      </c>
      <c r="D46" s="1">
        <v>14565</v>
      </c>
      <c r="F46" s="3">
        <f t="shared" si="1"/>
        <v>1.5051277558785339</v>
      </c>
    </row>
    <row r="47" spans="1:6" x14ac:dyDescent="0.25">
      <c r="A47" s="48">
        <v>42</v>
      </c>
      <c r="B47" t="s">
        <v>3</v>
      </c>
      <c r="C47">
        <v>2</v>
      </c>
      <c r="D47" s="1">
        <v>14404</v>
      </c>
      <c r="F47" s="3">
        <f t="shared" si="1"/>
        <v>1.4884902297064473</v>
      </c>
    </row>
    <row r="48" spans="1:6" x14ac:dyDescent="0.25">
      <c r="A48" s="48">
        <v>43</v>
      </c>
      <c r="B48" t="s">
        <v>3</v>
      </c>
      <c r="C48">
        <v>3</v>
      </c>
      <c r="D48" s="1">
        <v>14463</v>
      </c>
      <c r="F48" s="3">
        <f t="shared" si="1"/>
        <v>1.4945872113471497</v>
      </c>
    </row>
    <row r="49" spans="1:6" x14ac:dyDescent="0.25">
      <c r="A49" s="48">
        <v>44</v>
      </c>
      <c r="B49" t="s">
        <v>3</v>
      </c>
      <c r="C49">
        <v>4</v>
      </c>
      <c r="D49" s="1">
        <v>14452</v>
      </c>
      <c r="F49" s="3">
        <f t="shared" si="1"/>
        <v>1.4934504859565103</v>
      </c>
    </row>
    <row r="50" spans="1:6" x14ac:dyDescent="0.25">
      <c r="A50" s="48">
        <v>45</v>
      </c>
      <c r="B50">
        <v>2011</v>
      </c>
      <c r="C50">
        <v>1</v>
      </c>
      <c r="D50" s="1">
        <v>15170</v>
      </c>
      <c r="F50" s="3">
        <f t="shared" si="1"/>
        <v>1.5676476523637048</v>
      </c>
    </row>
    <row r="51" spans="1:6" x14ac:dyDescent="0.25">
      <c r="A51" s="48">
        <v>46</v>
      </c>
      <c r="B51" t="s">
        <v>3</v>
      </c>
      <c r="C51">
        <v>2</v>
      </c>
      <c r="D51" s="1">
        <v>15016</v>
      </c>
      <c r="F51" s="3">
        <f t="shared" si="1"/>
        <v>1.551733496894752</v>
      </c>
    </row>
    <row r="52" spans="1:6" x14ac:dyDescent="0.25">
      <c r="A52" s="48">
        <v>47</v>
      </c>
      <c r="B52" t="s">
        <v>3</v>
      </c>
      <c r="C52">
        <v>3</v>
      </c>
      <c r="D52" s="1">
        <v>15036</v>
      </c>
      <c r="F52" s="3">
        <f t="shared" si="1"/>
        <v>1.5538002703322786</v>
      </c>
    </row>
    <row r="53" spans="1:6" x14ac:dyDescent="0.25">
      <c r="A53" s="48">
        <v>48</v>
      </c>
      <c r="B53" t="s">
        <v>3</v>
      </c>
      <c r="C53">
        <v>4</v>
      </c>
      <c r="D53" s="1">
        <v>15013</v>
      </c>
      <c r="F53" s="3">
        <f t="shared" si="1"/>
        <v>1.5514234808791234</v>
      </c>
    </row>
    <row r="54" spans="1:6" x14ac:dyDescent="0.25">
      <c r="A54" s="48">
        <v>49</v>
      </c>
      <c r="B54">
        <v>2012</v>
      </c>
      <c r="C54">
        <v>1</v>
      </c>
      <c r="D54" s="1">
        <v>15620</v>
      </c>
      <c r="F54" s="3">
        <f t="shared" si="1"/>
        <v>1.6141500547080467</v>
      </c>
    </row>
    <row r="55" spans="1:6" x14ac:dyDescent="0.25">
      <c r="A55" s="48">
        <v>50</v>
      </c>
      <c r="B55" t="s">
        <v>3</v>
      </c>
      <c r="C55">
        <v>2</v>
      </c>
      <c r="D55" s="1">
        <v>15480</v>
      </c>
      <c r="F55" s="3">
        <f t="shared" si="1"/>
        <v>1.5996826406453626</v>
      </c>
    </row>
    <row r="56" spans="1:6" x14ac:dyDescent="0.25">
      <c r="A56" s="48">
        <v>51</v>
      </c>
      <c r="B56" t="s">
        <v>3</v>
      </c>
      <c r="C56">
        <v>3</v>
      </c>
      <c r="D56" s="1">
        <v>15513</v>
      </c>
      <c r="F56" s="3">
        <f t="shared" si="1"/>
        <v>1.6030928168172811</v>
      </c>
    </row>
    <row r="57" spans="1:6" x14ac:dyDescent="0.25">
      <c r="A57" s="48">
        <v>52</v>
      </c>
      <c r="B57" t="s">
        <v>3</v>
      </c>
      <c r="C57">
        <v>4</v>
      </c>
      <c r="D57" s="1">
        <v>15471</v>
      </c>
      <c r="F57" s="3">
        <f t="shared" si="1"/>
        <v>1.5987525925984758</v>
      </c>
    </row>
    <row r="58" spans="1:6" x14ac:dyDescent="0.25">
      <c r="A58" s="48">
        <v>53</v>
      </c>
      <c r="B58">
        <v>2013</v>
      </c>
      <c r="C58">
        <v>1</v>
      </c>
      <c r="D58" s="1">
        <v>15923</v>
      </c>
      <c r="F58" s="3">
        <f t="shared" si="1"/>
        <v>1.6454616722865703</v>
      </c>
    </row>
    <row r="59" spans="1:6" x14ac:dyDescent="0.25">
      <c r="A59" s="48">
        <v>54</v>
      </c>
      <c r="B59" t="s">
        <v>3</v>
      </c>
      <c r="C59">
        <v>2</v>
      </c>
      <c r="D59" s="1">
        <v>15730</v>
      </c>
      <c r="F59" s="3">
        <f t="shared" si="1"/>
        <v>1.6255173086144414</v>
      </c>
    </row>
    <row r="60" spans="1:6" x14ac:dyDescent="0.25">
      <c r="A60" s="48">
        <v>55</v>
      </c>
      <c r="B60" t="s">
        <v>3</v>
      </c>
      <c r="C60">
        <v>3</v>
      </c>
      <c r="D60" s="1">
        <v>15722.675483225206</v>
      </c>
      <c r="F60" s="3">
        <f t="shared" si="1"/>
        <v>1.6247604027787985</v>
      </c>
    </row>
    <row r="61" spans="1:6" x14ac:dyDescent="0.25">
      <c r="A61" s="48">
        <v>56</v>
      </c>
      <c r="B61" t="s">
        <v>3</v>
      </c>
      <c r="C61">
        <v>4</v>
      </c>
      <c r="D61" s="1">
        <v>15979</v>
      </c>
      <c r="F61" s="3">
        <f t="shared" si="1"/>
        <v>1.6512486379116438</v>
      </c>
    </row>
    <row r="62" spans="1:6" x14ac:dyDescent="0.25">
      <c r="A62" s="48">
        <v>57</v>
      </c>
      <c r="B62">
        <v>2014</v>
      </c>
      <c r="C62">
        <v>1</v>
      </c>
      <c r="D62" s="1">
        <v>15914</v>
      </c>
      <c r="F62" s="3">
        <f t="shared" si="1"/>
        <v>1.6445316242396835</v>
      </c>
    </row>
    <row r="63" spans="1:6" x14ac:dyDescent="0.25">
      <c r="A63" s="48">
        <v>58</v>
      </c>
      <c r="B63" t="s">
        <v>3</v>
      </c>
      <c r="C63">
        <v>2</v>
      </c>
      <c r="D63" s="1">
        <v>16078</v>
      </c>
      <c r="F63" s="3">
        <f t="shared" si="1"/>
        <v>1.6614791664273991</v>
      </c>
    </row>
    <row r="64" spans="1:6" x14ac:dyDescent="0.25">
      <c r="A64" s="48">
        <v>59</v>
      </c>
      <c r="B64" t="s">
        <v>3</v>
      </c>
      <c r="C64">
        <v>3</v>
      </c>
      <c r="D64" s="1">
        <v>16081.697546179688</v>
      </c>
      <c r="F64" s="3">
        <f t="shared" si="1"/>
        <v>1.6618612659388095</v>
      </c>
    </row>
    <row r="65" spans="1:6" x14ac:dyDescent="0.25">
      <c r="A65" s="48">
        <v>60</v>
      </c>
      <c r="B65" t="s">
        <v>3</v>
      </c>
      <c r="C65">
        <v>4</v>
      </c>
      <c r="D65" s="1">
        <v>16228</v>
      </c>
      <c r="F65" s="3">
        <f t="shared" si="1"/>
        <v>1.6769799672088466</v>
      </c>
    </row>
    <row r="66" spans="1:6" x14ac:dyDescent="0.25">
      <c r="A66" s="48">
        <v>61</v>
      </c>
      <c r="B66">
        <v>2015</v>
      </c>
      <c r="C66">
        <v>1</v>
      </c>
      <c r="D66" s="1">
        <v>16342</v>
      </c>
      <c r="F66" s="3">
        <f t="shared" si="1"/>
        <v>1.6887605758027464</v>
      </c>
    </row>
    <row r="67" spans="1:6" x14ac:dyDescent="0.25">
      <c r="A67" s="48">
        <v>62</v>
      </c>
      <c r="C67">
        <v>2</v>
      </c>
      <c r="D67" s="1">
        <v>16406</v>
      </c>
      <c r="F67" s="3">
        <f t="shared" si="1"/>
        <v>1.6953742508028307</v>
      </c>
    </row>
    <row r="68" spans="1:6" x14ac:dyDescent="0.25">
      <c r="A68" s="48">
        <v>63</v>
      </c>
      <c r="C68">
        <v>3</v>
      </c>
      <c r="D68" s="1">
        <v>16630.225575419692</v>
      </c>
      <c r="F68" s="3">
        <f t="shared" si="1"/>
        <v>1.7185454239674041</v>
      </c>
    </row>
    <row r="69" spans="1:6" x14ac:dyDescent="0.25">
      <c r="A69" s="48">
        <v>64</v>
      </c>
      <c r="C69">
        <v>4</v>
      </c>
      <c r="D69" s="1">
        <v>16881</v>
      </c>
      <c r="F69" s="3">
        <f t="shared" si="1"/>
        <v>1.7444601199440806</v>
      </c>
    </row>
    <row r="70" spans="1:6" x14ac:dyDescent="0.25">
      <c r="A70" s="48">
        <v>65</v>
      </c>
      <c r="B70">
        <v>2016</v>
      </c>
      <c r="C70" s="48">
        <v>1</v>
      </c>
      <c r="D70" s="1">
        <v>17063.221379515875</v>
      </c>
      <c r="F70" s="3">
        <f t="shared" si="1"/>
        <v>1.7632906352907209</v>
      </c>
    </row>
    <row r="71" spans="1:6" x14ac:dyDescent="0.25">
      <c r="A71" s="48">
        <v>66</v>
      </c>
      <c r="C71" s="48">
        <v>2</v>
      </c>
      <c r="D71" s="1">
        <v>17028.836130044059</v>
      </c>
      <c r="F71" s="3">
        <f t="shared" ref="F71:F81" si="3">1+ ((D71-$D$6)/$D$6)</f>
        <v>1.7597373092781678</v>
      </c>
    </row>
    <row r="72" spans="1:6" x14ac:dyDescent="0.25">
      <c r="A72" s="48">
        <v>67</v>
      </c>
      <c r="C72" s="48">
        <v>3</v>
      </c>
      <c r="D72" s="1">
        <v>17239.430355226326</v>
      </c>
      <c r="F72" s="3">
        <f t="shared" si="3"/>
        <v>1.781499836813325</v>
      </c>
    </row>
    <row r="73" spans="1:6" x14ac:dyDescent="0.25">
      <c r="A73" s="48">
        <v>68</v>
      </c>
      <c r="C73" s="48">
        <v>4</v>
      </c>
      <c r="D73" s="1">
        <v>17666.34602601696</v>
      </c>
      <c r="F73" s="3">
        <f t="shared" si="3"/>
        <v>1.8256167352360153</v>
      </c>
    </row>
    <row r="74" spans="1:6" x14ac:dyDescent="0.25">
      <c r="A74" s="48">
        <v>69</v>
      </c>
      <c r="B74">
        <v>2017</v>
      </c>
      <c r="C74" s="48">
        <v>1</v>
      </c>
      <c r="D74" s="1">
        <v>18029.101660995646</v>
      </c>
      <c r="F74" s="3">
        <f t="shared" si="3"/>
        <v>1.8631034207703623</v>
      </c>
    </row>
    <row r="75" spans="1:6" x14ac:dyDescent="0.25">
      <c r="A75" s="48">
        <v>70</v>
      </c>
      <c r="C75" s="48">
        <v>2</v>
      </c>
      <c r="D75" s="1">
        <v>18063.845729149496</v>
      </c>
      <c r="F75" s="3">
        <f t="shared" si="3"/>
        <v>1.8666938266289612</v>
      </c>
    </row>
    <row r="76" spans="1:6" x14ac:dyDescent="0.25">
      <c r="A76" s="48">
        <v>71</v>
      </c>
      <c r="C76" s="48">
        <v>3</v>
      </c>
      <c r="D76" s="1">
        <v>17858.319607961021</v>
      </c>
      <c r="F76" s="3">
        <f t="shared" si="3"/>
        <v>1.8454550302294535</v>
      </c>
    </row>
    <row r="77" spans="1:6" x14ac:dyDescent="0.25">
      <c r="A77" s="48">
        <v>72</v>
      </c>
      <c r="C77" s="48">
        <v>4</v>
      </c>
      <c r="D77" s="1">
        <v>17911.257533866981</v>
      </c>
      <c r="F77" s="3">
        <f t="shared" si="3"/>
        <v>1.8509255651844623</v>
      </c>
    </row>
    <row r="78" spans="1:6" x14ac:dyDescent="0.25">
      <c r="A78" s="48">
        <v>73</v>
      </c>
      <c r="B78">
        <v>2018</v>
      </c>
      <c r="C78" s="48">
        <v>1</v>
      </c>
      <c r="D78" s="1">
        <v>18643.443374221835</v>
      </c>
      <c r="F78" s="3">
        <f t="shared" si="3"/>
        <v>1.9265886774933767</v>
      </c>
    </row>
    <row r="79" spans="1:6" x14ac:dyDescent="0.25">
      <c r="A79" s="48">
        <v>74</v>
      </c>
      <c r="C79" s="48">
        <v>2</v>
      </c>
      <c r="D79" s="1">
        <v>18945.257027357642</v>
      </c>
      <c r="F79" s="3">
        <f t="shared" si="3"/>
        <v>1.9577776995625702</v>
      </c>
    </row>
    <row r="80" spans="1:6" x14ac:dyDescent="0.25">
      <c r="A80">
        <v>75</v>
      </c>
      <c r="C80" s="48">
        <v>3</v>
      </c>
      <c r="D80" s="1">
        <v>19076</v>
      </c>
      <c r="F80" s="3">
        <f t="shared" si="3"/>
        <v>1.9712885047125928</v>
      </c>
    </row>
    <row r="81" spans="1:6" x14ac:dyDescent="0.25">
      <c r="A81" s="48">
        <v>76</v>
      </c>
      <c r="C81" s="48">
        <v>4</v>
      </c>
      <c r="D81" s="1">
        <v>19036</v>
      </c>
      <c r="F81" s="3">
        <f t="shared" si="3"/>
        <v>1.9671549578375402</v>
      </c>
    </row>
    <row r="82" spans="1:6" x14ac:dyDescent="0.25">
      <c r="A82" s="48">
        <v>77</v>
      </c>
      <c r="B82">
        <v>2019</v>
      </c>
      <c r="C82" s="48">
        <v>1</v>
      </c>
      <c r="D82" s="1"/>
    </row>
    <row r="83" spans="1:6" x14ac:dyDescent="0.25">
      <c r="A83" s="48">
        <v>78</v>
      </c>
      <c r="C83" s="48">
        <v>2</v>
      </c>
      <c r="D83" s="1"/>
    </row>
    <row r="84" spans="1:6" x14ac:dyDescent="0.25">
      <c r="A84" s="48">
        <v>79</v>
      </c>
      <c r="C84" s="48">
        <v>3</v>
      </c>
      <c r="D84" s="1"/>
    </row>
    <row r="85" spans="1:6" x14ac:dyDescent="0.25">
      <c r="A85" s="48">
        <v>80</v>
      </c>
      <c r="C85" s="48">
        <v>4</v>
      </c>
      <c r="D85" s="1"/>
    </row>
    <row r="86" spans="1:6" x14ac:dyDescent="0.25">
      <c r="A86" s="48">
        <v>81</v>
      </c>
      <c r="B86">
        <v>2020</v>
      </c>
      <c r="C86" s="48">
        <v>1</v>
      </c>
      <c r="D86" s="1"/>
    </row>
    <row r="87" spans="1:6" x14ac:dyDescent="0.25">
      <c r="A87" s="48">
        <v>82</v>
      </c>
      <c r="C87" s="48">
        <v>2</v>
      </c>
      <c r="D87" s="1"/>
    </row>
    <row r="88" spans="1:6" x14ac:dyDescent="0.25">
      <c r="A88" s="48">
        <v>83</v>
      </c>
      <c r="C88" s="48">
        <v>3</v>
      </c>
      <c r="D88" s="1"/>
    </row>
    <row r="89" spans="1:6" x14ac:dyDescent="0.25">
      <c r="A89" s="48">
        <v>84</v>
      </c>
      <c r="C89" s="48">
        <v>4</v>
      </c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</sheetData>
  <sortState ref="G68:H80">
    <sortCondition descending="1" ref="G68"/>
  </sortState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8"/>
  <sheetViews>
    <sheetView topLeftCell="B16" zoomScale="65" zoomScaleNormal="65" workbookViewId="0">
      <selection activeCell="P9" sqref="P9"/>
    </sheetView>
  </sheetViews>
  <sheetFormatPr defaultRowHeight="12.75" x14ac:dyDescent="0.2"/>
  <cols>
    <col min="1" max="1" width="2.28515625" style="6" customWidth="1"/>
    <col min="2" max="4" width="9.140625" style="6"/>
    <col min="5" max="5" width="8.42578125" style="6" bestFit="1" customWidth="1"/>
    <col min="6" max="6" width="17.5703125" style="6" customWidth="1"/>
    <col min="7" max="7" width="15.5703125" style="6" customWidth="1"/>
    <col min="8" max="8" width="17.5703125" style="6" customWidth="1"/>
    <col min="9" max="9" width="14.5703125" style="6" customWidth="1"/>
    <col min="10" max="10" width="16.7109375" style="6" customWidth="1"/>
    <col min="11" max="18" width="9.140625" style="6"/>
    <col min="19" max="19" width="13.7109375" style="6" bestFit="1" customWidth="1"/>
    <col min="20" max="258" width="9.140625" style="6"/>
    <col min="259" max="259" width="2.28515625" style="6" customWidth="1"/>
    <col min="260" max="261" width="9.140625" style="6"/>
    <col min="262" max="262" width="17.5703125" style="6" customWidth="1"/>
    <col min="263" max="263" width="15.5703125" style="6" customWidth="1"/>
    <col min="264" max="264" width="17.5703125" style="6" customWidth="1"/>
    <col min="265" max="265" width="14.5703125" style="6" customWidth="1"/>
    <col min="266" max="266" width="16.7109375" style="6" customWidth="1"/>
    <col min="267" max="514" width="9.140625" style="6"/>
    <col min="515" max="515" width="2.28515625" style="6" customWidth="1"/>
    <col min="516" max="517" width="9.140625" style="6"/>
    <col min="518" max="518" width="17.5703125" style="6" customWidth="1"/>
    <col min="519" max="519" width="15.5703125" style="6" customWidth="1"/>
    <col min="520" max="520" width="17.5703125" style="6" customWidth="1"/>
    <col min="521" max="521" width="14.5703125" style="6" customWidth="1"/>
    <col min="522" max="522" width="16.7109375" style="6" customWidth="1"/>
    <col min="523" max="770" width="9.140625" style="6"/>
    <col min="771" max="771" width="2.28515625" style="6" customWidth="1"/>
    <col min="772" max="773" width="9.140625" style="6"/>
    <col min="774" max="774" width="17.5703125" style="6" customWidth="1"/>
    <col min="775" max="775" width="15.5703125" style="6" customWidth="1"/>
    <col min="776" max="776" width="17.5703125" style="6" customWidth="1"/>
    <col min="777" max="777" width="14.5703125" style="6" customWidth="1"/>
    <col min="778" max="778" width="16.7109375" style="6" customWidth="1"/>
    <col min="779" max="1026" width="9.140625" style="6"/>
    <col min="1027" max="1027" width="2.28515625" style="6" customWidth="1"/>
    <col min="1028" max="1029" width="9.140625" style="6"/>
    <col min="1030" max="1030" width="17.5703125" style="6" customWidth="1"/>
    <col min="1031" max="1031" width="15.5703125" style="6" customWidth="1"/>
    <col min="1032" max="1032" width="17.5703125" style="6" customWidth="1"/>
    <col min="1033" max="1033" width="14.5703125" style="6" customWidth="1"/>
    <col min="1034" max="1034" width="16.7109375" style="6" customWidth="1"/>
    <col min="1035" max="1282" width="9.140625" style="6"/>
    <col min="1283" max="1283" width="2.28515625" style="6" customWidth="1"/>
    <col min="1284" max="1285" width="9.140625" style="6"/>
    <col min="1286" max="1286" width="17.5703125" style="6" customWidth="1"/>
    <col min="1287" max="1287" width="15.5703125" style="6" customWidth="1"/>
    <col min="1288" max="1288" width="17.5703125" style="6" customWidth="1"/>
    <col min="1289" max="1289" width="14.5703125" style="6" customWidth="1"/>
    <col min="1290" max="1290" width="16.7109375" style="6" customWidth="1"/>
    <col min="1291" max="1538" width="9.140625" style="6"/>
    <col min="1539" max="1539" width="2.28515625" style="6" customWidth="1"/>
    <col min="1540" max="1541" width="9.140625" style="6"/>
    <col min="1542" max="1542" width="17.5703125" style="6" customWidth="1"/>
    <col min="1543" max="1543" width="15.5703125" style="6" customWidth="1"/>
    <col min="1544" max="1544" width="17.5703125" style="6" customWidth="1"/>
    <col min="1545" max="1545" width="14.5703125" style="6" customWidth="1"/>
    <col min="1546" max="1546" width="16.7109375" style="6" customWidth="1"/>
    <col min="1547" max="1794" width="9.140625" style="6"/>
    <col min="1795" max="1795" width="2.28515625" style="6" customWidth="1"/>
    <col min="1796" max="1797" width="9.140625" style="6"/>
    <col min="1798" max="1798" width="17.5703125" style="6" customWidth="1"/>
    <col min="1799" max="1799" width="15.5703125" style="6" customWidth="1"/>
    <col min="1800" max="1800" width="17.5703125" style="6" customWidth="1"/>
    <col min="1801" max="1801" width="14.5703125" style="6" customWidth="1"/>
    <col min="1802" max="1802" width="16.7109375" style="6" customWidth="1"/>
    <col min="1803" max="2050" width="9.140625" style="6"/>
    <col min="2051" max="2051" width="2.28515625" style="6" customWidth="1"/>
    <col min="2052" max="2053" width="9.140625" style="6"/>
    <col min="2054" max="2054" width="17.5703125" style="6" customWidth="1"/>
    <col min="2055" max="2055" width="15.5703125" style="6" customWidth="1"/>
    <col min="2056" max="2056" width="17.5703125" style="6" customWidth="1"/>
    <col min="2057" max="2057" width="14.5703125" style="6" customWidth="1"/>
    <col min="2058" max="2058" width="16.7109375" style="6" customWidth="1"/>
    <col min="2059" max="2306" width="9.140625" style="6"/>
    <col min="2307" max="2307" width="2.28515625" style="6" customWidth="1"/>
    <col min="2308" max="2309" width="9.140625" style="6"/>
    <col min="2310" max="2310" width="17.5703125" style="6" customWidth="1"/>
    <col min="2311" max="2311" width="15.5703125" style="6" customWidth="1"/>
    <col min="2312" max="2312" width="17.5703125" style="6" customWidth="1"/>
    <col min="2313" max="2313" width="14.5703125" style="6" customWidth="1"/>
    <col min="2314" max="2314" width="16.7109375" style="6" customWidth="1"/>
    <col min="2315" max="2562" width="9.140625" style="6"/>
    <col min="2563" max="2563" width="2.28515625" style="6" customWidth="1"/>
    <col min="2564" max="2565" width="9.140625" style="6"/>
    <col min="2566" max="2566" width="17.5703125" style="6" customWidth="1"/>
    <col min="2567" max="2567" width="15.5703125" style="6" customWidth="1"/>
    <col min="2568" max="2568" width="17.5703125" style="6" customWidth="1"/>
    <col min="2569" max="2569" width="14.5703125" style="6" customWidth="1"/>
    <col min="2570" max="2570" width="16.7109375" style="6" customWidth="1"/>
    <col min="2571" max="2818" width="9.140625" style="6"/>
    <col min="2819" max="2819" width="2.28515625" style="6" customWidth="1"/>
    <col min="2820" max="2821" width="9.140625" style="6"/>
    <col min="2822" max="2822" width="17.5703125" style="6" customWidth="1"/>
    <col min="2823" max="2823" width="15.5703125" style="6" customWidth="1"/>
    <col min="2824" max="2824" width="17.5703125" style="6" customWidth="1"/>
    <col min="2825" max="2825" width="14.5703125" style="6" customWidth="1"/>
    <col min="2826" max="2826" width="16.7109375" style="6" customWidth="1"/>
    <col min="2827" max="3074" width="9.140625" style="6"/>
    <col min="3075" max="3075" width="2.28515625" style="6" customWidth="1"/>
    <col min="3076" max="3077" width="9.140625" style="6"/>
    <col min="3078" max="3078" width="17.5703125" style="6" customWidth="1"/>
    <col min="3079" max="3079" width="15.5703125" style="6" customWidth="1"/>
    <col min="3080" max="3080" width="17.5703125" style="6" customWidth="1"/>
    <col min="3081" max="3081" width="14.5703125" style="6" customWidth="1"/>
    <col min="3082" max="3082" width="16.7109375" style="6" customWidth="1"/>
    <col min="3083" max="3330" width="9.140625" style="6"/>
    <col min="3331" max="3331" width="2.28515625" style="6" customWidth="1"/>
    <col min="3332" max="3333" width="9.140625" style="6"/>
    <col min="3334" max="3334" width="17.5703125" style="6" customWidth="1"/>
    <col min="3335" max="3335" width="15.5703125" style="6" customWidth="1"/>
    <col min="3336" max="3336" width="17.5703125" style="6" customWidth="1"/>
    <col min="3337" max="3337" width="14.5703125" style="6" customWidth="1"/>
    <col min="3338" max="3338" width="16.7109375" style="6" customWidth="1"/>
    <col min="3339" max="3586" width="9.140625" style="6"/>
    <col min="3587" max="3587" width="2.28515625" style="6" customWidth="1"/>
    <col min="3588" max="3589" width="9.140625" style="6"/>
    <col min="3590" max="3590" width="17.5703125" style="6" customWidth="1"/>
    <col min="3591" max="3591" width="15.5703125" style="6" customWidth="1"/>
    <col min="3592" max="3592" width="17.5703125" style="6" customWidth="1"/>
    <col min="3593" max="3593" width="14.5703125" style="6" customWidth="1"/>
    <col min="3594" max="3594" width="16.7109375" style="6" customWidth="1"/>
    <col min="3595" max="3842" width="9.140625" style="6"/>
    <col min="3843" max="3843" width="2.28515625" style="6" customWidth="1"/>
    <col min="3844" max="3845" width="9.140625" style="6"/>
    <col min="3846" max="3846" width="17.5703125" style="6" customWidth="1"/>
    <col min="3847" max="3847" width="15.5703125" style="6" customWidth="1"/>
    <col min="3848" max="3848" width="17.5703125" style="6" customWidth="1"/>
    <col min="3849" max="3849" width="14.5703125" style="6" customWidth="1"/>
    <col min="3850" max="3850" width="16.7109375" style="6" customWidth="1"/>
    <col min="3851" max="4098" width="9.140625" style="6"/>
    <col min="4099" max="4099" width="2.28515625" style="6" customWidth="1"/>
    <col min="4100" max="4101" width="9.140625" style="6"/>
    <col min="4102" max="4102" width="17.5703125" style="6" customWidth="1"/>
    <col min="4103" max="4103" width="15.5703125" style="6" customWidth="1"/>
    <col min="4104" max="4104" width="17.5703125" style="6" customWidth="1"/>
    <col min="4105" max="4105" width="14.5703125" style="6" customWidth="1"/>
    <col min="4106" max="4106" width="16.7109375" style="6" customWidth="1"/>
    <col min="4107" max="4354" width="9.140625" style="6"/>
    <col min="4355" max="4355" width="2.28515625" style="6" customWidth="1"/>
    <col min="4356" max="4357" width="9.140625" style="6"/>
    <col min="4358" max="4358" width="17.5703125" style="6" customWidth="1"/>
    <col min="4359" max="4359" width="15.5703125" style="6" customWidth="1"/>
    <col min="4360" max="4360" width="17.5703125" style="6" customWidth="1"/>
    <col min="4361" max="4361" width="14.5703125" style="6" customWidth="1"/>
    <col min="4362" max="4362" width="16.7109375" style="6" customWidth="1"/>
    <col min="4363" max="4610" width="9.140625" style="6"/>
    <col min="4611" max="4611" width="2.28515625" style="6" customWidth="1"/>
    <col min="4612" max="4613" width="9.140625" style="6"/>
    <col min="4614" max="4614" width="17.5703125" style="6" customWidth="1"/>
    <col min="4615" max="4615" width="15.5703125" style="6" customWidth="1"/>
    <col min="4616" max="4616" width="17.5703125" style="6" customWidth="1"/>
    <col min="4617" max="4617" width="14.5703125" style="6" customWidth="1"/>
    <col min="4618" max="4618" width="16.7109375" style="6" customWidth="1"/>
    <col min="4619" max="4866" width="9.140625" style="6"/>
    <col min="4867" max="4867" width="2.28515625" style="6" customWidth="1"/>
    <col min="4868" max="4869" width="9.140625" style="6"/>
    <col min="4870" max="4870" width="17.5703125" style="6" customWidth="1"/>
    <col min="4871" max="4871" width="15.5703125" style="6" customWidth="1"/>
    <col min="4872" max="4872" width="17.5703125" style="6" customWidth="1"/>
    <col min="4873" max="4873" width="14.5703125" style="6" customWidth="1"/>
    <col min="4874" max="4874" width="16.7109375" style="6" customWidth="1"/>
    <col min="4875" max="5122" width="9.140625" style="6"/>
    <col min="5123" max="5123" width="2.28515625" style="6" customWidth="1"/>
    <col min="5124" max="5125" width="9.140625" style="6"/>
    <col min="5126" max="5126" width="17.5703125" style="6" customWidth="1"/>
    <col min="5127" max="5127" width="15.5703125" style="6" customWidth="1"/>
    <col min="5128" max="5128" width="17.5703125" style="6" customWidth="1"/>
    <col min="5129" max="5129" width="14.5703125" style="6" customWidth="1"/>
    <col min="5130" max="5130" width="16.7109375" style="6" customWidth="1"/>
    <col min="5131" max="5378" width="9.140625" style="6"/>
    <col min="5379" max="5379" width="2.28515625" style="6" customWidth="1"/>
    <col min="5380" max="5381" width="9.140625" style="6"/>
    <col min="5382" max="5382" width="17.5703125" style="6" customWidth="1"/>
    <col min="5383" max="5383" width="15.5703125" style="6" customWidth="1"/>
    <col min="5384" max="5384" width="17.5703125" style="6" customWidth="1"/>
    <col min="5385" max="5385" width="14.5703125" style="6" customWidth="1"/>
    <col min="5386" max="5386" width="16.7109375" style="6" customWidth="1"/>
    <col min="5387" max="5634" width="9.140625" style="6"/>
    <col min="5635" max="5635" width="2.28515625" style="6" customWidth="1"/>
    <col min="5636" max="5637" width="9.140625" style="6"/>
    <col min="5638" max="5638" width="17.5703125" style="6" customWidth="1"/>
    <col min="5639" max="5639" width="15.5703125" style="6" customWidth="1"/>
    <col min="5640" max="5640" width="17.5703125" style="6" customWidth="1"/>
    <col min="5641" max="5641" width="14.5703125" style="6" customWidth="1"/>
    <col min="5642" max="5642" width="16.7109375" style="6" customWidth="1"/>
    <col min="5643" max="5890" width="9.140625" style="6"/>
    <col min="5891" max="5891" width="2.28515625" style="6" customWidth="1"/>
    <col min="5892" max="5893" width="9.140625" style="6"/>
    <col min="5894" max="5894" width="17.5703125" style="6" customWidth="1"/>
    <col min="5895" max="5895" width="15.5703125" style="6" customWidth="1"/>
    <col min="5896" max="5896" width="17.5703125" style="6" customWidth="1"/>
    <col min="5897" max="5897" width="14.5703125" style="6" customWidth="1"/>
    <col min="5898" max="5898" width="16.7109375" style="6" customWidth="1"/>
    <col min="5899" max="6146" width="9.140625" style="6"/>
    <col min="6147" max="6147" width="2.28515625" style="6" customWidth="1"/>
    <col min="6148" max="6149" width="9.140625" style="6"/>
    <col min="6150" max="6150" width="17.5703125" style="6" customWidth="1"/>
    <col min="6151" max="6151" width="15.5703125" style="6" customWidth="1"/>
    <col min="6152" max="6152" width="17.5703125" style="6" customWidth="1"/>
    <col min="6153" max="6153" width="14.5703125" style="6" customWidth="1"/>
    <col min="6154" max="6154" width="16.7109375" style="6" customWidth="1"/>
    <col min="6155" max="6402" width="9.140625" style="6"/>
    <col min="6403" max="6403" width="2.28515625" style="6" customWidth="1"/>
    <col min="6404" max="6405" width="9.140625" style="6"/>
    <col min="6406" max="6406" width="17.5703125" style="6" customWidth="1"/>
    <col min="6407" max="6407" width="15.5703125" style="6" customWidth="1"/>
    <col min="6408" max="6408" width="17.5703125" style="6" customWidth="1"/>
    <col min="6409" max="6409" width="14.5703125" style="6" customWidth="1"/>
    <col min="6410" max="6410" width="16.7109375" style="6" customWidth="1"/>
    <col min="6411" max="6658" width="9.140625" style="6"/>
    <col min="6659" max="6659" width="2.28515625" style="6" customWidth="1"/>
    <col min="6660" max="6661" width="9.140625" style="6"/>
    <col min="6662" max="6662" width="17.5703125" style="6" customWidth="1"/>
    <col min="6663" max="6663" width="15.5703125" style="6" customWidth="1"/>
    <col min="6664" max="6664" width="17.5703125" style="6" customWidth="1"/>
    <col min="6665" max="6665" width="14.5703125" style="6" customWidth="1"/>
    <col min="6666" max="6666" width="16.7109375" style="6" customWidth="1"/>
    <col min="6667" max="6914" width="9.140625" style="6"/>
    <col min="6915" max="6915" width="2.28515625" style="6" customWidth="1"/>
    <col min="6916" max="6917" width="9.140625" style="6"/>
    <col min="6918" max="6918" width="17.5703125" style="6" customWidth="1"/>
    <col min="6919" max="6919" width="15.5703125" style="6" customWidth="1"/>
    <col min="6920" max="6920" width="17.5703125" style="6" customWidth="1"/>
    <col min="6921" max="6921" width="14.5703125" style="6" customWidth="1"/>
    <col min="6922" max="6922" width="16.7109375" style="6" customWidth="1"/>
    <col min="6923" max="7170" width="9.140625" style="6"/>
    <col min="7171" max="7171" width="2.28515625" style="6" customWidth="1"/>
    <col min="7172" max="7173" width="9.140625" style="6"/>
    <col min="7174" max="7174" width="17.5703125" style="6" customWidth="1"/>
    <col min="7175" max="7175" width="15.5703125" style="6" customWidth="1"/>
    <col min="7176" max="7176" width="17.5703125" style="6" customWidth="1"/>
    <col min="7177" max="7177" width="14.5703125" style="6" customWidth="1"/>
    <col min="7178" max="7178" width="16.7109375" style="6" customWidth="1"/>
    <col min="7179" max="7426" width="9.140625" style="6"/>
    <col min="7427" max="7427" width="2.28515625" style="6" customWidth="1"/>
    <col min="7428" max="7429" width="9.140625" style="6"/>
    <col min="7430" max="7430" width="17.5703125" style="6" customWidth="1"/>
    <col min="7431" max="7431" width="15.5703125" style="6" customWidth="1"/>
    <col min="7432" max="7432" width="17.5703125" style="6" customWidth="1"/>
    <col min="7433" max="7433" width="14.5703125" style="6" customWidth="1"/>
    <col min="7434" max="7434" width="16.7109375" style="6" customWidth="1"/>
    <col min="7435" max="7682" width="9.140625" style="6"/>
    <col min="7683" max="7683" width="2.28515625" style="6" customWidth="1"/>
    <col min="7684" max="7685" width="9.140625" style="6"/>
    <col min="7686" max="7686" width="17.5703125" style="6" customWidth="1"/>
    <col min="7687" max="7687" width="15.5703125" style="6" customWidth="1"/>
    <col min="7688" max="7688" width="17.5703125" style="6" customWidth="1"/>
    <col min="7689" max="7689" width="14.5703125" style="6" customWidth="1"/>
    <col min="7690" max="7690" width="16.7109375" style="6" customWidth="1"/>
    <col min="7691" max="7938" width="9.140625" style="6"/>
    <col min="7939" max="7939" width="2.28515625" style="6" customWidth="1"/>
    <col min="7940" max="7941" width="9.140625" style="6"/>
    <col min="7942" max="7942" width="17.5703125" style="6" customWidth="1"/>
    <col min="7943" max="7943" width="15.5703125" style="6" customWidth="1"/>
    <col min="7944" max="7944" width="17.5703125" style="6" customWidth="1"/>
    <col min="7945" max="7945" width="14.5703125" style="6" customWidth="1"/>
    <col min="7946" max="7946" width="16.7109375" style="6" customWidth="1"/>
    <col min="7947" max="8194" width="9.140625" style="6"/>
    <col min="8195" max="8195" width="2.28515625" style="6" customWidth="1"/>
    <col min="8196" max="8197" width="9.140625" style="6"/>
    <col min="8198" max="8198" width="17.5703125" style="6" customWidth="1"/>
    <col min="8199" max="8199" width="15.5703125" style="6" customWidth="1"/>
    <col min="8200" max="8200" width="17.5703125" style="6" customWidth="1"/>
    <col min="8201" max="8201" width="14.5703125" style="6" customWidth="1"/>
    <col min="8202" max="8202" width="16.7109375" style="6" customWidth="1"/>
    <col min="8203" max="8450" width="9.140625" style="6"/>
    <col min="8451" max="8451" width="2.28515625" style="6" customWidth="1"/>
    <col min="8452" max="8453" width="9.140625" style="6"/>
    <col min="8454" max="8454" width="17.5703125" style="6" customWidth="1"/>
    <col min="8455" max="8455" width="15.5703125" style="6" customWidth="1"/>
    <col min="8456" max="8456" width="17.5703125" style="6" customWidth="1"/>
    <col min="8457" max="8457" width="14.5703125" style="6" customWidth="1"/>
    <col min="8458" max="8458" width="16.7109375" style="6" customWidth="1"/>
    <col min="8459" max="8706" width="9.140625" style="6"/>
    <col min="8707" max="8707" width="2.28515625" style="6" customWidth="1"/>
    <col min="8708" max="8709" width="9.140625" style="6"/>
    <col min="8710" max="8710" width="17.5703125" style="6" customWidth="1"/>
    <col min="8711" max="8711" width="15.5703125" style="6" customWidth="1"/>
    <col min="8712" max="8712" width="17.5703125" style="6" customWidth="1"/>
    <col min="8713" max="8713" width="14.5703125" style="6" customWidth="1"/>
    <col min="8714" max="8714" width="16.7109375" style="6" customWidth="1"/>
    <col min="8715" max="8962" width="9.140625" style="6"/>
    <col min="8963" max="8963" width="2.28515625" style="6" customWidth="1"/>
    <col min="8964" max="8965" width="9.140625" style="6"/>
    <col min="8966" max="8966" width="17.5703125" style="6" customWidth="1"/>
    <col min="8967" max="8967" width="15.5703125" style="6" customWidth="1"/>
    <col min="8968" max="8968" width="17.5703125" style="6" customWidth="1"/>
    <col min="8969" max="8969" width="14.5703125" style="6" customWidth="1"/>
    <col min="8970" max="8970" width="16.7109375" style="6" customWidth="1"/>
    <col min="8971" max="9218" width="9.140625" style="6"/>
    <col min="9219" max="9219" width="2.28515625" style="6" customWidth="1"/>
    <col min="9220" max="9221" width="9.140625" style="6"/>
    <col min="9222" max="9222" width="17.5703125" style="6" customWidth="1"/>
    <col min="9223" max="9223" width="15.5703125" style="6" customWidth="1"/>
    <col min="9224" max="9224" width="17.5703125" style="6" customWidth="1"/>
    <col min="9225" max="9225" width="14.5703125" style="6" customWidth="1"/>
    <col min="9226" max="9226" width="16.7109375" style="6" customWidth="1"/>
    <col min="9227" max="9474" width="9.140625" style="6"/>
    <col min="9475" max="9475" width="2.28515625" style="6" customWidth="1"/>
    <col min="9476" max="9477" width="9.140625" style="6"/>
    <col min="9478" max="9478" width="17.5703125" style="6" customWidth="1"/>
    <col min="9479" max="9479" width="15.5703125" style="6" customWidth="1"/>
    <col min="9480" max="9480" width="17.5703125" style="6" customWidth="1"/>
    <col min="9481" max="9481" width="14.5703125" style="6" customWidth="1"/>
    <col min="9482" max="9482" width="16.7109375" style="6" customWidth="1"/>
    <col min="9483" max="9730" width="9.140625" style="6"/>
    <col min="9731" max="9731" width="2.28515625" style="6" customWidth="1"/>
    <col min="9732" max="9733" width="9.140625" style="6"/>
    <col min="9734" max="9734" width="17.5703125" style="6" customWidth="1"/>
    <col min="9735" max="9735" width="15.5703125" style="6" customWidth="1"/>
    <col min="9736" max="9736" width="17.5703125" style="6" customWidth="1"/>
    <col min="9737" max="9737" width="14.5703125" style="6" customWidth="1"/>
    <col min="9738" max="9738" width="16.7109375" style="6" customWidth="1"/>
    <col min="9739" max="9986" width="9.140625" style="6"/>
    <col min="9987" max="9987" width="2.28515625" style="6" customWidth="1"/>
    <col min="9988" max="9989" width="9.140625" style="6"/>
    <col min="9990" max="9990" width="17.5703125" style="6" customWidth="1"/>
    <col min="9991" max="9991" width="15.5703125" style="6" customWidth="1"/>
    <col min="9992" max="9992" width="17.5703125" style="6" customWidth="1"/>
    <col min="9993" max="9993" width="14.5703125" style="6" customWidth="1"/>
    <col min="9994" max="9994" width="16.7109375" style="6" customWidth="1"/>
    <col min="9995" max="10242" width="9.140625" style="6"/>
    <col min="10243" max="10243" width="2.28515625" style="6" customWidth="1"/>
    <col min="10244" max="10245" width="9.140625" style="6"/>
    <col min="10246" max="10246" width="17.5703125" style="6" customWidth="1"/>
    <col min="10247" max="10247" width="15.5703125" style="6" customWidth="1"/>
    <col min="10248" max="10248" width="17.5703125" style="6" customWidth="1"/>
    <col min="10249" max="10249" width="14.5703125" style="6" customWidth="1"/>
    <col min="10250" max="10250" width="16.7109375" style="6" customWidth="1"/>
    <col min="10251" max="10498" width="9.140625" style="6"/>
    <col min="10499" max="10499" width="2.28515625" style="6" customWidth="1"/>
    <col min="10500" max="10501" width="9.140625" style="6"/>
    <col min="10502" max="10502" width="17.5703125" style="6" customWidth="1"/>
    <col min="10503" max="10503" width="15.5703125" style="6" customWidth="1"/>
    <col min="10504" max="10504" width="17.5703125" style="6" customWidth="1"/>
    <col min="10505" max="10505" width="14.5703125" style="6" customWidth="1"/>
    <col min="10506" max="10506" width="16.7109375" style="6" customWidth="1"/>
    <col min="10507" max="10754" width="9.140625" style="6"/>
    <col min="10755" max="10755" width="2.28515625" style="6" customWidth="1"/>
    <col min="10756" max="10757" width="9.140625" style="6"/>
    <col min="10758" max="10758" width="17.5703125" style="6" customWidth="1"/>
    <col min="10759" max="10759" width="15.5703125" style="6" customWidth="1"/>
    <col min="10760" max="10760" width="17.5703125" style="6" customWidth="1"/>
    <col min="10761" max="10761" width="14.5703125" style="6" customWidth="1"/>
    <col min="10762" max="10762" width="16.7109375" style="6" customWidth="1"/>
    <col min="10763" max="11010" width="9.140625" style="6"/>
    <col min="11011" max="11011" width="2.28515625" style="6" customWidth="1"/>
    <col min="11012" max="11013" width="9.140625" style="6"/>
    <col min="11014" max="11014" width="17.5703125" style="6" customWidth="1"/>
    <col min="11015" max="11015" width="15.5703125" style="6" customWidth="1"/>
    <col min="11016" max="11016" width="17.5703125" style="6" customWidth="1"/>
    <col min="11017" max="11017" width="14.5703125" style="6" customWidth="1"/>
    <col min="11018" max="11018" width="16.7109375" style="6" customWidth="1"/>
    <col min="11019" max="11266" width="9.140625" style="6"/>
    <col min="11267" max="11267" width="2.28515625" style="6" customWidth="1"/>
    <col min="11268" max="11269" width="9.140625" style="6"/>
    <col min="11270" max="11270" width="17.5703125" style="6" customWidth="1"/>
    <col min="11271" max="11271" width="15.5703125" style="6" customWidth="1"/>
    <col min="11272" max="11272" width="17.5703125" style="6" customWidth="1"/>
    <col min="11273" max="11273" width="14.5703125" style="6" customWidth="1"/>
    <col min="11274" max="11274" width="16.7109375" style="6" customWidth="1"/>
    <col min="11275" max="11522" width="9.140625" style="6"/>
    <col min="11523" max="11523" width="2.28515625" style="6" customWidth="1"/>
    <col min="11524" max="11525" width="9.140625" style="6"/>
    <col min="11526" max="11526" width="17.5703125" style="6" customWidth="1"/>
    <col min="11527" max="11527" width="15.5703125" style="6" customWidth="1"/>
    <col min="11528" max="11528" width="17.5703125" style="6" customWidth="1"/>
    <col min="11529" max="11529" width="14.5703125" style="6" customWidth="1"/>
    <col min="11530" max="11530" width="16.7109375" style="6" customWidth="1"/>
    <col min="11531" max="11778" width="9.140625" style="6"/>
    <col min="11779" max="11779" width="2.28515625" style="6" customWidth="1"/>
    <col min="11780" max="11781" width="9.140625" style="6"/>
    <col min="11782" max="11782" width="17.5703125" style="6" customWidth="1"/>
    <col min="11783" max="11783" width="15.5703125" style="6" customWidth="1"/>
    <col min="11784" max="11784" width="17.5703125" style="6" customWidth="1"/>
    <col min="11785" max="11785" width="14.5703125" style="6" customWidth="1"/>
    <col min="11786" max="11786" width="16.7109375" style="6" customWidth="1"/>
    <col min="11787" max="12034" width="9.140625" style="6"/>
    <col min="12035" max="12035" width="2.28515625" style="6" customWidth="1"/>
    <col min="12036" max="12037" width="9.140625" style="6"/>
    <col min="12038" max="12038" width="17.5703125" style="6" customWidth="1"/>
    <col min="12039" max="12039" width="15.5703125" style="6" customWidth="1"/>
    <col min="12040" max="12040" width="17.5703125" style="6" customWidth="1"/>
    <col min="12041" max="12041" width="14.5703125" style="6" customWidth="1"/>
    <col min="12042" max="12042" width="16.7109375" style="6" customWidth="1"/>
    <col min="12043" max="12290" width="9.140625" style="6"/>
    <col min="12291" max="12291" width="2.28515625" style="6" customWidth="1"/>
    <col min="12292" max="12293" width="9.140625" style="6"/>
    <col min="12294" max="12294" width="17.5703125" style="6" customWidth="1"/>
    <col min="12295" max="12295" width="15.5703125" style="6" customWidth="1"/>
    <col min="12296" max="12296" width="17.5703125" style="6" customWidth="1"/>
    <col min="12297" max="12297" width="14.5703125" style="6" customWidth="1"/>
    <col min="12298" max="12298" width="16.7109375" style="6" customWidth="1"/>
    <col min="12299" max="12546" width="9.140625" style="6"/>
    <col min="12547" max="12547" width="2.28515625" style="6" customWidth="1"/>
    <col min="12548" max="12549" width="9.140625" style="6"/>
    <col min="12550" max="12550" width="17.5703125" style="6" customWidth="1"/>
    <col min="12551" max="12551" width="15.5703125" style="6" customWidth="1"/>
    <col min="12552" max="12552" width="17.5703125" style="6" customWidth="1"/>
    <col min="12553" max="12553" width="14.5703125" style="6" customWidth="1"/>
    <col min="12554" max="12554" width="16.7109375" style="6" customWidth="1"/>
    <col min="12555" max="12802" width="9.140625" style="6"/>
    <col min="12803" max="12803" width="2.28515625" style="6" customWidth="1"/>
    <col min="12804" max="12805" width="9.140625" style="6"/>
    <col min="12806" max="12806" width="17.5703125" style="6" customWidth="1"/>
    <col min="12807" max="12807" width="15.5703125" style="6" customWidth="1"/>
    <col min="12808" max="12808" width="17.5703125" style="6" customWidth="1"/>
    <col min="12809" max="12809" width="14.5703125" style="6" customWidth="1"/>
    <col min="12810" max="12810" width="16.7109375" style="6" customWidth="1"/>
    <col min="12811" max="13058" width="9.140625" style="6"/>
    <col min="13059" max="13059" width="2.28515625" style="6" customWidth="1"/>
    <col min="13060" max="13061" width="9.140625" style="6"/>
    <col min="13062" max="13062" width="17.5703125" style="6" customWidth="1"/>
    <col min="13063" max="13063" width="15.5703125" style="6" customWidth="1"/>
    <col min="13064" max="13064" width="17.5703125" style="6" customWidth="1"/>
    <col min="13065" max="13065" width="14.5703125" style="6" customWidth="1"/>
    <col min="13066" max="13066" width="16.7109375" style="6" customWidth="1"/>
    <col min="13067" max="13314" width="9.140625" style="6"/>
    <col min="13315" max="13315" width="2.28515625" style="6" customWidth="1"/>
    <col min="13316" max="13317" width="9.140625" style="6"/>
    <col min="13318" max="13318" width="17.5703125" style="6" customWidth="1"/>
    <col min="13319" max="13319" width="15.5703125" style="6" customWidth="1"/>
    <col min="13320" max="13320" width="17.5703125" style="6" customWidth="1"/>
    <col min="13321" max="13321" width="14.5703125" style="6" customWidth="1"/>
    <col min="13322" max="13322" width="16.7109375" style="6" customWidth="1"/>
    <col min="13323" max="13570" width="9.140625" style="6"/>
    <col min="13571" max="13571" width="2.28515625" style="6" customWidth="1"/>
    <col min="13572" max="13573" width="9.140625" style="6"/>
    <col min="13574" max="13574" width="17.5703125" style="6" customWidth="1"/>
    <col min="13575" max="13575" width="15.5703125" style="6" customWidth="1"/>
    <col min="13576" max="13576" width="17.5703125" style="6" customWidth="1"/>
    <col min="13577" max="13577" width="14.5703125" style="6" customWidth="1"/>
    <col min="13578" max="13578" width="16.7109375" style="6" customWidth="1"/>
    <col min="13579" max="13826" width="9.140625" style="6"/>
    <col min="13827" max="13827" width="2.28515625" style="6" customWidth="1"/>
    <col min="13828" max="13829" width="9.140625" style="6"/>
    <col min="13830" max="13830" width="17.5703125" style="6" customWidth="1"/>
    <col min="13831" max="13831" width="15.5703125" style="6" customWidth="1"/>
    <col min="13832" max="13832" width="17.5703125" style="6" customWidth="1"/>
    <col min="13833" max="13833" width="14.5703125" style="6" customWidth="1"/>
    <col min="13834" max="13834" width="16.7109375" style="6" customWidth="1"/>
    <col min="13835" max="14082" width="9.140625" style="6"/>
    <col min="14083" max="14083" width="2.28515625" style="6" customWidth="1"/>
    <col min="14084" max="14085" width="9.140625" style="6"/>
    <col min="14086" max="14086" width="17.5703125" style="6" customWidth="1"/>
    <col min="14087" max="14087" width="15.5703125" style="6" customWidth="1"/>
    <col min="14088" max="14088" width="17.5703125" style="6" customWidth="1"/>
    <col min="14089" max="14089" width="14.5703125" style="6" customWidth="1"/>
    <col min="14090" max="14090" width="16.7109375" style="6" customWidth="1"/>
    <col min="14091" max="14338" width="9.140625" style="6"/>
    <col min="14339" max="14339" width="2.28515625" style="6" customWidth="1"/>
    <col min="14340" max="14341" width="9.140625" style="6"/>
    <col min="14342" max="14342" width="17.5703125" style="6" customWidth="1"/>
    <col min="14343" max="14343" width="15.5703125" style="6" customWidth="1"/>
    <col min="14344" max="14344" width="17.5703125" style="6" customWidth="1"/>
    <col min="14345" max="14345" width="14.5703125" style="6" customWidth="1"/>
    <col min="14346" max="14346" width="16.7109375" style="6" customWidth="1"/>
    <col min="14347" max="14594" width="9.140625" style="6"/>
    <col min="14595" max="14595" width="2.28515625" style="6" customWidth="1"/>
    <col min="14596" max="14597" width="9.140625" style="6"/>
    <col min="14598" max="14598" width="17.5703125" style="6" customWidth="1"/>
    <col min="14599" max="14599" width="15.5703125" style="6" customWidth="1"/>
    <col min="14600" max="14600" width="17.5703125" style="6" customWidth="1"/>
    <col min="14601" max="14601" width="14.5703125" style="6" customWidth="1"/>
    <col min="14602" max="14602" width="16.7109375" style="6" customWidth="1"/>
    <col min="14603" max="14850" width="9.140625" style="6"/>
    <col min="14851" max="14851" width="2.28515625" style="6" customWidth="1"/>
    <col min="14852" max="14853" width="9.140625" style="6"/>
    <col min="14854" max="14854" width="17.5703125" style="6" customWidth="1"/>
    <col min="14855" max="14855" width="15.5703125" style="6" customWidth="1"/>
    <col min="14856" max="14856" width="17.5703125" style="6" customWidth="1"/>
    <col min="14857" max="14857" width="14.5703125" style="6" customWidth="1"/>
    <col min="14858" max="14858" width="16.7109375" style="6" customWidth="1"/>
    <col min="14859" max="15106" width="9.140625" style="6"/>
    <col min="15107" max="15107" width="2.28515625" style="6" customWidth="1"/>
    <col min="15108" max="15109" width="9.140625" style="6"/>
    <col min="15110" max="15110" width="17.5703125" style="6" customWidth="1"/>
    <col min="15111" max="15111" width="15.5703125" style="6" customWidth="1"/>
    <col min="15112" max="15112" width="17.5703125" style="6" customWidth="1"/>
    <col min="15113" max="15113" width="14.5703125" style="6" customWidth="1"/>
    <col min="15114" max="15114" width="16.7109375" style="6" customWidth="1"/>
    <col min="15115" max="15362" width="9.140625" style="6"/>
    <col min="15363" max="15363" width="2.28515625" style="6" customWidth="1"/>
    <col min="15364" max="15365" width="9.140625" style="6"/>
    <col min="15366" max="15366" width="17.5703125" style="6" customWidth="1"/>
    <col min="15367" max="15367" width="15.5703125" style="6" customWidth="1"/>
    <col min="15368" max="15368" width="17.5703125" style="6" customWidth="1"/>
    <col min="15369" max="15369" width="14.5703125" style="6" customWidth="1"/>
    <col min="15370" max="15370" width="16.7109375" style="6" customWidth="1"/>
    <col min="15371" max="15618" width="9.140625" style="6"/>
    <col min="15619" max="15619" width="2.28515625" style="6" customWidth="1"/>
    <col min="15620" max="15621" width="9.140625" style="6"/>
    <col min="15622" max="15622" width="17.5703125" style="6" customWidth="1"/>
    <col min="15623" max="15623" width="15.5703125" style="6" customWidth="1"/>
    <col min="15624" max="15624" width="17.5703125" style="6" customWidth="1"/>
    <col min="15625" max="15625" width="14.5703125" style="6" customWidth="1"/>
    <col min="15626" max="15626" width="16.7109375" style="6" customWidth="1"/>
    <col min="15627" max="15874" width="9.140625" style="6"/>
    <col min="15875" max="15875" width="2.28515625" style="6" customWidth="1"/>
    <col min="15876" max="15877" width="9.140625" style="6"/>
    <col min="15878" max="15878" width="17.5703125" style="6" customWidth="1"/>
    <col min="15879" max="15879" width="15.5703125" style="6" customWidth="1"/>
    <col min="15880" max="15880" width="17.5703125" style="6" customWidth="1"/>
    <col min="15881" max="15881" width="14.5703125" style="6" customWidth="1"/>
    <col min="15882" max="15882" width="16.7109375" style="6" customWidth="1"/>
    <col min="15883" max="16130" width="9.140625" style="6"/>
    <col min="16131" max="16131" width="2.28515625" style="6" customWidth="1"/>
    <col min="16132" max="16133" width="9.140625" style="6"/>
    <col min="16134" max="16134" width="17.5703125" style="6" customWidth="1"/>
    <col min="16135" max="16135" width="15.5703125" style="6" customWidth="1"/>
    <col min="16136" max="16136" width="17.5703125" style="6" customWidth="1"/>
    <col min="16137" max="16137" width="14.5703125" style="6" customWidth="1"/>
    <col min="16138" max="16138" width="16.7109375" style="6" customWidth="1"/>
    <col min="16139" max="16384" width="9.140625" style="6"/>
  </cols>
  <sheetData>
    <row r="1" spans="1:23" x14ac:dyDescent="0.2">
      <c r="B1" s="6" t="s">
        <v>30</v>
      </c>
      <c r="C1" s="6" t="s">
        <v>29</v>
      </c>
    </row>
    <row r="2" spans="1:23" x14ac:dyDescent="0.2">
      <c r="C2" s="59" t="s">
        <v>31</v>
      </c>
    </row>
    <row r="5" spans="1:23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5"/>
      <c r="L5" s="5"/>
      <c r="M5" s="5"/>
    </row>
    <row r="6" spans="1:23" ht="27" customHeight="1" x14ac:dyDescent="0.2">
      <c r="A6" s="4"/>
      <c r="B6" s="70" t="s">
        <v>5</v>
      </c>
      <c r="C6" s="70"/>
      <c r="D6" s="70"/>
      <c r="E6" s="70"/>
      <c r="F6" s="70"/>
      <c r="G6" s="70"/>
      <c r="H6" s="70"/>
      <c r="I6" s="70"/>
      <c r="J6" s="70"/>
      <c r="K6" s="5"/>
      <c r="L6" s="5"/>
      <c r="M6" s="5"/>
    </row>
    <row r="7" spans="1:23" ht="18.75" customHeight="1" x14ac:dyDescent="0.2">
      <c r="A7" s="4"/>
      <c r="B7" s="71" t="s">
        <v>6</v>
      </c>
      <c r="C7" s="71"/>
      <c r="D7" s="71"/>
      <c r="E7" s="71"/>
      <c r="F7" s="71"/>
      <c r="G7" s="71"/>
      <c r="H7" s="71"/>
      <c r="I7" s="71"/>
      <c r="J7" s="71"/>
      <c r="K7" s="5"/>
      <c r="L7" s="5"/>
      <c r="M7" s="5"/>
    </row>
    <row r="8" spans="1:23" ht="16.5" customHeight="1" thickBot="1" x14ac:dyDescent="0.25">
      <c r="A8" s="4"/>
      <c r="B8" s="72" t="s">
        <v>7</v>
      </c>
      <c r="C8" s="72"/>
      <c r="D8" s="72"/>
      <c r="E8" s="72"/>
      <c r="F8" s="72"/>
      <c r="G8" s="72"/>
      <c r="H8" s="72"/>
      <c r="I8" s="72"/>
      <c r="J8" s="72"/>
      <c r="K8" s="5"/>
      <c r="L8" s="5"/>
      <c r="M8" s="5"/>
      <c r="S8" s="6" t="s">
        <v>18</v>
      </c>
    </row>
    <row r="9" spans="1:23" ht="26.25" thickBot="1" x14ac:dyDescent="0.25">
      <c r="A9" s="7"/>
      <c r="B9" s="73" t="s">
        <v>8</v>
      </c>
      <c r="C9" s="74"/>
      <c r="D9" s="40"/>
      <c r="E9" s="40"/>
      <c r="F9" s="8" t="s">
        <v>9</v>
      </c>
      <c r="G9" s="9" t="s">
        <v>10</v>
      </c>
      <c r="H9" s="9" t="s">
        <v>11</v>
      </c>
      <c r="I9" s="9" t="s">
        <v>12</v>
      </c>
      <c r="J9" s="10" t="s">
        <v>13</v>
      </c>
      <c r="K9" s="7"/>
      <c r="L9" s="7"/>
      <c r="M9" s="7"/>
      <c r="N9" s="29">
        <v>2000</v>
      </c>
      <c r="O9" s="30" t="s">
        <v>14</v>
      </c>
      <c r="P9" s="6">
        <f>IF(N9="",P8,N9)</f>
        <v>2000</v>
      </c>
      <c r="Q9" s="6" t="str">
        <f>CONCATENATE(P9,O9)</f>
        <v>2000Q1</v>
      </c>
      <c r="R9" s="6">
        <f>VLOOKUP(Q9,$E$27:$F$108,2,FALSE)</f>
        <v>99.779003003798238</v>
      </c>
      <c r="S9" s="43">
        <f>1+((R9-$F$27)/F$27)</f>
        <v>1</v>
      </c>
    </row>
    <row r="10" spans="1:23" x14ac:dyDescent="0.2">
      <c r="A10" s="7"/>
      <c r="B10" s="11"/>
      <c r="C10" s="12">
        <v>2000</v>
      </c>
      <c r="D10" s="41"/>
      <c r="E10" s="41"/>
      <c r="F10" s="13">
        <v>100</v>
      </c>
      <c r="G10" s="14">
        <v>100</v>
      </c>
      <c r="H10" s="15">
        <v>100</v>
      </c>
      <c r="I10" s="14">
        <v>100</v>
      </c>
      <c r="J10" s="16">
        <v>100</v>
      </c>
      <c r="K10" s="7"/>
      <c r="L10" s="7"/>
      <c r="M10" s="7"/>
      <c r="N10" s="24"/>
      <c r="O10" s="30" t="s">
        <v>15</v>
      </c>
      <c r="P10" s="6">
        <f t="shared" ref="P10:P73" si="0">IF(N10="",P9,N10)</f>
        <v>2000</v>
      </c>
      <c r="Q10" s="6" t="str">
        <f t="shared" ref="Q10:Q73" si="1">CONCATENATE(P10,O10)</f>
        <v>2000Q2</v>
      </c>
      <c r="R10" s="6">
        <f t="shared" ref="R10:R73" si="2">VLOOKUP(Q10,$E$27:$F$108,2,FALSE)</f>
        <v>93.092545044770731</v>
      </c>
      <c r="S10" s="43">
        <f>1+((R10-$F$27)/F$27)</f>
        <v>0.93298732440959564</v>
      </c>
      <c r="T10" s="17"/>
      <c r="U10" s="17"/>
      <c r="V10" s="17"/>
      <c r="W10" s="17"/>
    </row>
    <row r="11" spans="1:23" x14ac:dyDescent="0.2">
      <c r="A11" s="7"/>
      <c r="B11" s="18"/>
      <c r="C11" s="19">
        <v>2001</v>
      </c>
      <c r="D11" s="42"/>
      <c r="E11" s="42"/>
      <c r="F11" s="20">
        <v>105.0501053540027</v>
      </c>
      <c r="G11" s="21">
        <v>103.92331863762489</v>
      </c>
      <c r="H11" s="22">
        <v>106.65068281396594</v>
      </c>
      <c r="I11" s="21">
        <v>105.84428715874623</v>
      </c>
      <c r="J11" s="23">
        <v>104.29301374296298</v>
      </c>
      <c r="K11" s="7"/>
      <c r="L11" s="7"/>
      <c r="M11" s="7"/>
      <c r="N11" s="24"/>
      <c r="O11" s="30" t="s">
        <v>16</v>
      </c>
      <c r="P11" s="6">
        <f t="shared" si="0"/>
        <v>2000</v>
      </c>
      <c r="Q11" s="6" t="str">
        <f t="shared" si="1"/>
        <v>2000Q3</v>
      </c>
      <c r="R11" s="6">
        <f t="shared" si="2"/>
        <v>100.01996713901066</v>
      </c>
      <c r="S11" s="43">
        <f t="shared" ref="S11:S73" si="3">1+((R11-$F$27)/F$27)</f>
        <v>1.002414978381807</v>
      </c>
      <c r="T11" s="17"/>
      <c r="U11" s="17"/>
      <c r="V11" s="17"/>
      <c r="W11" s="17"/>
    </row>
    <row r="12" spans="1:23" x14ac:dyDescent="0.2">
      <c r="A12" s="7"/>
      <c r="B12" s="18"/>
      <c r="C12" s="19">
        <v>2002</v>
      </c>
      <c r="D12" s="42"/>
      <c r="E12" s="42"/>
      <c r="F12" s="20">
        <v>114.18592415497781</v>
      </c>
      <c r="G12" s="21">
        <v>112.99752236877561</v>
      </c>
      <c r="H12" s="22">
        <v>115.34679905516536</v>
      </c>
      <c r="I12" s="21">
        <v>113.95348837209301</v>
      </c>
      <c r="J12" s="23">
        <v>110.55554911264609</v>
      </c>
      <c r="K12" s="7"/>
      <c r="L12" s="7"/>
      <c r="M12" s="7"/>
      <c r="N12" s="24"/>
      <c r="O12" s="30" t="s">
        <v>17</v>
      </c>
      <c r="P12" s="6">
        <f t="shared" si="0"/>
        <v>2000</v>
      </c>
      <c r="Q12" s="6" t="str">
        <f t="shared" si="1"/>
        <v>2000Q4</v>
      </c>
      <c r="R12" s="6">
        <f t="shared" si="2"/>
        <v>107.10848481242041</v>
      </c>
      <c r="S12" s="43">
        <f t="shared" si="3"/>
        <v>1.0734571561949078</v>
      </c>
      <c r="T12" s="17"/>
      <c r="U12" s="17"/>
      <c r="V12" s="17"/>
      <c r="W12" s="17"/>
    </row>
    <row r="13" spans="1:23" x14ac:dyDescent="0.2">
      <c r="A13" s="7"/>
      <c r="B13" s="18"/>
      <c r="C13" s="19">
        <v>2003</v>
      </c>
      <c r="D13" s="42"/>
      <c r="E13" s="42"/>
      <c r="F13" s="20">
        <v>129.32703754981401</v>
      </c>
      <c r="G13" s="21">
        <v>128.2334360227245</v>
      </c>
      <c r="H13" s="22">
        <v>128.03842145961028</v>
      </c>
      <c r="I13" s="21">
        <v>130.53589484327603</v>
      </c>
      <c r="J13" s="23">
        <v>122.78524967438619</v>
      </c>
      <c r="K13" s="7"/>
      <c r="L13" s="7"/>
      <c r="M13" s="7"/>
      <c r="N13" s="29">
        <v>2001</v>
      </c>
      <c r="O13" s="30" t="s">
        <v>14</v>
      </c>
      <c r="P13" s="6">
        <f t="shared" si="0"/>
        <v>2001</v>
      </c>
      <c r="Q13" s="6" t="str">
        <f t="shared" si="1"/>
        <v>2001Q1</v>
      </c>
      <c r="R13" s="6">
        <f t="shared" si="2"/>
        <v>102.50773341321084</v>
      </c>
      <c r="S13" s="43">
        <f t="shared" si="3"/>
        <v>1.0273477417819932</v>
      </c>
      <c r="T13" s="17"/>
      <c r="U13" s="17"/>
      <c r="V13" s="17"/>
      <c r="W13" s="17"/>
    </row>
    <row r="14" spans="1:23" x14ac:dyDescent="0.2">
      <c r="A14" s="5"/>
      <c r="B14" s="24"/>
      <c r="C14" s="25">
        <v>2004</v>
      </c>
      <c r="D14" s="38"/>
      <c r="E14" s="38"/>
      <c r="F14" s="26">
        <v>155.59659172504735</v>
      </c>
      <c r="G14" s="27">
        <v>157.03078571504895</v>
      </c>
      <c r="H14" s="27">
        <v>155.43715823623924</v>
      </c>
      <c r="I14" s="27">
        <v>151.06167846309404</v>
      </c>
      <c r="J14" s="28">
        <v>153.82505097568514</v>
      </c>
      <c r="K14" s="5"/>
      <c r="L14" s="5"/>
      <c r="M14" s="5"/>
      <c r="N14" s="24"/>
      <c r="O14" s="30" t="s">
        <v>15</v>
      </c>
      <c r="P14" s="6">
        <f t="shared" si="0"/>
        <v>2001</v>
      </c>
      <c r="Q14" s="6" t="str">
        <f t="shared" si="1"/>
        <v>2001Q2</v>
      </c>
      <c r="R14" s="6">
        <f t="shared" si="2"/>
        <v>100.05084718426002</v>
      </c>
      <c r="S14" s="43">
        <f t="shared" si="3"/>
        <v>1.0027244627855365</v>
      </c>
      <c r="T14" s="17"/>
      <c r="U14" s="17"/>
      <c r="V14" s="17"/>
      <c r="W14" s="17"/>
    </row>
    <row r="15" spans="1:23" x14ac:dyDescent="0.2">
      <c r="A15" s="5"/>
      <c r="B15" s="24"/>
      <c r="C15" s="25">
        <v>2005</v>
      </c>
      <c r="D15" s="38"/>
      <c r="E15" s="38"/>
      <c r="F15" s="26">
        <v>170.90677307790787</v>
      </c>
      <c r="G15" s="27">
        <v>173.66369669340094</v>
      </c>
      <c r="H15" s="27">
        <v>176.69070751153731</v>
      </c>
      <c r="I15" s="27">
        <v>188.87765419615775</v>
      </c>
      <c r="J15" s="28">
        <v>160.27606143555565</v>
      </c>
      <c r="K15" s="5"/>
      <c r="L15" s="5"/>
      <c r="M15" s="5"/>
      <c r="N15" s="24"/>
      <c r="O15" s="30" t="s">
        <v>16</v>
      </c>
      <c r="P15" s="6">
        <f t="shared" si="0"/>
        <v>2001</v>
      </c>
      <c r="Q15" s="6" t="str">
        <f t="shared" si="1"/>
        <v>2001Q3</v>
      </c>
      <c r="R15" s="6">
        <f t="shared" si="2"/>
        <v>108.34570134569985</v>
      </c>
      <c r="S15" s="43">
        <f t="shared" si="3"/>
        <v>1.0858567242005366</v>
      </c>
      <c r="T15" s="17"/>
      <c r="U15" s="17"/>
      <c r="V15" s="17"/>
      <c r="W15" s="17"/>
    </row>
    <row r="16" spans="1:23" x14ac:dyDescent="0.2">
      <c r="A16" s="5"/>
      <c r="B16" s="24"/>
      <c r="C16" s="25">
        <v>2006</v>
      </c>
      <c r="D16" s="38"/>
      <c r="E16" s="38"/>
      <c r="F16" s="26">
        <v>176.96321931311286</v>
      </c>
      <c r="G16" s="27">
        <v>178.31007189315631</v>
      </c>
      <c r="H16" s="27">
        <v>187.03110339994222</v>
      </c>
      <c r="I16" s="27">
        <v>196.15773508594538</v>
      </c>
      <c r="J16" s="28">
        <v>174.99084102842309</v>
      </c>
      <c r="K16" s="5"/>
      <c r="L16" s="5"/>
      <c r="M16" s="5"/>
      <c r="N16" s="24"/>
      <c r="O16" s="30" t="s">
        <v>17</v>
      </c>
      <c r="P16" s="6">
        <f t="shared" si="0"/>
        <v>2001</v>
      </c>
      <c r="Q16" s="6" t="str">
        <f t="shared" si="1"/>
        <v>2001Q4</v>
      </c>
      <c r="R16" s="6">
        <f t="shared" si="2"/>
        <v>109.29613947284003</v>
      </c>
      <c r="S16" s="43">
        <f t="shared" si="3"/>
        <v>1.0953821563909543</v>
      </c>
      <c r="T16" s="17"/>
      <c r="U16" s="17"/>
      <c r="V16" s="17"/>
      <c r="W16" s="17"/>
    </row>
    <row r="17" spans="1:23" x14ac:dyDescent="0.2">
      <c r="A17" s="5"/>
      <c r="B17" s="24"/>
      <c r="C17" s="25">
        <v>2007</v>
      </c>
      <c r="D17" s="38"/>
      <c r="E17" s="38"/>
      <c r="F17" s="26">
        <v>178.94</v>
      </c>
      <c r="G17" s="27">
        <v>183.3</v>
      </c>
      <c r="H17" s="27">
        <v>181.4</v>
      </c>
      <c r="I17" s="27">
        <v>205.3</v>
      </c>
      <c r="J17" s="28">
        <v>171.9</v>
      </c>
      <c r="K17" s="5"/>
      <c r="L17" s="5"/>
      <c r="M17" s="5"/>
      <c r="N17" s="29">
        <v>2002</v>
      </c>
      <c r="O17" s="30" t="s">
        <v>14</v>
      </c>
      <c r="P17" s="6">
        <f t="shared" si="0"/>
        <v>2002</v>
      </c>
      <c r="Q17" s="6" t="str">
        <f t="shared" si="1"/>
        <v>2002Q1</v>
      </c>
      <c r="R17" s="6">
        <f t="shared" si="2"/>
        <v>112.43752547581838</v>
      </c>
      <c r="S17" s="43">
        <f t="shared" si="3"/>
        <v>1.1268655938718717</v>
      </c>
      <c r="T17" s="17"/>
      <c r="U17" s="17"/>
      <c r="V17" s="17"/>
      <c r="W17" s="17"/>
    </row>
    <row r="18" spans="1:23" x14ac:dyDescent="0.2">
      <c r="A18" s="5"/>
      <c r="B18" s="24"/>
      <c r="C18" s="25">
        <v>2008</v>
      </c>
      <c r="D18" s="38"/>
      <c r="E18" s="38"/>
      <c r="F18" s="26">
        <v>174.05</v>
      </c>
      <c r="G18" s="27">
        <v>172.7</v>
      </c>
      <c r="H18" s="27">
        <v>181.4</v>
      </c>
      <c r="I18" s="27">
        <v>201.5</v>
      </c>
      <c r="J18" s="28">
        <v>173.7</v>
      </c>
      <c r="K18" s="5"/>
      <c r="L18" s="5"/>
      <c r="M18" s="5"/>
      <c r="N18" s="24"/>
      <c r="O18" s="30" t="s">
        <v>15</v>
      </c>
      <c r="P18" s="6">
        <f t="shared" si="0"/>
        <v>2002</v>
      </c>
      <c r="Q18" s="6" t="str">
        <f t="shared" si="1"/>
        <v>2002Q2</v>
      </c>
      <c r="R18" s="6">
        <f t="shared" si="2"/>
        <v>104.43470772212321</v>
      </c>
      <c r="S18" s="43">
        <f t="shared" si="3"/>
        <v>1.0466601647457605</v>
      </c>
      <c r="T18" s="17"/>
      <c r="U18" s="17"/>
      <c r="V18" s="17"/>
      <c r="W18" s="17"/>
    </row>
    <row r="19" spans="1:23" x14ac:dyDescent="0.2">
      <c r="A19" s="5"/>
      <c r="B19" s="24"/>
      <c r="C19" s="25">
        <v>2009</v>
      </c>
      <c r="D19" s="38"/>
      <c r="E19" s="38"/>
      <c r="F19" s="26">
        <v>165.32</v>
      </c>
      <c r="G19" s="27">
        <v>162.19999999999999</v>
      </c>
      <c r="H19" s="27">
        <v>173.72</v>
      </c>
      <c r="I19" s="27">
        <v>207.83</v>
      </c>
      <c r="J19" s="28">
        <v>169.58</v>
      </c>
      <c r="K19" s="5"/>
      <c r="L19" s="5"/>
      <c r="M19" s="5"/>
      <c r="N19" s="24"/>
      <c r="O19" s="30" t="s">
        <v>16</v>
      </c>
      <c r="P19" s="6">
        <f t="shared" si="0"/>
        <v>2002</v>
      </c>
      <c r="Q19" s="6" t="str">
        <f t="shared" si="1"/>
        <v>2002Q3</v>
      </c>
      <c r="R19" s="6">
        <f t="shared" si="2"/>
        <v>117.30860041916759</v>
      </c>
      <c r="S19" s="43">
        <f t="shared" si="3"/>
        <v>1.1756842310270634</v>
      </c>
      <c r="T19" s="17"/>
      <c r="U19" s="17"/>
      <c r="V19" s="17"/>
      <c r="W19" s="17"/>
    </row>
    <row r="20" spans="1:23" x14ac:dyDescent="0.2">
      <c r="A20" s="5"/>
      <c r="B20" s="24"/>
      <c r="C20" s="25">
        <v>2010</v>
      </c>
      <c r="D20" s="38"/>
      <c r="E20" s="38"/>
      <c r="F20" s="26">
        <v>167.1</v>
      </c>
      <c r="G20" s="27">
        <v>166.4</v>
      </c>
      <c r="H20" s="27">
        <v>171.8</v>
      </c>
      <c r="I20" s="27">
        <v>199.4</v>
      </c>
      <c r="J20" s="28">
        <v>178.5</v>
      </c>
      <c r="K20" s="5"/>
      <c r="L20" s="5"/>
      <c r="M20" s="5"/>
      <c r="N20" s="24"/>
      <c r="O20" s="30" t="s">
        <v>17</v>
      </c>
      <c r="P20" s="6">
        <f t="shared" si="0"/>
        <v>2002</v>
      </c>
      <c r="Q20" s="6" t="str">
        <f t="shared" si="1"/>
        <v>2002Q4</v>
      </c>
      <c r="R20" s="6">
        <f t="shared" si="2"/>
        <v>122.56286300280212</v>
      </c>
      <c r="S20" s="43">
        <f t="shared" si="3"/>
        <v>1.2283432316730662</v>
      </c>
      <c r="T20" s="17"/>
      <c r="U20" s="17"/>
      <c r="V20" s="17"/>
      <c r="W20" s="17"/>
    </row>
    <row r="21" spans="1:23" x14ac:dyDescent="0.2">
      <c r="A21" s="5"/>
      <c r="B21" s="24"/>
      <c r="C21" s="25">
        <v>2011</v>
      </c>
      <c r="D21" s="38"/>
      <c r="E21" s="38"/>
      <c r="F21" s="26">
        <f>AVERAGE(F71:F74)</f>
        <v>169.30711741502517</v>
      </c>
      <c r="G21" s="27">
        <f>AVERAGE(G71:G74)</f>
        <v>173.00480700182709</v>
      </c>
      <c r="H21" s="27">
        <f>AVERAGE(H71:H74)</f>
        <v>174.4691051959156</v>
      </c>
      <c r="I21" s="27">
        <f>AVERAGE(I71:I74)</f>
        <v>197.63643731041458</v>
      </c>
      <c r="J21" s="28">
        <f>AVERAGE(J71:J74)</f>
        <v>172.45809018099968</v>
      </c>
      <c r="K21" s="5"/>
      <c r="L21" s="5"/>
      <c r="M21" s="5"/>
      <c r="N21" s="29">
        <v>2003</v>
      </c>
      <c r="O21" s="30" t="s">
        <v>14</v>
      </c>
      <c r="P21" s="6">
        <f t="shared" si="0"/>
        <v>2003</v>
      </c>
      <c r="Q21" s="6" t="str">
        <f t="shared" si="1"/>
        <v>2003Q1</v>
      </c>
      <c r="R21" s="6">
        <f t="shared" si="2"/>
        <v>123.97034612375666</v>
      </c>
      <c r="S21" s="43">
        <f t="shared" si="3"/>
        <v>1.2424492367300717</v>
      </c>
      <c r="T21" s="17"/>
      <c r="U21" s="17"/>
      <c r="V21" s="17"/>
      <c r="W21" s="17"/>
    </row>
    <row r="22" spans="1:23" x14ac:dyDescent="0.2">
      <c r="A22" s="5"/>
      <c r="B22" s="24"/>
      <c r="C22" s="25">
        <v>2012</v>
      </c>
      <c r="D22" s="38"/>
      <c r="E22" s="38"/>
      <c r="F22" s="26">
        <f>AVERAGE(F75:F78)</f>
        <v>170.09673702701824</v>
      </c>
      <c r="G22" s="27">
        <f>AVERAGE(G75:G78)</f>
        <v>172.52353544478848</v>
      </c>
      <c r="H22" s="27">
        <f>AVERAGE(H75:H78)</f>
        <v>173.51563956487104</v>
      </c>
      <c r="I22" s="27">
        <f>AVERAGE(I75:I78)</f>
        <v>185.52357937310416</v>
      </c>
      <c r="J22" s="28">
        <f>AVERAGE(J75:J78)</f>
        <v>172.42149378308261</v>
      </c>
      <c r="K22" s="5"/>
      <c r="L22" s="5"/>
      <c r="M22" s="5"/>
      <c r="N22" s="24"/>
      <c r="O22" s="30" t="s">
        <v>15</v>
      </c>
      <c r="P22" s="6">
        <f t="shared" si="0"/>
        <v>2003</v>
      </c>
      <c r="Q22" s="6" t="str">
        <f t="shared" si="1"/>
        <v>2003Q2</v>
      </c>
      <c r="R22" s="6">
        <f t="shared" si="2"/>
        <v>116.8530556781824</v>
      </c>
      <c r="S22" s="43">
        <f t="shared" si="3"/>
        <v>1.1711186939173386</v>
      </c>
      <c r="T22" s="17"/>
      <c r="U22" s="17"/>
      <c r="V22" s="17"/>
      <c r="W22" s="17"/>
    </row>
    <row r="23" spans="1:23" x14ac:dyDescent="0.2">
      <c r="A23" s="5"/>
      <c r="B23" s="24"/>
      <c r="C23" s="25">
        <v>2013</v>
      </c>
      <c r="D23" s="38"/>
      <c r="E23" s="38"/>
      <c r="F23" s="26">
        <f>AVERAGE(F79:F82)</f>
        <v>173.65499404854108</v>
      </c>
      <c r="G23" s="27">
        <f>AVERAGE(G79:G82)</f>
        <v>175.0892967712777</v>
      </c>
      <c r="H23" s="27">
        <f>AVERAGE(H79:H82)</f>
        <v>184.46656806306714</v>
      </c>
      <c r="I23" s="27">
        <f>AVERAGE(I79:I82)</f>
        <v>192.96848347826088</v>
      </c>
      <c r="J23" s="28">
        <f>AVERAGE(J79:J82)</f>
        <v>179.70464215801778</v>
      </c>
      <c r="K23" s="5"/>
      <c r="L23" s="5"/>
      <c r="M23" s="5"/>
      <c r="N23" s="24"/>
      <c r="O23" s="30" t="s">
        <v>16</v>
      </c>
      <c r="P23" s="6">
        <f t="shared" si="0"/>
        <v>2003</v>
      </c>
      <c r="Q23" s="6" t="str">
        <f t="shared" si="1"/>
        <v>2003Q3</v>
      </c>
      <c r="R23" s="6">
        <f t="shared" si="2"/>
        <v>139.51387487325718</v>
      </c>
      <c r="S23" s="43">
        <f t="shared" si="3"/>
        <v>1.3982287923637238</v>
      </c>
      <c r="T23" s="17"/>
      <c r="U23" s="17"/>
      <c r="V23" s="17"/>
      <c r="W23" s="17"/>
    </row>
    <row r="24" spans="1:23" x14ac:dyDescent="0.2">
      <c r="A24" s="5"/>
      <c r="B24" s="24"/>
      <c r="C24" s="25">
        <v>2014</v>
      </c>
      <c r="D24" s="38"/>
      <c r="E24" s="38"/>
      <c r="F24" s="26">
        <f>AVERAGE(F83:F86)</f>
        <v>185.73475617210511</v>
      </c>
      <c r="G24" s="27">
        <f>AVERAGE(G83:G86)</f>
        <v>189.26639062595123</v>
      </c>
      <c r="H24" s="27">
        <f>AVERAGE(H83:H86)</f>
        <v>183.61051079547616</v>
      </c>
      <c r="I24" s="27">
        <f>AVERAGE(I83:I86)</f>
        <v>203.19042467138522</v>
      </c>
      <c r="J24" s="28">
        <f>AVERAGE(J83:J86)</f>
        <v>202.64109525762979</v>
      </c>
      <c r="K24" s="5"/>
      <c r="L24" s="5"/>
      <c r="M24" s="5"/>
      <c r="N24" s="24"/>
      <c r="O24" s="30" t="s">
        <v>17</v>
      </c>
      <c r="P24" s="6">
        <f t="shared" si="0"/>
        <v>2003</v>
      </c>
      <c r="Q24" s="6" t="str">
        <f t="shared" si="1"/>
        <v>2003Q4</v>
      </c>
      <c r="R24" s="6">
        <f t="shared" si="2"/>
        <v>136.97087352405984</v>
      </c>
      <c r="S24" s="43">
        <f t="shared" si="3"/>
        <v>1.372742454831362</v>
      </c>
      <c r="T24" s="17"/>
      <c r="U24" s="17"/>
      <c r="V24" s="17"/>
      <c r="W24" s="17"/>
    </row>
    <row r="25" spans="1:23" x14ac:dyDescent="0.2">
      <c r="A25" s="5"/>
      <c r="B25" s="24"/>
      <c r="C25" s="25">
        <v>2015</v>
      </c>
      <c r="D25" s="38"/>
      <c r="E25" s="38"/>
      <c r="F25" s="26">
        <f>AVERAGE(F87:F90)</f>
        <v>197.40470750209931</v>
      </c>
      <c r="G25" s="27">
        <f>AVERAGE(G87:G90)</f>
        <v>203.67263978017962</v>
      </c>
      <c r="H25" s="27">
        <f>AVERAGE(H87:H90)</f>
        <v>201.32911129000615</v>
      </c>
      <c r="I25" s="27">
        <f>AVERAGE(I87:I90)</f>
        <v>208.26910010111223</v>
      </c>
      <c r="J25" s="28">
        <f>AVERAGE(J87:J90)</f>
        <v>210.46364249991126</v>
      </c>
      <c r="K25" s="5"/>
      <c r="L25" s="5"/>
      <c r="M25" s="5"/>
      <c r="N25" s="29">
        <v>2004</v>
      </c>
      <c r="O25" s="30" t="s">
        <v>14</v>
      </c>
      <c r="P25" s="6">
        <f t="shared" si="0"/>
        <v>2004</v>
      </c>
      <c r="Q25" s="6" t="str">
        <f t="shared" si="1"/>
        <v>2004Q1</v>
      </c>
      <c r="R25" s="6">
        <f t="shared" si="2"/>
        <v>142.81518582445975</v>
      </c>
      <c r="S25" s="43">
        <f t="shared" si="3"/>
        <v>1.4313150214481825</v>
      </c>
    </row>
    <row r="26" spans="1:23" x14ac:dyDescent="0.2">
      <c r="A26" s="5"/>
      <c r="B26" s="24"/>
      <c r="C26" s="25">
        <v>2016</v>
      </c>
      <c r="D26" s="38"/>
      <c r="E26" s="38"/>
      <c r="F26" s="26">
        <f>AVERAGE(F91:F94)</f>
        <v>219.65052933287296</v>
      </c>
      <c r="G26" s="27">
        <f>AVERAGE(G91:G94)</f>
        <v>225.21978592563491</v>
      </c>
      <c r="H26" s="27">
        <f>AVERAGE(H91:H94)</f>
        <v>234.71988007663421</v>
      </c>
      <c r="I26" s="27">
        <f>AVERAGE(I91:I94)</f>
        <v>245.51271991911017</v>
      </c>
      <c r="J26" s="28">
        <f>AVERAGE(J91:J94)</f>
        <v>211.07257022800667</v>
      </c>
      <c r="K26" s="5"/>
      <c r="L26" s="5"/>
      <c r="M26" s="5"/>
      <c r="N26" s="24"/>
      <c r="O26" s="30" t="s">
        <v>15</v>
      </c>
      <c r="P26" s="6">
        <f t="shared" si="0"/>
        <v>2004</v>
      </c>
      <c r="Q26" s="6" t="str">
        <f t="shared" si="1"/>
        <v>2004Q2</v>
      </c>
      <c r="R26" s="6">
        <f t="shared" si="2"/>
        <v>159.76857503399299</v>
      </c>
      <c r="S26" s="43">
        <f t="shared" si="3"/>
        <v>1.6012244081844669</v>
      </c>
    </row>
    <row r="27" spans="1:23" x14ac:dyDescent="0.2">
      <c r="A27" s="5"/>
      <c r="B27" s="29">
        <v>2000</v>
      </c>
      <c r="C27" s="30" t="s">
        <v>14</v>
      </c>
      <c r="D27" s="6">
        <f>IF(B27="",D26,B27)</f>
        <v>2000</v>
      </c>
      <c r="E27" s="35" t="str">
        <f>CONCATENATE(D27,RIGHT(C27,2))</f>
        <v>2000Q1</v>
      </c>
      <c r="F27" s="31">
        <v>99.779003003798238</v>
      </c>
      <c r="G27" s="27">
        <v>99.781654782597357</v>
      </c>
      <c r="H27" s="32">
        <v>98.367040486084221</v>
      </c>
      <c r="I27" s="27">
        <v>98.685540950455007</v>
      </c>
      <c r="J27" s="28">
        <v>100.38015033307573</v>
      </c>
      <c r="K27" s="5"/>
      <c r="L27" s="33"/>
      <c r="M27" s="33"/>
      <c r="N27" s="24"/>
      <c r="O27" s="30" t="s">
        <v>16</v>
      </c>
      <c r="P27" s="6">
        <f t="shared" si="0"/>
        <v>2004</v>
      </c>
      <c r="Q27" s="6" t="str">
        <f t="shared" si="1"/>
        <v>2004Q3</v>
      </c>
      <c r="R27" s="6">
        <f t="shared" si="2"/>
        <v>160.47865447593267</v>
      </c>
      <c r="S27" s="43">
        <f t="shared" si="3"/>
        <v>1.608340929903096</v>
      </c>
    </row>
    <row r="28" spans="1:23" x14ac:dyDescent="0.2">
      <c r="A28" s="5"/>
      <c r="B28" s="24"/>
      <c r="C28" s="30" t="s">
        <v>15</v>
      </c>
      <c r="D28" s="6">
        <f t="shared" ref="D28:D91" si="4">IF(B28="",D27,B28)</f>
        <v>2000</v>
      </c>
      <c r="E28" s="35" t="str">
        <f t="shared" ref="E28:E91" si="5">CONCATENATE(D28,RIGHT(C28,2))</f>
        <v>2000Q2</v>
      </c>
      <c r="F28" s="31">
        <v>93.092545044770731</v>
      </c>
      <c r="G28" s="27">
        <v>94.086518522194368</v>
      </c>
      <c r="H28" s="32">
        <v>95.1115500148493</v>
      </c>
      <c r="I28" s="27">
        <v>103.53892821031344</v>
      </c>
      <c r="J28" s="28">
        <v>91.939274730418759</v>
      </c>
      <c r="K28" s="5"/>
      <c r="L28" s="33"/>
      <c r="M28" s="33"/>
      <c r="N28" s="24"/>
      <c r="O28" s="30" t="s">
        <v>17</v>
      </c>
      <c r="P28" s="6">
        <f t="shared" si="0"/>
        <v>2004</v>
      </c>
      <c r="Q28" s="6" t="str">
        <f t="shared" si="1"/>
        <v>2004Q4</v>
      </c>
      <c r="R28" s="6">
        <f t="shared" si="2"/>
        <v>159.3239515658039</v>
      </c>
      <c r="S28" s="43">
        <f t="shared" si="3"/>
        <v>1.5967683256941241</v>
      </c>
    </row>
    <row r="29" spans="1:23" x14ac:dyDescent="0.2">
      <c r="A29" s="5"/>
      <c r="B29" s="24"/>
      <c r="C29" s="30" t="s">
        <v>16</v>
      </c>
      <c r="D29" s="6">
        <f t="shared" si="4"/>
        <v>2000</v>
      </c>
      <c r="E29" s="35" t="str">
        <f t="shared" si="5"/>
        <v>2000Q3</v>
      </c>
      <c r="F29" s="31">
        <v>100.01996713901066</v>
      </c>
      <c r="G29" s="27">
        <v>100.14113852006606</v>
      </c>
      <c r="H29" s="32">
        <v>99.415486515002414</v>
      </c>
      <c r="I29" s="27">
        <v>95.449949443882716</v>
      </c>
      <c r="J29" s="28">
        <v>101.32993669936498</v>
      </c>
      <c r="K29" s="5"/>
      <c r="L29" s="33"/>
      <c r="M29" s="33"/>
      <c r="N29" s="29">
        <v>2005</v>
      </c>
      <c r="O29" s="30" t="s">
        <v>14</v>
      </c>
      <c r="P29" s="6">
        <f t="shared" si="0"/>
        <v>2005</v>
      </c>
      <c r="Q29" s="6" t="str">
        <f t="shared" si="1"/>
        <v>2005Q1</v>
      </c>
      <c r="R29" s="6">
        <f t="shared" si="2"/>
        <v>167.87620951495356</v>
      </c>
      <c r="S29" s="43">
        <f t="shared" si="3"/>
        <v>1.682480326131973</v>
      </c>
    </row>
    <row r="30" spans="1:23" x14ac:dyDescent="0.2">
      <c r="A30" s="5"/>
      <c r="B30" s="24"/>
      <c r="C30" s="30" t="s">
        <v>17</v>
      </c>
      <c r="D30" s="6">
        <f t="shared" si="4"/>
        <v>2000</v>
      </c>
      <c r="E30" s="35" t="str">
        <f t="shared" si="5"/>
        <v>2000Q4</v>
      </c>
      <c r="F30" s="31">
        <v>107.10848481242041</v>
      </c>
      <c r="G30" s="27">
        <v>105.99068817514218</v>
      </c>
      <c r="H30" s="32">
        <v>107.10592298406408</v>
      </c>
      <c r="I30" s="27">
        <v>102.32558139534881</v>
      </c>
      <c r="J30" s="28">
        <v>106.35063823714052</v>
      </c>
      <c r="K30" s="5"/>
      <c r="L30" s="33"/>
      <c r="M30" s="33"/>
      <c r="N30" s="24"/>
      <c r="O30" s="30" t="s">
        <v>15</v>
      </c>
      <c r="P30" s="6">
        <f t="shared" si="0"/>
        <v>2005</v>
      </c>
      <c r="Q30" s="6" t="str">
        <f t="shared" si="1"/>
        <v>2005Q2</v>
      </c>
      <c r="R30" s="6">
        <f t="shared" si="2"/>
        <v>168.98842521006455</v>
      </c>
      <c r="S30" s="43">
        <f t="shared" si="3"/>
        <v>1.6936271171564197</v>
      </c>
    </row>
    <row r="31" spans="1:23" x14ac:dyDescent="0.2">
      <c r="A31" s="5"/>
      <c r="B31" s="29">
        <v>2001</v>
      </c>
      <c r="C31" s="30" t="s">
        <v>14</v>
      </c>
      <c r="D31" s="6">
        <f t="shared" si="4"/>
        <v>2001</v>
      </c>
      <c r="E31" s="35" t="str">
        <f t="shared" si="5"/>
        <v>2001Q1</v>
      </c>
      <c r="F31" s="31">
        <v>102.50773341321084</v>
      </c>
      <c r="G31" s="27">
        <v>102.72316910265432</v>
      </c>
      <c r="H31" s="32">
        <v>101.31982214147237</v>
      </c>
      <c r="I31" s="27">
        <v>96.258847320525788</v>
      </c>
      <c r="J31" s="28">
        <v>101.76247372944508</v>
      </c>
      <c r="K31" s="5"/>
      <c r="L31" s="33"/>
      <c r="M31" s="33"/>
      <c r="N31" s="24"/>
      <c r="O31" s="30" t="s">
        <v>16</v>
      </c>
      <c r="P31" s="6">
        <f t="shared" si="0"/>
        <v>2005</v>
      </c>
      <c r="Q31" s="6" t="str">
        <f t="shared" si="1"/>
        <v>2005Q3</v>
      </c>
      <c r="R31" s="6">
        <f t="shared" si="2"/>
        <v>172.17829494769407</v>
      </c>
      <c r="S31" s="43">
        <f t="shared" si="3"/>
        <v>1.7255964658329954</v>
      </c>
    </row>
    <row r="32" spans="1:23" x14ac:dyDescent="0.2">
      <c r="A32" s="5"/>
      <c r="B32" s="24"/>
      <c r="C32" s="30" t="s">
        <v>15</v>
      </c>
      <c r="D32" s="6">
        <f t="shared" si="4"/>
        <v>2001</v>
      </c>
      <c r="E32" s="35" t="str">
        <f t="shared" si="5"/>
        <v>2001Q2</v>
      </c>
      <c r="F32" s="31">
        <v>100.05084718426002</v>
      </c>
      <c r="G32" s="27">
        <v>99.481317004733725</v>
      </c>
      <c r="H32" s="32">
        <v>104.99699823101636</v>
      </c>
      <c r="I32" s="27">
        <v>107.58341759352882</v>
      </c>
      <c r="J32" s="28">
        <v>104.19293266379739</v>
      </c>
      <c r="K32" s="5"/>
      <c r="L32" s="33"/>
      <c r="M32" s="33"/>
      <c r="N32" s="24"/>
      <c r="O32" s="30" t="s">
        <v>17</v>
      </c>
      <c r="P32" s="6">
        <f t="shared" si="0"/>
        <v>2005</v>
      </c>
      <c r="Q32" s="6" t="str">
        <f t="shared" si="1"/>
        <v>2005Q4</v>
      </c>
      <c r="R32" s="6">
        <f t="shared" si="2"/>
        <v>174.58416263891928</v>
      </c>
      <c r="S32" s="43">
        <f t="shared" si="3"/>
        <v>1.7497084294605898</v>
      </c>
    </row>
    <row r="33" spans="1:19" x14ac:dyDescent="0.2">
      <c r="A33" s="5"/>
      <c r="B33" s="24"/>
      <c r="C33" s="30" t="s">
        <v>16</v>
      </c>
      <c r="D33" s="6">
        <f t="shared" si="4"/>
        <v>2001</v>
      </c>
      <c r="E33" s="35" t="str">
        <f t="shared" si="5"/>
        <v>2001Q3</v>
      </c>
      <c r="F33" s="31">
        <v>108.34570134569985</v>
      </c>
      <c r="G33" s="27">
        <v>105.51974614948355</v>
      </c>
      <c r="H33" s="32">
        <v>108.88821273316945</v>
      </c>
      <c r="I33" s="27">
        <v>110.01011122345804</v>
      </c>
      <c r="J33" s="28">
        <v>107.76972177429984</v>
      </c>
      <c r="K33" s="5"/>
      <c r="L33" s="33"/>
      <c r="M33" s="33"/>
      <c r="N33" s="29">
        <v>2006</v>
      </c>
      <c r="O33" s="30" t="s">
        <v>14</v>
      </c>
      <c r="P33" s="6">
        <f t="shared" si="0"/>
        <v>2006</v>
      </c>
      <c r="Q33" s="6" t="str">
        <f t="shared" si="1"/>
        <v>2006Q1</v>
      </c>
      <c r="R33" s="6">
        <f t="shared" si="2"/>
        <v>174.77814074346497</v>
      </c>
      <c r="S33" s="43">
        <f t="shared" si="3"/>
        <v>1.7516525068587003</v>
      </c>
    </row>
    <row r="34" spans="1:19" x14ac:dyDescent="0.2">
      <c r="A34" s="5"/>
      <c r="B34" s="24"/>
      <c r="C34" s="30" t="s">
        <v>17</v>
      </c>
      <c r="D34" s="6">
        <f t="shared" si="4"/>
        <v>2001</v>
      </c>
      <c r="E34" s="35" t="str">
        <f t="shared" si="5"/>
        <v>2001Q4</v>
      </c>
      <c r="F34" s="31">
        <v>109.29613947284003</v>
      </c>
      <c r="G34" s="27">
        <v>107.96904229362798</v>
      </c>
      <c r="H34" s="32">
        <v>111.39769815020557</v>
      </c>
      <c r="I34" s="27">
        <v>109.52477249747218</v>
      </c>
      <c r="J34" s="28">
        <v>103.44692680430964</v>
      </c>
      <c r="K34" s="5"/>
      <c r="L34" s="33"/>
      <c r="M34" s="33"/>
      <c r="N34" s="24"/>
      <c r="O34" s="30" t="s">
        <v>15</v>
      </c>
      <c r="P34" s="6">
        <f t="shared" si="0"/>
        <v>2006</v>
      </c>
      <c r="Q34" s="6" t="str">
        <f t="shared" si="1"/>
        <v>2006Q2</v>
      </c>
      <c r="R34" s="6">
        <f t="shared" si="2"/>
        <v>181.47955319678843</v>
      </c>
      <c r="S34" s="43">
        <f t="shared" si="3"/>
        <v>1.8188150586138863</v>
      </c>
    </row>
    <row r="35" spans="1:19" x14ac:dyDescent="0.2">
      <c r="A35" s="5"/>
      <c r="B35" s="29">
        <v>2002</v>
      </c>
      <c r="C35" s="30" t="s">
        <v>14</v>
      </c>
      <c r="D35" s="6">
        <f t="shared" si="4"/>
        <v>2002</v>
      </c>
      <c r="E35" s="35" t="str">
        <f t="shared" si="5"/>
        <v>2002Q1</v>
      </c>
      <c r="F35" s="31">
        <v>112.43752547581838</v>
      </c>
      <c r="G35" s="27">
        <v>112.73877682797455</v>
      </c>
      <c r="H35" s="32">
        <v>111.43311644108806</v>
      </c>
      <c r="I35" s="27">
        <v>105.15672396359959</v>
      </c>
      <c r="J35" s="28">
        <v>105.7061535487836</v>
      </c>
      <c r="K35" s="5"/>
      <c r="L35" s="33"/>
      <c r="M35" s="33"/>
      <c r="N35" s="24"/>
      <c r="O35" s="30" t="s">
        <v>16</v>
      </c>
      <c r="P35" s="6">
        <f t="shared" si="0"/>
        <v>2006</v>
      </c>
      <c r="Q35" s="6" t="str">
        <f t="shared" si="1"/>
        <v>2006Q3</v>
      </c>
      <c r="R35" s="6">
        <f t="shared" si="2"/>
        <v>175.34808493588511</v>
      </c>
      <c r="S35" s="43">
        <f t="shared" si="3"/>
        <v>1.7573645722758948</v>
      </c>
    </row>
    <row r="36" spans="1:19" x14ac:dyDescent="0.2">
      <c r="A36" s="5"/>
      <c r="B36" s="24"/>
      <c r="C36" s="30" t="s">
        <v>15</v>
      </c>
      <c r="D36" s="6">
        <f t="shared" si="4"/>
        <v>2002</v>
      </c>
      <c r="E36" s="35" t="str">
        <f t="shared" si="5"/>
        <v>2002Q2</v>
      </c>
      <c r="F36" s="31">
        <v>104.43470772212321</v>
      </c>
      <c r="G36" s="27">
        <v>108.52903193411994</v>
      </c>
      <c r="H36" s="32">
        <v>107.72533251526825</v>
      </c>
      <c r="I36" s="27">
        <v>121.33468149646106</v>
      </c>
      <c r="J36" s="28">
        <v>102.40274338436375</v>
      </c>
      <c r="K36" s="5"/>
      <c r="L36" s="33"/>
      <c r="M36" s="33"/>
      <c r="N36" s="24"/>
      <c r="O36" s="30" t="s">
        <v>17</v>
      </c>
      <c r="P36" s="6">
        <f t="shared" si="0"/>
        <v>2006</v>
      </c>
      <c r="Q36" s="6" t="str">
        <f t="shared" si="1"/>
        <v>2006Q4</v>
      </c>
      <c r="R36" s="6">
        <f t="shared" si="2"/>
        <v>176.24709837631281</v>
      </c>
      <c r="S36" s="43">
        <f t="shared" si="3"/>
        <v>1.7663746186119309</v>
      </c>
    </row>
    <row r="37" spans="1:19" x14ac:dyDescent="0.2">
      <c r="A37" s="5"/>
      <c r="B37" s="24"/>
      <c r="C37" s="30" t="s">
        <v>16</v>
      </c>
      <c r="D37" s="6">
        <f t="shared" si="4"/>
        <v>2002</v>
      </c>
      <c r="E37" s="35" t="str">
        <f t="shared" si="5"/>
        <v>2002Q3</v>
      </c>
      <c r="F37" s="31">
        <v>117.30860041916759</v>
      </c>
      <c r="G37" s="27">
        <v>111.37756459637964</v>
      </c>
      <c r="H37" s="32">
        <v>122.65431686953094</v>
      </c>
      <c r="I37" s="27">
        <v>109.60566228513649</v>
      </c>
      <c r="J37" s="28">
        <v>119.28086802795309</v>
      </c>
      <c r="K37" s="5"/>
      <c r="L37" s="33"/>
      <c r="M37" s="33"/>
      <c r="N37" s="29">
        <v>2007</v>
      </c>
      <c r="O37" s="30" t="s">
        <v>14</v>
      </c>
      <c r="P37" s="6">
        <f t="shared" si="0"/>
        <v>2007</v>
      </c>
      <c r="Q37" s="6" t="str">
        <f t="shared" si="1"/>
        <v>2007Q1</v>
      </c>
      <c r="R37" s="6">
        <f t="shared" si="2"/>
        <v>180.15677767207296</v>
      </c>
      <c r="S37" s="43">
        <f t="shared" si="3"/>
        <v>1.8055580056779583</v>
      </c>
    </row>
    <row r="38" spans="1:19" x14ac:dyDescent="0.2">
      <c r="A38" s="5"/>
      <c r="B38" s="24"/>
      <c r="C38" s="30" t="s">
        <v>17</v>
      </c>
      <c r="D38" s="6">
        <f t="shared" si="4"/>
        <v>2002</v>
      </c>
      <c r="E38" s="35" t="str">
        <f t="shared" si="5"/>
        <v>2002Q4</v>
      </c>
      <c r="F38" s="31">
        <v>122.56286300280212</v>
      </c>
      <c r="G38" s="27">
        <v>119.34471611662825</v>
      </c>
      <c r="H38" s="32">
        <v>119.57443039477414</v>
      </c>
      <c r="I38" s="27">
        <v>119.71688574317491</v>
      </c>
      <c r="J38" s="28">
        <v>114.83243148948388</v>
      </c>
      <c r="K38" s="5"/>
      <c r="L38" s="33"/>
      <c r="M38" s="33"/>
      <c r="N38" s="24"/>
      <c r="O38" s="30" t="s">
        <v>15</v>
      </c>
      <c r="P38" s="6">
        <f t="shared" si="0"/>
        <v>2007</v>
      </c>
      <c r="Q38" s="6" t="str">
        <f t="shared" si="1"/>
        <v>2007Q2</v>
      </c>
      <c r="R38" s="6">
        <f t="shared" si="2"/>
        <v>181.86550402534021</v>
      </c>
      <c r="S38" s="43">
        <f t="shared" si="3"/>
        <v>1.8226831151882448</v>
      </c>
    </row>
    <row r="39" spans="1:19" x14ac:dyDescent="0.2">
      <c r="A39" s="5"/>
      <c r="B39" s="29">
        <v>2003</v>
      </c>
      <c r="C39" s="30" t="s">
        <v>14</v>
      </c>
      <c r="D39" s="6">
        <f t="shared" si="4"/>
        <v>2003</v>
      </c>
      <c r="E39" s="35" t="str">
        <f t="shared" si="5"/>
        <v>2003Q1</v>
      </c>
      <c r="F39" s="31">
        <v>123.97034612375666</v>
      </c>
      <c r="G39" s="27">
        <v>124.89865553538161</v>
      </c>
      <c r="H39" s="32">
        <v>115.30536390127293</v>
      </c>
      <c r="I39" s="27">
        <v>119.71688574317491</v>
      </c>
      <c r="J39" s="28">
        <v>116.26847416946725</v>
      </c>
      <c r="K39" s="5"/>
      <c r="L39" s="33"/>
      <c r="M39" s="33"/>
      <c r="N39" s="24"/>
      <c r="O39" s="30" t="s">
        <v>16</v>
      </c>
      <c r="P39" s="6">
        <f t="shared" si="0"/>
        <v>2007</v>
      </c>
      <c r="Q39" s="6" t="str">
        <f t="shared" si="1"/>
        <v>2007Q3</v>
      </c>
      <c r="R39" s="6">
        <f t="shared" si="2"/>
        <v>177.31937559752461</v>
      </c>
      <c r="S39" s="43">
        <f t="shared" si="3"/>
        <v>1.7771211403142071</v>
      </c>
    </row>
    <row r="40" spans="1:19" x14ac:dyDescent="0.2">
      <c r="A40" s="5"/>
      <c r="B40" s="24"/>
      <c r="C40" s="30" t="s">
        <v>15</v>
      </c>
      <c r="D40" s="6">
        <f t="shared" si="4"/>
        <v>2003</v>
      </c>
      <c r="E40" s="35" t="str">
        <f t="shared" si="5"/>
        <v>2003Q2</v>
      </c>
      <c r="F40" s="31">
        <v>116.8530556781824</v>
      </c>
      <c r="G40" s="27">
        <v>113.94443815851311</v>
      </c>
      <c r="H40" s="32">
        <v>121.68164464506697</v>
      </c>
      <c r="I40" s="27">
        <v>133.46814964610718</v>
      </c>
      <c r="J40" s="28">
        <v>118.08377819305812</v>
      </c>
      <c r="K40" s="5"/>
      <c r="L40" s="33"/>
      <c r="M40" s="33"/>
      <c r="N40" s="24"/>
      <c r="O40" s="30" t="s">
        <v>17</v>
      </c>
      <c r="P40" s="6">
        <f t="shared" si="0"/>
        <v>2007</v>
      </c>
      <c r="Q40" s="6" t="str">
        <f t="shared" si="1"/>
        <v>2007Q4</v>
      </c>
      <c r="R40" s="6">
        <f t="shared" si="2"/>
        <v>176.42543137142152</v>
      </c>
      <c r="S40" s="43">
        <f t="shared" si="3"/>
        <v>1.7681618983976581</v>
      </c>
    </row>
    <row r="41" spans="1:19" x14ac:dyDescent="0.2">
      <c r="A41" s="5"/>
      <c r="B41" s="24"/>
      <c r="C41" s="30" t="s">
        <v>16</v>
      </c>
      <c r="D41" s="6">
        <f t="shared" si="4"/>
        <v>2003</v>
      </c>
      <c r="E41" s="35" t="str">
        <f t="shared" si="5"/>
        <v>2003Q3</v>
      </c>
      <c r="F41" s="31">
        <v>139.51387487325718</v>
      </c>
      <c r="G41" s="27">
        <v>137.13484517861289</v>
      </c>
      <c r="H41" s="32">
        <v>137.89430603732654</v>
      </c>
      <c r="I41" s="27">
        <v>140.74823053589481</v>
      </c>
      <c r="J41" s="28">
        <v>126.07094420300409</v>
      </c>
      <c r="K41" s="5"/>
      <c r="L41" s="33"/>
      <c r="M41" s="33"/>
      <c r="N41" s="29">
        <v>2008</v>
      </c>
      <c r="O41" s="30" t="s">
        <v>14</v>
      </c>
      <c r="P41" s="6">
        <f t="shared" si="0"/>
        <v>2008</v>
      </c>
      <c r="Q41" s="6" t="str">
        <f t="shared" si="1"/>
        <v>2008Q1</v>
      </c>
      <c r="R41" s="6">
        <f t="shared" si="2"/>
        <v>178.82185687854692</v>
      </c>
      <c r="S41" s="43">
        <f t="shared" si="3"/>
        <v>1.7921792310526474</v>
      </c>
    </row>
    <row r="42" spans="1:19" x14ac:dyDescent="0.2">
      <c r="A42" s="5"/>
      <c r="B42" s="24"/>
      <c r="C42" s="30" t="s">
        <v>17</v>
      </c>
      <c r="D42" s="6">
        <f t="shared" si="4"/>
        <v>2003</v>
      </c>
      <c r="E42" s="35" t="str">
        <f t="shared" si="5"/>
        <v>2003Q4</v>
      </c>
      <c r="F42" s="31">
        <v>136.97087352405984</v>
      </c>
      <c r="G42" s="27">
        <v>136.9558052183904</v>
      </c>
      <c r="H42" s="32">
        <v>137.2723712547747</v>
      </c>
      <c r="I42" s="27">
        <v>128.21031344792718</v>
      </c>
      <c r="J42" s="28">
        <v>130.71780213201532</v>
      </c>
      <c r="K42" s="5"/>
      <c r="L42" s="33"/>
      <c r="M42" s="33"/>
      <c r="N42" s="29"/>
      <c r="O42" s="30" t="s">
        <v>15</v>
      </c>
      <c r="P42" s="6">
        <f t="shared" si="0"/>
        <v>2008</v>
      </c>
      <c r="Q42" s="6" t="str">
        <f t="shared" si="1"/>
        <v>2008Q2</v>
      </c>
      <c r="R42" s="6">
        <f t="shared" si="2"/>
        <v>177.02654956944434</v>
      </c>
      <c r="S42" s="43">
        <f t="shared" si="3"/>
        <v>1.7741863943329395</v>
      </c>
    </row>
    <row r="43" spans="1:19" x14ac:dyDescent="0.2">
      <c r="A43" s="5"/>
      <c r="B43" s="29">
        <v>2004</v>
      </c>
      <c r="C43" s="30" t="s">
        <v>14</v>
      </c>
      <c r="D43" s="6">
        <f t="shared" si="4"/>
        <v>2004</v>
      </c>
      <c r="E43" s="35" t="str">
        <f t="shared" si="5"/>
        <v>2004Q1</v>
      </c>
      <c r="F43" s="31">
        <v>142.81518582445975</v>
      </c>
      <c r="G43" s="27">
        <v>142.98187402420555</v>
      </c>
      <c r="H43" s="32">
        <v>146.82287299524063</v>
      </c>
      <c r="I43" s="27">
        <v>143.98382204246715</v>
      </c>
      <c r="J43" s="28">
        <v>140.11215924722802</v>
      </c>
      <c r="K43" s="5"/>
      <c r="L43" s="33"/>
      <c r="M43" s="33"/>
      <c r="N43" s="29"/>
      <c r="O43" s="30" t="s">
        <v>16</v>
      </c>
      <c r="P43" s="6">
        <f t="shared" si="0"/>
        <v>2008</v>
      </c>
      <c r="Q43" s="6" t="str">
        <f t="shared" si="1"/>
        <v>2008Q3</v>
      </c>
      <c r="R43" s="6">
        <f t="shared" si="2"/>
        <v>171.61331074908614</v>
      </c>
      <c r="S43" s="43">
        <f t="shared" si="3"/>
        <v>1.7199341102110774</v>
      </c>
    </row>
    <row r="44" spans="1:19" x14ac:dyDescent="0.2">
      <c r="A44" s="5"/>
      <c r="B44" s="24"/>
      <c r="C44" s="30" t="s">
        <v>15</v>
      </c>
      <c r="D44" s="6">
        <f t="shared" si="4"/>
        <v>2004</v>
      </c>
      <c r="E44" s="35" t="str">
        <f t="shared" si="5"/>
        <v>2004Q2</v>
      </c>
      <c r="F44" s="31">
        <v>159.76857503399299</v>
      </c>
      <c r="G44" s="27">
        <v>156.68128905616265</v>
      </c>
      <c r="H44" s="32">
        <v>149.38465384596651</v>
      </c>
      <c r="I44" s="27">
        <v>153.690596562184</v>
      </c>
      <c r="J44" s="28">
        <v>173.30069656833049</v>
      </c>
      <c r="K44" s="5"/>
      <c r="L44" s="33"/>
      <c r="M44" s="33"/>
      <c r="N44" s="29"/>
      <c r="O44" s="30" t="s">
        <v>17</v>
      </c>
      <c r="P44" s="6">
        <f t="shared" si="0"/>
        <v>2008</v>
      </c>
      <c r="Q44" s="6" t="str">
        <f t="shared" si="1"/>
        <v>2008Q4</v>
      </c>
      <c r="R44" s="6">
        <f t="shared" si="2"/>
        <v>168.73652536207399</v>
      </c>
      <c r="S44" s="43">
        <f t="shared" si="3"/>
        <v>1.6911025394355843</v>
      </c>
    </row>
    <row r="45" spans="1:19" x14ac:dyDescent="0.2">
      <c r="A45" s="5"/>
      <c r="B45" s="24"/>
      <c r="C45" s="30" t="s">
        <v>16</v>
      </c>
      <c r="D45" s="6">
        <f t="shared" si="4"/>
        <v>2004</v>
      </c>
      <c r="E45" s="35" t="str">
        <f t="shared" si="5"/>
        <v>2004Q3</v>
      </c>
      <c r="F45" s="31">
        <v>160.47865447593267</v>
      </c>
      <c r="G45" s="27">
        <v>164.47139191323592</v>
      </c>
      <c r="H45" s="32">
        <v>158.3296721806966</v>
      </c>
      <c r="I45" s="27">
        <v>152.88169868554095</v>
      </c>
      <c r="J45" s="28">
        <v>152.02902686896618</v>
      </c>
      <c r="K45" s="5"/>
      <c r="L45" s="33"/>
      <c r="M45" s="33"/>
      <c r="N45" s="29">
        <v>2009</v>
      </c>
      <c r="O45" s="30" t="s">
        <v>14</v>
      </c>
      <c r="P45" s="6">
        <f t="shared" si="0"/>
        <v>2009</v>
      </c>
      <c r="Q45" s="6" t="str">
        <f t="shared" si="1"/>
        <v>2009Q1</v>
      </c>
      <c r="R45" s="6">
        <f t="shared" si="2"/>
        <v>161.17663901152184</v>
      </c>
      <c r="S45" s="43">
        <f t="shared" si="3"/>
        <v>1.6153362346724029</v>
      </c>
    </row>
    <row r="46" spans="1:19" x14ac:dyDescent="0.2">
      <c r="A46" s="5"/>
      <c r="B46" s="24"/>
      <c r="C46" s="30" t="s">
        <v>17</v>
      </c>
      <c r="D46" s="6">
        <f t="shared" si="4"/>
        <v>2004</v>
      </c>
      <c r="E46" s="35" t="str">
        <f t="shared" si="5"/>
        <v>2004Q4</v>
      </c>
      <c r="F46" s="31">
        <v>159.3239515658039</v>
      </c>
      <c r="G46" s="27">
        <v>163.98858786659164</v>
      </c>
      <c r="H46" s="32">
        <v>167.21143392305316</v>
      </c>
      <c r="I46" s="27">
        <v>153.690596562184</v>
      </c>
      <c r="J46" s="28">
        <v>149.85832121821596</v>
      </c>
      <c r="K46" s="5"/>
      <c r="L46" s="33"/>
      <c r="M46" s="33"/>
      <c r="N46" s="29"/>
      <c r="O46" s="30" t="s">
        <v>15</v>
      </c>
      <c r="P46" s="6">
        <f t="shared" si="0"/>
        <v>2009</v>
      </c>
      <c r="Q46" s="6" t="str">
        <f t="shared" si="1"/>
        <v>2009Q2</v>
      </c>
      <c r="R46" s="6">
        <f t="shared" si="2"/>
        <v>166.4123898207572</v>
      </c>
      <c r="S46" s="43">
        <f t="shared" si="3"/>
        <v>1.6678097075636491</v>
      </c>
    </row>
    <row r="47" spans="1:19" x14ac:dyDescent="0.2">
      <c r="A47" s="5"/>
      <c r="B47" s="29">
        <v>2005</v>
      </c>
      <c r="C47" s="30" t="s">
        <v>14</v>
      </c>
      <c r="D47" s="6">
        <f t="shared" si="4"/>
        <v>2005</v>
      </c>
      <c r="E47" s="35" t="str">
        <f t="shared" si="5"/>
        <v>2005Q1</v>
      </c>
      <c r="F47" s="31">
        <v>167.87620951495356</v>
      </c>
      <c r="G47" s="27">
        <v>176.53455264660437</v>
      </c>
      <c r="H47" s="32">
        <v>171.82814698018947</v>
      </c>
      <c r="I47" s="27">
        <v>192.51769464105158</v>
      </c>
      <c r="J47" s="28">
        <v>145.25363512935317</v>
      </c>
      <c r="K47" s="5"/>
      <c r="L47" s="33"/>
      <c r="M47" s="33"/>
      <c r="N47" s="29"/>
      <c r="O47" s="30" t="s">
        <v>16</v>
      </c>
      <c r="P47" s="6">
        <f t="shared" si="0"/>
        <v>2009</v>
      </c>
      <c r="Q47" s="6" t="str">
        <f t="shared" si="1"/>
        <v>2009Q3</v>
      </c>
      <c r="R47" s="6">
        <f t="shared" si="2"/>
        <v>167.33829585214139</v>
      </c>
      <c r="S47" s="43">
        <f t="shared" si="3"/>
        <v>1.6770892754437665</v>
      </c>
    </row>
    <row r="48" spans="1:19" x14ac:dyDescent="0.2">
      <c r="A48" s="5"/>
      <c r="B48" s="24"/>
      <c r="C48" s="30" t="s">
        <v>15</v>
      </c>
      <c r="D48" s="6">
        <f t="shared" si="4"/>
        <v>2005</v>
      </c>
      <c r="E48" s="35" t="str">
        <f t="shared" si="5"/>
        <v>2005Q2</v>
      </c>
      <c r="F48" s="31">
        <v>168.98842521006455</v>
      </c>
      <c r="G48" s="27">
        <v>163.46770806521764</v>
      </c>
      <c r="H48" s="32">
        <v>176.29051870406127</v>
      </c>
      <c r="I48" s="27">
        <v>182.8109201213347</v>
      </c>
      <c r="J48" s="28">
        <v>170.00915808037013</v>
      </c>
      <c r="K48" s="5"/>
      <c r="L48" s="33"/>
      <c r="M48" s="33"/>
      <c r="N48" s="29"/>
      <c r="O48" s="30" t="s">
        <v>17</v>
      </c>
      <c r="P48" s="6">
        <f t="shared" si="0"/>
        <v>2009</v>
      </c>
      <c r="Q48" s="6" t="str">
        <f t="shared" si="1"/>
        <v>2009Q4</v>
      </c>
      <c r="R48" s="6">
        <f t="shared" si="2"/>
        <v>166.34769007439616</v>
      </c>
      <c r="S48" s="43">
        <f t="shared" si="3"/>
        <v>1.6671612770881654</v>
      </c>
    </row>
    <row r="49" spans="1:19" x14ac:dyDescent="0.2">
      <c r="A49" s="5"/>
      <c r="B49" s="24"/>
      <c r="C49" s="30" t="s">
        <v>16</v>
      </c>
      <c r="D49" s="6">
        <f t="shared" si="4"/>
        <v>2005</v>
      </c>
      <c r="E49" s="35" t="str">
        <f t="shared" si="5"/>
        <v>2005Q3</v>
      </c>
      <c r="F49" s="31">
        <v>172.17829494769407</v>
      </c>
      <c r="G49" s="27">
        <v>178.02562443387936</v>
      </c>
      <c r="H49" s="32">
        <v>172.06806953155217</v>
      </c>
      <c r="I49" s="27">
        <v>190.89989888776543</v>
      </c>
      <c r="J49" s="28">
        <v>164.93203603290374</v>
      </c>
      <c r="K49" s="5"/>
      <c r="L49" s="33"/>
      <c r="M49" s="33"/>
      <c r="N49" s="29">
        <v>2010</v>
      </c>
      <c r="O49" s="30" t="s">
        <v>14</v>
      </c>
      <c r="P49" s="6">
        <f t="shared" si="0"/>
        <v>2010</v>
      </c>
      <c r="Q49" s="6" t="str">
        <f t="shared" si="1"/>
        <v>2010Q1</v>
      </c>
      <c r="R49" s="6">
        <f t="shared" si="2"/>
        <v>168.39606209801767</v>
      </c>
      <c r="S49" s="43">
        <f t="shared" si="3"/>
        <v>1.6876903659942104</v>
      </c>
    </row>
    <row r="50" spans="1:19" x14ac:dyDescent="0.2">
      <c r="A50" s="5"/>
      <c r="B50" s="24"/>
      <c r="C50" s="30" t="s">
        <v>17</v>
      </c>
      <c r="D50" s="6">
        <f t="shared" si="4"/>
        <v>2005</v>
      </c>
      <c r="E50" s="35" t="str">
        <f t="shared" si="5"/>
        <v>2005Q4</v>
      </c>
      <c r="F50" s="31">
        <v>174.58416263891928</v>
      </c>
      <c r="G50" s="27">
        <v>176.62690162790238</v>
      </c>
      <c r="H50" s="32">
        <v>186.57609483034634</v>
      </c>
      <c r="I50" s="27">
        <v>189.28210313447929</v>
      </c>
      <c r="J50" s="28">
        <v>160.90941649959549</v>
      </c>
      <c r="K50" s="5"/>
      <c r="L50" s="33"/>
      <c r="M50" s="33"/>
      <c r="N50" s="29"/>
      <c r="O50" s="30" t="s">
        <v>15</v>
      </c>
      <c r="P50" s="6">
        <f t="shared" si="0"/>
        <v>2010</v>
      </c>
      <c r="Q50" s="6" t="str">
        <f t="shared" si="1"/>
        <v>2010Q2</v>
      </c>
      <c r="R50" s="6">
        <f t="shared" si="2"/>
        <v>167.19785972268801</v>
      </c>
      <c r="S50" s="43">
        <f t="shared" si="3"/>
        <v>1.6756818036789101</v>
      </c>
    </row>
    <row r="51" spans="1:19" x14ac:dyDescent="0.2">
      <c r="A51" s="5"/>
      <c r="B51" s="29">
        <v>2006</v>
      </c>
      <c r="C51" s="30" t="s">
        <v>14</v>
      </c>
      <c r="D51" s="6">
        <f t="shared" si="4"/>
        <v>2006</v>
      </c>
      <c r="E51" s="35" t="str">
        <f t="shared" si="5"/>
        <v>2006Q1</v>
      </c>
      <c r="F51" s="31">
        <v>174.77814074346497</v>
      </c>
      <c r="G51" s="27">
        <v>174.91085504905948</v>
      </c>
      <c r="H51" s="32">
        <v>189.36929395139552</v>
      </c>
      <c r="I51" s="27">
        <v>194.13549039433769</v>
      </c>
      <c r="J51" s="28">
        <v>176.95682940732479</v>
      </c>
      <c r="K51" s="5"/>
      <c r="L51" s="33"/>
      <c r="M51" s="33"/>
      <c r="N51" s="29"/>
      <c r="O51" s="30" t="s">
        <v>16</v>
      </c>
      <c r="P51" s="6">
        <f t="shared" si="0"/>
        <v>2010</v>
      </c>
      <c r="Q51" s="6" t="str">
        <f t="shared" si="1"/>
        <v>2010Q3</v>
      </c>
      <c r="R51" s="6">
        <f t="shared" si="2"/>
        <v>169.89394805593815</v>
      </c>
      <c r="S51" s="43">
        <f t="shared" si="3"/>
        <v>1.7027024017214412</v>
      </c>
    </row>
    <row r="52" spans="1:19" x14ac:dyDescent="0.2">
      <c r="A52" s="5"/>
      <c r="B52" s="24"/>
      <c r="C52" s="30" t="s">
        <v>15</v>
      </c>
      <c r="D52" s="6">
        <f t="shared" si="4"/>
        <v>2006</v>
      </c>
      <c r="E52" s="35" t="str">
        <f t="shared" si="5"/>
        <v>2006Q2</v>
      </c>
      <c r="F52" s="31">
        <v>181.47955319678843</v>
      </c>
      <c r="G52" s="27">
        <v>180.65882952010986</v>
      </c>
      <c r="H52" s="32">
        <v>187.17488413729399</v>
      </c>
      <c r="I52" s="27">
        <v>194.13549039433769</v>
      </c>
      <c r="J52" s="28">
        <v>185.59802444625376</v>
      </c>
      <c r="K52" s="5"/>
      <c r="L52" s="33"/>
      <c r="M52" s="33"/>
      <c r="N52" s="34"/>
      <c r="O52" s="30" t="s">
        <v>17</v>
      </c>
      <c r="P52" s="6">
        <f t="shared" si="0"/>
        <v>2010</v>
      </c>
      <c r="Q52" s="6" t="str">
        <f t="shared" si="1"/>
        <v>2010Q4</v>
      </c>
      <c r="R52" s="6">
        <f t="shared" si="2"/>
        <v>163.04774611566143</v>
      </c>
      <c r="S52" s="43">
        <f t="shared" si="3"/>
        <v>1.6340887482054192</v>
      </c>
    </row>
    <row r="53" spans="1:19" x14ac:dyDescent="0.2">
      <c r="A53" s="5"/>
      <c r="B53" s="24"/>
      <c r="C53" s="30" t="s">
        <v>16</v>
      </c>
      <c r="D53" s="6">
        <f t="shared" si="4"/>
        <v>2006</v>
      </c>
      <c r="E53" s="35" t="str">
        <f t="shared" si="5"/>
        <v>2006Q3</v>
      </c>
      <c r="F53" s="31">
        <v>175.34808493588511</v>
      </c>
      <c r="G53" s="27">
        <v>179.2787584863693</v>
      </c>
      <c r="H53" s="32">
        <v>186.25224214240177</v>
      </c>
      <c r="I53" s="27">
        <v>194.13549039433769</v>
      </c>
      <c r="J53" s="28">
        <v>168.84439294228767</v>
      </c>
      <c r="K53" s="5"/>
      <c r="L53" s="33"/>
      <c r="M53" s="33"/>
      <c r="N53" s="29">
        <v>2011</v>
      </c>
      <c r="O53" s="30" t="s">
        <v>14</v>
      </c>
      <c r="P53" s="6">
        <f t="shared" si="0"/>
        <v>2011</v>
      </c>
      <c r="Q53" s="6" t="str">
        <f t="shared" si="1"/>
        <v>2011Q1</v>
      </c>
      <c r="R53" s="6">
        <f t="shared" si="2"/>
        <v>163.95715462842057</v>
      </c>
      <c r="S53" s="43">
        <f t="shared" si="3"/>
        <v>1.6432029755015622</v>
      </c>
    </row>
    <row r="54" spans="1:19" x14ac:dyDescent="0.2">
      <c r="A54" s="5"/>
      <c r="B54" s="24"/>
      <c r="C54" s="30" t="s">
        <v>17</v>
      </c>
      <c r="D54" s="6">
        <f t="shared" si="4"/>
        <v>2006</v>
      </c>
      <c r="E54" s="35" t="str">
        <f t="shared" si="5"/>
        <v>2006Q4</v>
      </c>
      <c r="F54" s="31">
        <v>176.24709837631281</v>
      </c>
      <c r="G54" s="27">
        <v>178.39184451708661</v>
      </c>
      <c r="H54" s="32">
        <v>185.32799336867748</v>
      </c>
      <c r="I54" s="27">
        <v>202.22446916076845</v>
      </c>
      <c r="J54" s="28">
        <v>168.56411731782626</v>
      </c>
      <c r="K54" s="5"/>
      <c r="L54" s="33"/>
      <c r="M54" s="33"/>
      <c r="N54" s="29"/>
      <c r="O54" s="30" t="s">
        <v>15</v>
      </c>
      <c r="P54" s="6">
        <f t="shared" si="0"/>
        <v>2011</v>
      </c>
      <c r="Q54" s="6" t="str">
        <f t="shared" si="1"/>
        <v>2011Q2</v>
      </c>
      <c r="R54" s="6">
        <f t="shared" si="2"/>
        <v>167.25472396690719</v>
      </c>
      <c r="S54" s="43">
        <f t="shared" si="3"/>
        <v>1.6762517055872004</v>
      </c>
    </row>
    <row r="55" spans="1:19" x14ac:dyDescent="0.2">
      <c r="A55" s="5"/>
      <c r="B55" s="29">
        <v>2007</v>
      </c>
      <c r="C55" s="30" t="s">
        <v>14</v>
      </c>
      <c r="D55" s="6">
        <f t="shared" si="4"/>
        <v>2007</v>
      </c>
      <c r="E55" s="35" t="str">
        <f t="shared" si="5"/>
        <v>2007Q1</v>
      </c>
      <c r="F55" s="31">
        <v>180.15677767207296</v>
      </c>
      <c r="G55" s="27">
        <v>185.19111950657643</v>
      </c>
      <c r="H55" s="32">
        <v>183.52142407946215</v>
      </c>
      <c r="I55" s="27">
        <v>198.17997977755309</v>
      </c>
      <c r="J55" s="28">
        <v>164.45172526052374</v>
      </c>
      <c r="K55" s="5"/>
      <c r="L55" s="33"/>
      <c r="M55" s="33"/>
      <c r="N55" s="29"/>
      <c r="O55" s="30" t="s">
        <v>16</v>
      </c>
      <c r="P55" s="6">
        <f t="shared" si="0"/>
        <v>2011</v>
      </c>
      <c r="Q55" s="6" t="str">
        <f t="shared" si="1"/>
        <v>2011Q3</v>
      </c>
      <c r="R55" s="6">
        <f t="shared" si="2"/>
        <v>172.95082948755191</v>
      </c>
      <c r="S55" s="43">
        <f t="shared" si="3"/>
        <v>1.7333389218267523</v>
      </c>
    </row>
    <row r="56" spans="1:19" x14ac:dyDescent="0.2">
      <c r="A56" s="5"/>
      <c r="B56" s="24"/>
      <c r="C56" s="30" t="s">
        <v>15</v>
      </c>
      <c r="D56" s="6">
        <f t="shared" si="4"/>
        <v>2007</v>
      </c>
      <c r="E56" s="35" t="str">
        <f t="shared" si="5"/>
        <v>2007Q2</v>
      </c>
      <c r="F56" s="31">
        <v>181.86550402534021</v>
      </c>
      <c r="G56" s="27">
        <v>182.63119313875333</v>
      </c>
      <c r="H56" s="32">
        <v>182.31731173127633</v>
      </c>
      <c r="I56" s="27">
        <v>210.31344792719918</v>
      </c>
      <c r="J56" s="28">
        <v>186.76886456407061</v>
      </c>
      <c r="K56" s="5"/>
      <c r="L56" s="33"/>
      <c r="M56" s="33"/>
      <c r="N56" s="29"/>
      <c r="O56" s="30" t="s">
        <v>17</v>
      </c>
      <c r="P56" s="6">
        <f t="shared" si="0"/>
        <v>2011</v>
      </c>
      <c r="Q56" s="6" t="str">
        <f t="shared" si="1"/>
        <v>2011Q4</v>
      </c>
      <c r="R56" s="6">
        <f t="shared" si="2"/>
        <v>173.06576157722105</v>
      </c>
      <c r="S56" s="43">
        <f t="shared" si="3"/>
        <v>1.7344907883137801</v>
      </c>
    </row>
    <row r="57" spans="1:19" x14ac:dyDescent="0.2">
      <c r="A57" s="5"/>
      <c r="B57" s="24"/>
      <c r="C57" s="30" t="s">
        <v>16</v>
      </c>
      <c r="D57" s="6">
        <f t="shared" si="4"/>
        <v>2007</v>
      </c>
      <c r="E57" s="35" t="str">
        <f t="shared" si="5"/>
        <v>2007Q3</v>
      </c>
      <c r="F57" s="31">
        <v>177.31937559752461</v>
      </c>
      <c r="G57" s="27">
        <v>181.74419647770262</v>
      </c>
      <c r="H57" s="32">
        <v>181.63317695997026</v>
      </c>
      <c r="I57" s="27">
        <v>210.31344792719918</v>
      </c>
      <c r="J57" s="28">
        <v>172.69182629572649</v>
      </c>
      <c r="K57" s="33"/>
      <c r="L57" s="33"/>
      <c r="M57" s="33"/>
      <c r="N57" s="29">
        <v>2012</v>
      </c>
      <c r="O57" s="30" t="s">
        <v>14</v>
      </c>
      <c r="P57" s="6">
        <f t="shared" si="0"/>
        <v>2012</v>
      </c>
      <c r="Q57" s="6" t="str">
        <f t="shared" si="1"/>
        <v>2012Q1</v>
      </c>
      <c r="R57" s="6">
        <f t="shared" si="2"/>
        <v>172.94023464057298</v>
      </c>
      <c r="S57" s="43">
        <f t="shared" si="3"/>
        <v>1.7332327386954323</v>
      </c>
    </row>
    <row r="58" spans="1:19" x14ac:dyDescent="0.2">
      <c r="A58" s="5"/>
      <c r="B58" s="24"/>
      <c r="C58" s="30" t="s">
        <v>17</v>
      </c>
      <c r="D58" s="6">
        <f t="shared" si="4"/>
        <v>2007</v>
      </c>
      <c r="E58" s="35" t="str">
        <f t="shared" si="5"/>
        <v>2007Q4</v>
      </c>
      <c r="F58" s="31">
        <v>176.42543137142152</v>
      </c>
      <c r="G58" s="27">
        <v>183.50916055703175</v>
      </c>
      <c r="H58" s="32">
        <v>178.16503437175109</v>
      </c>
      <c r="I58" s="27">
        <v>202.22446916076845</v>
      </c>
      <c r="J58" s="28">
        <v>163.82163064474031</v>
      </c>
      <c r="K58" s="33"/>
      <c r="L58" s="33"/>
      <c r="M58" s="33"/>
      <c r="N58" s="29"/>
      <c r="O58" s="30" t="s">
        <v>15</v>
      </c>
      <c r="P58" s="6">
        <f t="shared" si="0"/>
        <v>2012</v>
      </c>
      <c r="Q58" s="6" t="str">
        <f t="shared" si="1"/>
        <v>2012Q2</v>
      </c>
      <c r="R58" s="6">
        <f t="shared" si="2"/>
        <v>167.3579046619908</v>
      </c>
      <c r="S58" s="43">
        <f t="shared" si="3"/>
        <v>1.6772857978508773</v>
      </c>
    </row>
    <row r="59" spans="1:19" x14ac:dyDescent="0.2">
      <c r="A59" s="5"/>
      <c r="B59" s="29">
        <v>2008</v>
      </c>
      <c r="C59" s="30" t="s">
        <v>14</v>
      </c>
      <c r="D59" s="6">
        <f t="shared" si="4"/>
        <v>2008</v>
      </c>
      <c r="E59" s="35" t="str">
        <f t="shared" si="5"/>
        <v>2008Q1</v>
      </c>
      <c r="F59" s="31">
        <v>178.82185687854692</v>
      </c>
      <c r="G59" s="27">
        <v>179.81000573006315</v>
      </c>
      <c r="H59" s="32">
        <v>181.18420716804789</v>
      </c>
      <c r="I59" s="27">
        <v>202.14343619817998</v>
      </c>
      <c r="J59" s="28">
        <v>173.00073175926113</v>
      </c>
      <c r="K59" s="5"/>
      <c r="L59" s="33"/>
      <c r="M59" s="33"/>
      <c r="N59" s="29"/>
      <c r="O59" s="30" t="s">
        <v>16</v>
      </c>
      <c r="P59" s="6">
        <f t="shared" si="0"/>
        <v>2012</v>
      </c>
      <c r="Q59" s="6" t="str">
        <f t="shared" si="1"/>
        <v>2012Q3</v>
      </c>
      <c r="R59" s="6">
        <f t="shared" si="2"/>
        <v>170.8407126618963</v>
      </c>
      <c r="S59" s="43">
        <f t="shared" si="3"/>
        <v>1.7121910173365131</v>
      </c>
    </row>
    <row r="60" spans="1:19" x14ac:dyDescent="0.2">
      <c r="A60" s="5"/>
      <c r="B60" s="29"/>
      <c r="C60" s="30" t="s">
        <v>15</v>
      </c>
      <c r="D60" s="6">
        <f t="shared" si="4"/>
        <v>2008</v>
      </c>
      <c r="E60" s="35" t="str">
        <f t="shared" si="5"/>
        <v>2008Q2</v>
      </c>
      <c r="F60" s="31">
        <v>177.02654956944434</v>
      </c>
      <c r="G60" s="27">
        <v>175.71080888706996</v>
      </c>
      <c r="H60" s="32">
        <v>186.04645912780137</v>
      </c>
      <c r="I60" s="27">
        <v>194.13562386248734</v>
      </c>
      <c r="J60" s="28">
        <v>182.22853016596724</v>
      </c>
      <c r="K60" s="5"/>
      <c r="L60" s="33"/>
      <c r="M60" s="33"/>
      <c r="N60" s="29"/>
      <c r="O60" s="30" t="s">
        <v>17</v>
      </c>
      <c r="P60" s="6">
        <f t="shared" si="0"/>
        <v>2012</v>
      </c>
      <c r="Q60" s="6" t="str">
        <f t="shared" si="1"/>
        <v>2012Q4</v>
      </c>
      <c r="R60" s="6">
        <f t="shared" si="2"/>
        <v>169.24809614361286</v>
      </c>
      <c r="S60" s="43">
        <f t="shared" si="3"/>
        <v>1.696229577851867</v>
      </c>
    </row>
    <row r="61" spans="1:19" x14ac:dyDescent="0.2">
      <c r="A61" s="4"/>
      <c r="B61" s="29"/>
      <c r="C61" s="30" t="s">
        <v>16</v>
      </c>
      <c r="D61" s="6">
        <f t="shared" si="4"/>
        <v>2008</v>
      </c>
      <c r="E61" s="35" t="str">
        <f t="shared" si="5"/>
        <v>2008Q3</v>
      </c>
      <c r="F61" s="31">
        <v>171.61331074908614</v>
      </c>
      <c r="G61" s="27">
        <v>168.92176239466633</v>
      </c>
      <c r="H61" s="32">
        <v>181.36025736949259</v>
      </c>
      <c r="I61" s="27">
        <v>201.41071789686552</v>
      </c>
      <c r="J61" s="28">
        <v>172.44680177594259</v>
      </c>
      <c r="K61" s="5"/>
      <c r="L61" s="33"/>
      <c r="M61" s="33"/>
      <c r="N61" s="29">
        <v>2013</v>
      </c>
      <c r="O61" s="30" t="s">
        <v>14</v>
      </c>
      <c r="P61" s="6">
        <f t="shared" si="0"/>
        <v>2013</v>
      </c>
      <c r="Q61" s="6" t="str">
        <f t="shared" si="1"/>
        <v>2013Q1</v>
      </c>
      <c r="R61" s="6">
        <f t="shared" si="2"/>
        <v>171.81835866702215</v>
      </c>
      <c r="S61" s="43">
        <f t="shared" si="3"/>
        <v>1.7219891309244855</v>
      </c>
    </row>
    <row r="62" spans="1:19" x14ac:dyDescent="0.2">
      <c r="A62" s="4"/>
      <c r="B62" s="29"/>
      <c r="C62" s="30" t="s">
        <v>17</v>
      </c>
      <c r="D62" s="6">
        <f t="shared" si="4"/>
        <v>2008</v>
      </c>
      <c r="E62" s="35" t="str">
        <f t="shared" si="5"/>
        <v>2008Q4</v>
      </c>
      <c r="F62" s="31">
        <v>168.73652536207399</v>
      </c>
      <c r="G62" s="27">
        <v>166.34935401282289</v>
      </c>
      <c r="H62" s="32">
        <v>177.10809190311051</v>
      </c>
      <c r="I62" s="27">
        <v>208.35591506572297</v>
      </c>
      <c r="J62" s="28">
        <v>167.01328043763894</v>
      </c>
      <c r="K62" s="5"/>
      <c r="L62" s="33"/>
      <c r="M62" s="33"/>
      <c r="N62" s="29"/>
      <c r="O62" s="30" t="s">
        <v>15</v>
      </c>
      <c r="P62" s="6">
        <f t="shared" si="0"/>
        <v>2013</v>
      </c>
      <c r="Q62" s="6" t="str">
        <f t="shared" si="1"/>
        <v>2013Q2</v>
      </c>
      <c r="R62" s="6">
        <f t="shared" si="2"/>
        <v>169.18681438983978</v>
      </c>
      <c r="S62" s="43">
        <f t="shared" si="3"/>
        <v>1.6956154030061759</v>
      </c>
    </row>
    <row r="63" spans="1:19" x14ac:dyDescent="0.2">
      <c r="A63" s="4"/>
      <c r="B63" s="29">
        <v>2009</v>
      </c>
      <c r="C63" s="30" t="s">
        <v>14</v>
      </c>
      <c r="D63" s="6">
        <f t="shared" si="4"/>
        <v>2009</v>
      </c>
      <c r="E63" s="35" t="str">
        <f t="shared" si="5"/>
        <v>2009Q1</v>
      </c>
      <c r="F63" s="31">
        <v>161.17663901152184</v>
      </c>
      <c r="G63" s="27">
        <v>158.2530566782161</v>
      </c>
      <c r="H63" s="32">
        <v>173.5477362275056</v>
      </c>
      <c r="I63" s="27">
        <v>210.43947421638018</v>
      </c>
      <c r="J63" s="28">
        <v>150.66451376157576</v>
      </c>
      <c r="K63" s="5"/>
      <c r="L63" s="33"/>
      <c r="M63" s="33"/>
      <c r="N63" s="29"/>
      <c r="O63" s="30" t="s">
        <v>16</v>
      </c>
      <c r="P63" s="6">
        <f t="shared" si="0"/>
        <v>2013</v>
      </c>
      <c r="Q63" s="6" t="str">
        <f t="shared" si="1"/>
        <v>2013Q3</v>
      </c>
      <c r="R63" s="6">
        <f t="shared" si="2"/>
        <v>173.52040446048522</v>
      </c>
      <c r="S63" s="43">
        <f t="shared" si="3"/>
        <v>1.7390472868713662</v>
      </c>
    </row>
    <row r="64" spans="1:19" x14ac:dyDescent="0.2">
      <c r="A64" s="4"/>
      <c r="B64" s="29"/>
      <c r="C64" s="30" t="s">
        <v>15</v>
      </c>
      <c r="D64" s="6">
        <f t="shared" si="4"/>
        <v>2009</v>
      </c>
      <c r="E64" s="35" t="str">
        <f t="shared" si="5"/>
        <v>2009Q2</v>
      </c>
      <c r="F64" s="31">
        <v>166.4123898207572</v>
      </c>
      <c r="G64" s="27">
        <v>162.99437696710623</v>
      </c>
      <c r="H64" s="32">
        <v>175.44933157254709</v>
      </c>
      <c r="I64" s="27">
        <v>202.22434774519715</v>
      </c>
      <c r="J64" s="28">
        <v>169.76934347526139</v>
      </c>
      <c r="K64" s="5"/>
      <c r="L64" s="33"/>
      <c r="M64" s="33"/>
      <c r="N64" s="29"/>
      <c r="O64" s="30" t="s">
        <v>17</v>
      </c>
      <c r="P64" s="6">
        <f t="shared" si="0"/>
        <v>2013</v>
      </c>
      <c r="Q64" s="6" t="str">
        <f t="shared" si="1"/>
        <v>2013Q4</v>
      </c>
      <c r="R64" s="6">
        <f t="shared" si="2"/>
        <v>180.09439867681709</v>
      </c>
      <c r="S64" s="43">
        <f t="shared" si="3"/>
        <v>1.8049328341150246</v>
      </c>
    </row>
    <row r="65" spans="1:19" x14ac:dyDescent="0.2">
      <c r="A65" s="4"/>
      <c r="B65" s="29"/>
      <c r="C65" s="30" t="s">
        <v>16</v>
      </c>
      <c r="D65" s="6">
        <f t="shared" si="4"/>
        <v>2009</v>
      </c>
      <c r="E65" s="35" t="str">
        <f t="shared" si="5"/>
        <v>2009Q3</v>
      </c>
      <c r="F65" s="31">
        <v>167.33829585214139</v>
      </c>
      <c r="G65" s="27">
        <v>162.11350229877056</v>
      </c>
      <c r="H65" s="32">
        <v>174.58644994661466</v>
      </c>
      <c r="I65" s="27">
        <v>208.35591506572297</v>
      </c>
      <c r="J65" s="28">
        <v>181.70446514012167</v>
      </c>
      <c r="K65" s="4"/>
      <c r="L65" s="33"/>
      <c r="M65" s="33"/>
      <c r="N65" s="29">
        <v>2014</v>
      </c>
      <c r="O65" s="30" t="s">
        <v>14</v>
      </c>
      <c r="P65" s="6">
        <f t="shared" si="0"/>
        <v>2014</v>
      </c>
      <c r="Q65" s="6" t="str">
        <f t="shared" si="1"/>
        <v>2014Q1</v>
      </c>
      <c r="R65" s="6">
        <f t="shared" si="2"/>
        <v>183.36668513572775</v>
      </c>
      <c r="S65" s="43">
        <f t="shared" si="3"/>
        <v>1.8377281754233166</v>
      </c>
    </row>
    <row r="66" spans="1:19" x14ac:dyDescent="0.2">
      <c r="A66" s="4"/>
      <c r="B66" s="29"/>
      <c r="C66" s="30" t="s">
        <v>17</v>
      </c>
      <c r="D66" s="6">
        <f t="shared" si="4"/>
        <v>2009</v>
      </c>
      <c r="E66" s="35" t="str">
        <f t="shared" si="5"/>
        <v>2009Q4</v>
      </c>
      <c r="F66" s="31">
        <v>166.34769007439616</v>
      </c>
      <c r="G66" s="27">
        <v>165.44921006106526</v>
      </c>
      <c r="H66" s="32">
        <v>171.28348823790748</v>
      </c>
      <c r="I66" s="27">
        <v>210.31376614762385</v>
      </c>
      <c r="J66" s="28">
        <v>176.19043795065292</v>
      </c>
      <c r="K66" s="4"/>
      <c r="L66" s="33"/>
      <c r="M66" s="33"/>
      <c r="N66" s="29"/>
      <c r="O66" s="30" t="s">
        <v>15</v>
      </c>
      <c r="P66" s="6">
        <f t="shared" si="0"/>
        <v>2014</v>
      </c>
      <c r="Q66" s="6" t="str">
        <f t="shared" si="1"/>
        <v>2014Q2</v>
      </c>
      <c r="R66" s="6">
        <f t="shared" si="2"/>
        <v>184.28367328752543</v>
      </c>
      <c r="S66" s="43">
        <f t="shared" si="3"/>
        <v>1.8469183669885978</v>
      </c>
    </row>
    <row r="67" spans="1:19" x14ac:dyDescent="0.2">
      <c r="A67" s="4"/>
      <c r="B67" s="29">
        <v>2010</v>
      </c>
      <c r="C67" s="30" t="s">
        <v>14</v>
      </c>
      <c r="D67" s="6">
        <f t="shared" si="4"/>
        <v>2010</v>
      </c>
      <c r="E67" s="35" t="str">
        <f t="shared" si="5"/>
        <v>2010Q1</v>
      </c>
      <c r="F67" s="31">
        <v>168.39606209801767</v>
      </c>
      <c r="G67" s="27">
        <v>164.88237941610797</v>
      </c>
      <c r="H67" s="32">
        <v>174.88654176008805</v>
      </c>
      <c r="I67" s="27">
        <v>206.9668756319515</v>
      </c>
      <c r="J67" s="28">
        <v>182.95985038669352</v>
      </c>
      <c r="K67" s="4"/>
      <c r="L67" s="33"/>
      <c r="M67" s="33"/>
      <c r="N67" s="29"/>
      <c r="O67" s="30" t="s">
        <v>16</v>
      </c>
      <c r="P67" s="6">
        <f t="shared" si="0"/>
        <v>2014</v>
      </c>
      <c r="Q67" s="6" t="str">
        <f t="shared" si="1"/>
        <v>2014Q3</v>
      </c>
      <c r="R67" s="6">
        <f t="shared" si="2"/>
        <v>186.67841742881146</v>
      </c>
      <c r="S67" s="43">
        <f t="shared" si="3"/>
        <v>1.8709188487452142</v>
      </c>
    </row>
    <row r="68" spans="1:19" x14ac:dyDescent="0.2">
      <c r="A68" s="4"/>
      <c r="B68" s="29"/>
      <c r="C68" s="30" t="s">
        <v>15</v>
      </c>
      <c r="D68" s="6">
        <f t="shared" si="4"/>
        <v>2010</v>
      </c>
      <c r="E68" s="35" t="str">
        <f t="shared" si="5"/>
        <v>2010Q2</v>
      </c>
      <c r="F68" s="31">
        <v>167.19785972268801</v>
      </c>
      <c r="G68" s="27">
        <v>168.86237759968245</v>
      </c>
      <c r="H68" s="32">
        <v>161.86166187513089</v>
      </c>
      <c r="I68" s="27">
        <v>202.22400048533873</v>
      </c>
      <c r="J68" s="28">
        <v>183.00914159079025</v>
      </c>
      <c r="K68" s="4"/>
      <c r="L68" s="33"/>
      <c r="M68" s="33"/>
      <c r="N68" s="29"/>
      <c r="O68" s="30" t="s">
        <v>17</v>
      </c>
      <c r="P68" s="6">
        <f t="shared" si="0"/>
        <v>2014</v>
      </c>
      <c r="Q68" s="6" t="str">
        <f t="shared" si="1"/>
        <v>2014Q4</v>
      </c>
      <c r="R68" s="6">
        <f t="shared" si="2"/>
        <v>188.61024883635577</v>
      </c>
      <c r="S68" s="43">
        <f t="shared" si="3"/>
        <v>1.8902799502734662</v>
      </c>
    </row>
    <row r="69" spans="1:19" x14ac:dyDescent="0.2">
      <c r="A69" s="4"/>
      <c r="B69" s="29"/>
      <c r="C69" s="30" t="s">
        <v>16</v>
      </c>
      <c r="D69" s="6">
        <f t="shared" si="4"/>
        <v>2010</v>
      </c>
      <c r="E69" s="35" t="str">
        <f t="shared" si="5"/>
        <v>2010Q3</v>
      </c>
      <c r="F69" s="31">
        <v>169.89394805593815</v>
      </c>
      <c r="G69" s="27">
        <v>167.56751523834583</v>
      </c>
      <c r="H69" s="32">
        <v>178.43920723565859</v>
      </c>
      <c r="I69" s="27">
        <v>194.4655207280081</v>
      </c>
      <c r="J69" s="28">
        <v>194.56889117027455</v>
      </c>
      <c r="K69" s="4"/>
      <c r="L69" s="33"/>
      <c r="M69" s="33"/>
      <c r="N69" s="29">
        <v>2015</v>
      </c>
      <c r="O69" s="30" t="s">
        <v>14</v>
      </c>
      <c r="P69" s="6">
        <f t="shared" si="0"/>
        <v>2015</v>
      </c>
      <c r="Q69" s="6" t="str">
        <f t="shared" si="1"/>
        <v>2015Q1</v>
      </c>
      <c r="R69" s="6">
        <f t="shared" si="2"/>
        <v>193.09006354391568</v>
      </c>
      <c r="S69" s="43">
        <f t="shared" si="3"/>
        <v>1.9351773191857351</v>
      </c>
    </row>
    <row r="70" spans="1:19" x14ac:dyDescent="0.2">
      <c r="A70" s="4"/>
      <c r="B70" s="34"/>
      <c r="C70" s="30" t="s">
        <v>17</v>
      </c>
      <c r="D70" s="6">
        <f t="shared" si="4"/>
        <v>2010</v>
      </c>
      <c r="E70" s="35" t="str">
        <f t="shared" si="5"/>
        <v>2010Q4</v>
      </c>
      <c r="F70" s="31">
        <v>163.04774611566143</v>
      </c>
      <c r="G70" s="27">
        <v>164.10056279749992</v>
      </c>
      <c r="H70" s="32">
        <v>171.87807516272773</v>
      </c>
      <c r="I70" s="27">
        <v>194.13562386248734</v>
      </c>
      <c r="J70" s="28">
        <v>153.3226618348418</v>
      </c>
      <c r="K70" s="5"/>
      <c r="L70" s="33"/>
      <c r="M70" s="33"/>
      <c r="N70" s="29"/>
      <c r="O70" s="30" t="s">
        <v>15</v>
      </c>
      <c r="P70" s="6">
        <f t="shared" si="0"/>
        <v>2015</v>
      </c>
      <c r="Q70" s="6" t="str">
        <f t="shared" si="1"/>
        <v>2015Q2</v>
      </c>
      <c r="R70" s="6">
        <f t="shared" si="2"/>
        <v>193.06463342259664</v>
      </c>
      <c r="S70" s="43">
        <f t="shared" si="3"/>
        <v>1.9349224547297526</v>
      </c>
    </row>
    <row r="71" spans="1:19" x14ac:dyDescent="0.2">
      <c r="A71" s="4"/>
      <c r="B71" s="29">
        <v>2011</v>
      </c>
      <c r="C71" s="30" t="s">
        <v>14</v>
      </c>
      <c r="D71" s="6">
        <f t="shared" si="4"/>
        <v>2011</v>
      </c>
      <c r="E71" s="35" t="str">
        <f t="shared" si="5"/>
        <v>2011Q1</v>
      </c>
      <c r="F71" s="31">
        <v>163.95715462842057</v>
      </c>
      <c r="G71" s="27">
        <v>166.49844779538884</v>
      </c>
      <c r="H71" s="32">
        <v>174.51611563298312</v>
      </c>
      <c r="I71" s="27">
        <v>194.29189079878665</v>
      </c>
      <c r="J71" s="28">
        <v>159.60237566123951</v>
      </c>
      <c r="K71" s="5"/>
      <c r="L71" s="33"/>
      <c r="M71" s="33"/>
      <c r="N71" s="29"/>
      <c r="O71" s="30" t="s">
        <v>16</v>
      </c>
      <c r="P71" s="6">
        <f t="shared" si="0"/>
        <v>2015</v>
      </c>
      <c r="Q71" s="6" t="str">
        <f t="shared" si="1"/>
        <v>2015Q3</v>
      </c>
      <c r="R71" s="6">
        <f t="shared" si="2"/>
        <v>195.9359994920232</v>
      </c>
      <c r="S71" s="43">
        <f t="shared" si="3"/>
        <v>1.9636997122988351</v>
      </c>
    </row>
    <row r="72" spans="1:19" x14ac:dyDescent="0.2">
      <c r="A72" s="4"/>
      <c r="B72" s="29"/>
      <c r="C72" s="30" t="s">
        <v>15</v>
      </c>
      <c r="D72" s="6">
        <f t="shared" si="4"/>
        <v>2011</v>
      </c>
      <c r="E72" s="35" t="str">
        <f t="shared" si="5"/>
        <v>2011Q2</v>
      </c>
      <c r="F72" s="31">
        <v>167.25472396690719</v>
      </c>
      <c r="G72" s="27">
        <v>174.39949554238646</v>
      </c>
      <c r="H72" s="32">
        <v>170.8756089053648</v>
      </c>
      <c r="I72" s="27">
        <v>197.24359959555107</v>
      </c>
      <c r="J72" s="28">
        <v>180.52838958340851</v>
      </c>
      <c r="K72" s="5"/>
      <c r="L72" s="33"/>
      <c r="M72" s="33"/>
      <c r="N72" s="29"/>
      <c r="O72" s="30" t="s">
        <v>17</v>
      </c>
      <c r="P72" s="6">
        <f t="shared" si="0"/>
        <v>2015</v>
      </c>
      <c r="Q72" s="6" t="str">
        <f t="shared" si="1"/>
        <v>2015Q4</v>
      </c>
      <c r="R72" s="6">
        <f t="shared" si="2"/>
        <v>207.52813354986171</v>
      </c>
      <c r="S72" s="43">
        <f t="shared" si="3"/>
        <v>2.0798778029678431</v>
      </c>
    </row>
    <row r="73" spans="1:19" x14ac:dyDescent="0.2">
      <c r="A73" s="4"/>
      <c r="B73" s="29"/>
      <c r="C73" s="30" t="s">
        <v>16</v>
      </c>
      <c r="D73" s="6">
        <f t="shared" si="4"/>
        <v>2011</v>
      </c>
      <c r="E73" s="35" t="str">
        <f t="shared" si="5"/>
        <v>2011Q3</v>
      </c>
      <c r="F73" s="31">
        <v>172.95082948755191</v>
      </c>
      <c r="G73" s="27">
        <v>176.48889776870175</v>
      </c>
      <c r="H73" s="32">
        <v>174.40970749993201</v>
      </c>
      <c r="I73" s="27">
        <v>204.88331648129423</v>
      </c>
      <c r="J73" s="28">
        <v>172.75222592545029</v>
      </c>
      <c r="K73" s="5"/>
      <c r="L73" s="33"/>
      <c r="M73" s="33"/>
      <c r="N73" s="29">
        <v>2016</v>
      </c>
      <c r="O73" s="30" t="s">
        <v>14</v>
      </c>
      <c r="P73" s="6">
        <f t="shared" si="0"/>
        <v>2016</v>
      </c>
      <c r="Q73" s="6" t="str">
        <f t="shared" si="1"/>
        <v>2016Q1</v>
      </c>
      <c r="R73" s="6">
        <f t="shared" si="2"/>
        <v>212.25213972428628</v>
      </c>
      <c r="S73" s="43">
        <f t="shared" si="3"/>
        <v>2.1272224950594723</v>
      </c>
    </row>
    <row r="74" spans="1:19" x14ac:dyDescent="0.2">
      <c r="A74" s="4"/>
      <c r="B74" s="29"/>
      <c r="C74" s="30" t="s">
        <v>17</v>
      </c>
      <c r="D74" s="6">
        <f t="shared" si="4"/>
        <v>2011</v>
      </c>
      <c r="E74" s="35" t="str">
        <f t="shared" si="5"/>
        <v>2011Q4</v>
      </c>
      <c r="F74" s="31">
        <v>173.06576157722105</v>
      </c>
      <c r="G74" s="27">
        <v>174.63238690083134</v>
      </c>
      <c r="H74" s="32">
        <v>178.07498874538251</v>
      </c>
      <c r="I74" s="27">
        <v>194.1269423660263</v>
      </c>
      <c r="J74" s="28">
        <v>176.94936955390037</v>
      </c>
      <c r="K74" s="5"/>
      <c r="L74" s="33"/>
      <c r="M74" s="33"/>
      <c r="N74" s="29"/>
      <c r="O74" s="30" t="s">
        <v>15</v>
      </c>
      <c r="P74" s="6">
        <f t="shared" ref="P74:P82" si="6">IF(N74="",P73,N74)</f>
        <v>2016</v>
      </c>
      <c r="Q74" s="6" t="str">
        <f t="shared" ref="Q74:Q82" si="7">CONCATENATE(P74,O74)</f>
        <v>2016Q2</v>
      </c>
      <c r="R74" s="6">
        <f t="shared" ref="R74:R82" si="8">VLOOKUP(Q74,$E$27:$F$108,2,FALSE)</f>
        <v>209.95463693723258</v>
      </c>
      <c r="S74" s="43">
        <f t="shared" ref="S74:S78" si="9">1+((R74-$F$27)/F$27)</f>
        <v>2.1041965806096536</v>
      </c>
    </row>
    <row r="75" spans="1:19" x14ac:dyDescent="0.2">
      <c r="A75" s="4"/>
      <c r="B75" s="29">
        <v>2012</v>
      </c>
      <c r="C75" s="30" t="s">
        <v>14</v>
      </c>
      <c r="D75" s="6">
        <f t="shared" si="4"/>
        <v>2012</v>
      </c>
      <c r="E75" s="35" t="str">
        <f t="shared" si="5"/>
        <v>2012Q1</v>
      </c>
      <c r="F75" s="31">
        <v>172.94023464057298</v>
      </c>
      <c r="G75" s="27">
        <v>181.04978032831741</v>
      </c>
      <c r="H75" s="32">
        <v>173.19703452494647</v>
      </c>
      <c r="I75" s="27">
        <v>177.79704752275026</v>
      </c>
      <c r="J75" s="28">
        <v>165.97705213400707</v>
      </c>
      <c r="K75" s="5"/>
      <c r="L75" s="33"/>
      <c r="M75" s="33"/>
      <c r="N75" s="29"/>
      <c r="O75" s="30" t="s">
        <v>16</v>
      </c>
      <c r="P75" s="6">
        <f t="shared" si="6"/>
        <v>2016</v>
      </c>
      <c r="Q75" s="6" t="str">
        <f t="shared" si="7"/>
        <v>2016Q3</v>
      </c>
      <c r="R75" s="6">
        <f t="shared" si="8"/>
        <v>220.22784437777631</v>
      </c>
      <c r="S75" s="43">
        <f t="shared" si="9"/>
        <v>2.207156192665034</v>
      </c>
    </row>
    <row r="76" spans="1:19" x14ac:dyDescent="0.2">
      <c r="A76" s="4"/>
      <c r="B76" s="29"/>
      <c r="C76" s="30" t="s">
        <v>15</v>
      </c>
      <c r="D76" s="6">
        <f t="shared" si="4"/>
        <v>2012</v>
      </c>
      <c r="E76" s="35" t="str">
        <f t="shared" si="5"/>
        <v>2012Q2</v>
      </c>
      <c r="F76" s="31">
        <v>167.3579046619908</v>
      </c>
      <c r="G76" s="27">
        <v>166.4288852418961</v>
      </c>
      <c r="H76" s="32">
        <v>163.14954633934616</v>
      </c>
      <c r="I76" s="27">
        <v>190.99292214357936</v>
      </c>
      <c r="J76" s="28">
        <v>184.13561982603269</v>
      </c>
      <c r="K76" s="5"/>
      <c r="L76" s="33"/>
      <c r="M76" s="33"/>
      <c r="N76" s="29"/>
      <c r="O76" s="30" t="s">
        <v>17</v>
      </c>
      <c r="P76" s="6">
        <f t="shared" si="6"/>
        <v>2016</v>
      </c>
      <c r="Q76" s="6" t="str">
        <f t="shared" si="7"/>
        <v>2016Q4</v>
      </c>
      <c r="R76" s="6">
        <f t="shared" si="8"/>
        <v>236.16749629219674</v>
      </c>
      <c r="S76" s="43">
        <f t="shared" si="9"/>
        <v>2.3669057535402178</v>
      </c>
    </row>
    <row r="77" spans="1:19" x14ac:dyDescent="0.2">
      <c r="A77" s="4"/>
      <c r="B77" s="29"/>
      <c r="C77" s="30" t="s">
        <v>16</v>
      </c>
      <c r="D77" s="6">
        <f t="shared" si="4"/>
        <v>2012</v>
      </c>
      <c r="E77" s="35" t="str">
        <f t="shared" si="5"/>
        <v>2012Q3</v>
      </c>
      <c r="F77" s="31">
        <v>170.8407126618963</v>
      </c>
      <c r="G77" s="27">
        <v>173.62160529615585</v>
      </c>
      <c r="H77" s="32">
        <v>176.86679791938516</v>
      </c>
      <c r="I77" s="27">
        <v>177.44978766430739</v>
      </c>
      <c r="J77" s="28">
        <v>164.18533471012304</v>
      </c>
      <c r="K77" s="5"/>
      <c r="L77" s="33"/>
      <c r="M77" s="33"/>
      <c r="N77" s="29">
        <v>2017</v>
      </c>
      <c r="O77" s="35" t="s">
        <v>14</v>
      </c>
      <c r="P77" s="6">
        <f t="shared" si="6"/>
        <v>2017</v>
      </c>
      <c r="Q77" s="6" t="str">
        <f t="shared" si="7"/>
        <v>2017Q1</v>
      </c>
      <c r="R77" s="6">
        <f t="shared" si="8"/>
        <v>239.14483493365933</v>
      </c>
      <c r="S77" s="43">
        <f t="shared" si="9"/>
        <v>2.3967450839788</v>
      </c>
    </row>
    <row r="78" spans="1:19" ht="13.5" thickBot="1" x14ac:dyDescent="0.25">
      <c r="A78" s="4"/>
      <c r="B78" s="29"/>
      <c r="C78" s="30" t="s">
        <v>17</v>
      </c>
      <c r="D78" s="6">
        <f t="shared" si="4"/>
        <v>2012</v>
      </c>
      <c r="E78" s="35" t="str">
        <f t="shared" si="5"/>
        <v>2012Q4</v>
      </c>
      <c r="F78" s="31">
        <v>169.24809614361286</v>
      </c>
      <c r="G78" s="27">
        <v>168.99387091278453</v>
      </c>
      <c r="H78" s="32">
        <v>180.84917947580647</v>
      </c>
      <c r="I78" s="27">
        <v>195.85456016177957</v>
      </c>
      <c r="J78" s="28">
        <v>175.38796846216766</v>
      </c>
      <c r="K78" s="5"/>
      <c r="L78" s="33"/>
      <c r="M78" s="33"/>
      <c r="N78" s="36"/>
      <c r="O78" s="37" t="s">
        <v>15</v>
      </c>
      <c r="P78" s="6">
        <f t="shared" si="6"/>
        <v>2017</v>
      </c>
      <c r="Q78" s="6" t="str">
        <f t="shared" si="7"/>
        <v>2017Q2</v>
      </c>
      <c r="R78" s="6">
        <f t="shared" si="8"/>
        <v>240.6895674648936</v>
      </c>
      <c r="S78" s="43">
        <f t="shared" si="9"/>
        <v>2.4122266230274061</v>
      </c>
    </row>
    <row r="79" spans="1:19" x14ac:dyDescent="0.2">
      <c r="A79" s="4"/>
      <c r="B79" s="29">
        <v>2013</v>
      </c>
      <c r="C79" s="30" t="s">
        <v>14</v>
      </c>
      <c r="D79" s="6">
        <f t="shared" si="4"/>
        <v>2013</v>
      </c>
      <c r="E79" s="35" t="str">
        <f t="shared" si="5"/>
        <v>2013Q1</v>
      </c>
      <c r="F79" s="31">
        <v>171.81835866702215</v>
      </c>
      <c r="G79" s="27">
        <v>176.76357467912217</v>
      </c>
      <c r="H79" s="32">
        <v>177.2565561870237</v>
      </c>
      <c r="I79" s="27">
        <v>185.08950455005055</v>
      </c>
      <c r="J79" s="28">
        <v>174.12150386999681</v>
      </c>
      <c r="K79" s="5"/>
      <c r="L79" s="33"/>
      <c r="M79" s="33"/>
      <c r="N79" s="50"/>
      <c r="O79" s="52" t="s">
        <v>16</v>
      </c>
      <c r="P79" s="6">
        <f t="shared" si="6"/>
        <v>2017</v>
      </c>
      <c r="Q79" s="6" t="str">
        <f t="shared" si="7"/>
        <v>2017Q3</v>
      </c>
      <c r="R79" s="6">
        <f t="shared" si="8"/>
        <v>245.46205023563871</v>
      </c>
      <c r="S79" s="43">
        <f t="shared" ref="S79:S82" si="10">1+((R79-$F$27)/F$27)</f>
        <v>2.4600571547732826</v>
      </c>
    </row>
    <row r="80" spans="1:19" x14ac:dyDescent="0.2">
      <c r="A80" s="4"/>
      <c r="B80" s="29"/>
      <c r="C80" s="30" t="s">
        <v>15</v>
      </c>
      <c r="D80" s="6">
        <f t="shared" si="4"/>
        <v>2013</v>
      </c>
      <c r="E80" s="35" t="str">
        <f t="shared" si="5"/>
        <v>2013Q2</v>
      </c>
      <c r="F80" s="31">
        <v>169.18681438983978</v>
      </c>
      <c r="G80" s="27">
        <v>170.05651931441741</v>
      </c>
      <c r="H80" s="32">
        <v>188.38243983506172</v>
      </c>
      <c r="I80" s="27">
        <v>186.04655271991911</v>
      </c>
      <c r="J80" s="28">
        <v>169.35203841351827</v>
      </c>
      <c r="K80" s="5"/>
      <c r="L80" s="33"/>
      <c r="M80" s="33"/>
      <c r="N80" s="50"/>
      <c r="O80" s="52" t="s">
        <v>17</v>
      </c>
      <c r="P80" s="6">
        <f t="shared" si="6"/>
        <v>2017</v>
      </c>
      <c r="Q80" s="6" t="str">
        <f t="shared" si="7"/>
        <v>2017Q4</v>
      </c>
      <c r="R80" s="6">
        <f t="shared" si="8"/>
        <v>256.99769105036194</v>
      </c>
      <c r="S80" s="43">
        <f t="shared" si="10"/>
        <v>2.5756690617622118</v>
      </c>
    </row>
    <row r="81" spans="1:19" x14ac:dyDescent="0.2">
      <c r="A81" s="4"/>
      <c r="B81" s="29"/>
      <c r="C81" s="30" t="s">
        <v>16</v>
      </c>
      <c r="D81" s="6">
        <f t="shared" si="4"/>
        <v>2013</v>
      </c>
      <c r="E81" s="35" t="str">
        <f t="shared" si="5"/>
        <v>2013Q3</v>
      </c>
      <c r="F81" s="31">
        <v>173.52040446048522</v>
      </c>
      <c r="G81" s="27">
        <v>176.85524273132549</v>
      </c>
      <c r="H81" s="32">
        <v>183.71883708656642</v>
      </c>
      <c r="I81" s="27">
        <v>194.4655207280081</v>
      </c>
      <c r="J81" s="28">
        <v>174.35900259114479</v>
      </c>
      <c r="K81" s="5"/>
      <c r="L81" s="33"/>
      <c r="M81" s="33"/>
      <c r="N81" s="50">
        <v>2018</v>
      </c>
      <c r="O81" s="64" t="s">
        <v>14</v>
      </c>
      <c r="P81" s="6">
        <f t="shared" si="6"/>
        <v>2018</v>
      </c>
      <c r="Q81" s="6" t="str">
        <f t="shared" si="7"/>
        <v>2018Q1</v>
      </c>
      <c r="R81" s="6">
        <f t="shared" si="8"/>
        <v>271.59067352691659</v>
      </c>
      <c r="S81" s="43">
        <f t="shared" si="10"/>
        <v>2.721922101352106</v>
      </c>
    </row>
    <row r="82" spans="1:19" ht="13.5" thickBot="1" x14ac:dyDescent="0.25">
      <c r="A82" s="4"/>
      <c r="B82" s="29"/>
      <c r="C82" s="30" t="s">
        <v>17</v>
      </c>
      <c r="D82" s="6">
        <f t="shared" si="4"/>
        <v>2013</v>
      </c>
      <c r="E82" s="35" t="str">
        <f t="shared" si="5"/>
        <v>2013Q4</v>
      </c>
      <c r="F82" s="31">
        <v>180.09439867681709</v>
      </c>
      <c r="G82" s="27">
        <v>176.68185036024585</v>
      </c>
      <c r="H82" s="32">
        <v>188.50843914361681</v>
      </c>
      <c r="I82" s="27">
        <v>206.27235591506573</v>
      </c>
      <c r="J82" s="28">
        <v>200.9860237574112</v>
      </c>
      <c r="K82" s="5"/>
      <c r="L82" s="33"/>
      <c r="M82" s="33"/>
      <c r="N82" s="51"/>
      <c r="O82" s="37" t="s">
        <v>15</v>
      </c>
      <c r="P82" s="6">
        <f t="shared" si="6"/>
        <v>2018</v>
      </c>
      <c r="Q82" s="6" t="str">
        <f t="shared" si="7"/>
        <v>2018Q2</v>
      </c>
      <c r="R82" s="6">
        <f t="shared" si="8"/>
        <v>281.24940939610661</v>
      </c>
      <c r="S82" s="43">
        <f t="shared" si="10"/>
        <v>2.818723387979738</v>
      </c>
    </row>
    <row r="83" spans="1:19" x14ac:dyDescent="0.2">
      <c r="A83" s="4"/>
      <c r="B83" s="29">
        <v>2014</v>
      </c>
      <c r="C83" s="30" t="s">
        <v>14</v>
      </c>
      <c r="D83" s="6">
        <f t="shared" si="4"/>
        <v>2014</v>
      </c>
      <c r="E83" s="35" t="str">
        <f t="shared" si="5"/>
        <v>2014Q1</v>
      </c>
      <c r="F83" s="31">
        <v>183.36668513572775</v>
      </c>
      <c r="G83" s="27">
        <v>187.27843358247742</v>
      </c>
      <c r="H83" s="32">
        <v>180.76056709825789</v>
      </c>
      <c r="I83" s="27">
        <v>205.57783619817999</v>
      </c>
      <c r="J83" s="28">
        <v>196.00779733186513</v>
      </c>
      <c r="K83" s="5"/>
      <c r="L83" s="33"/>
      <c r="M83" s="33"/>
      <c r="O83" s="52" t="s">
        <v>16</v>
      </c>
      <c r="P83" s="59">
        <f t="shared" ref="P83:P84" si="11">IF(N83="",P82,N83)</f>
        <v>2018</v>
      </c>
      <c r="Q83" s="59" t="str">
        <f t="shared" ref="Q83:Q84" si="12">CONCATENATE(P83,O83)</f>
        <v>2018Q3</v>
      </c>
      <c r="R83" s="59">
        <f t="shared" ref="R83:R84" si="13">VLOOKUP(Q83,$E$27:$F$108,2,FALSE)</f>
        <v>284.09313697276531</v>
      </c>
      <c r="S83" s="43">
        <f t="shared" ref="S83:S84" si="14">1+((R83-$F$27)/F$27)</f>
        <v>2.847223648465909</v>
      </c>
    </row>
    <row r="84" spans="1:19" x14ac:dyDescent="0.2">
      <c r="A84" s="4"/>
      <c r="B84" s="29"/>
      <c r="C84" s="30" t="s">
        <v>15</v>
      </c>
      <c r="D84" s="6">
        <f t="shared" si="4"/>
        <v>2014</v>
      </c>
      <c r="E84" s="35" t="str">
        <f t="shared" si="5"/>
        <v>2014Q2</v>
      </c>
      <c r="F84" s="31">
        <v>184.28367328752543</v>
      </c>
      <c r="G84" s="27">
        <v>183.94829948677634</v>
      </c>
      <c r="H84" s="32">
        <v>185.91582873598139</v>
      </c>
      <c r="I84" s="27">
        <v>206.79324570273002</v>
      </c>
      <c r="J84" s="28">
        <v>206.66544670164282</v>
      </c>
      <c r="K84" s="5"/>
      <c r="L84" s="33"/>
      <c r="M84" s="33"/>
      <c r="N84" s="33"/>
      <c r="O84" s="52" t="s">
        <v>17</v>
      </c>
      <c r="P84" s="59">
        <f t="shared" si="11"/>
        <v>2018</v>
      </c>
      <c r="Q84" s="59" t="str">
        <f t="shared" si="12"/>
        <v>2018Q4</v>
      </c>
      <c r="R84" s="59">
        <f t="shared" si="13"/>
        <v>287.45179008606277</v>
      </c>
      <c r="S84" s="43">
        <f t="shared" si="14"/>
        <v>2.8808845692226499</v>
      </c>
    </row>
    <row r="85" spans="1:19" x14ac:dyDescent="0.2">
      <c r="A85" s="4"/>
      <c r="B85" s="29"/>
      <c r="C85" s="30" t="s">
        <v>16</v>
      </c>
      <c r="D85" s="6">
        <f t="shared" si="4"/>
        <v>2014</v>
      </c>
      <c r="E85" s="35" t="str">
        <f t="shared" si="5"/>
        <v>2014Q3</v>
      </c>
      <c r="F85" s="31">
        <v>186.67841742881146</v>
      </c>
      <c r="G85" s="27">
        <v>189.53000078420578</v>
      </c>
      <c r="H85" s="32">
        <v>182.9508687879939</v>
      </c>
      <c r="I85" s="27">
        <v>205.92509605662286</v>
      </c>
      <c r="J85" s="28">
        <v>202.55236369804578</v>
      </c>
      <c r="K85" s="5"/>
      <c r="L85" s="33"/>
      <c r="M85" s="33"/>
      <c r="N85" s="33"/>
      <c r="O85" s="33"/>
    </row>
    <row r="86" spans="1:19" x14ac:dyDescent="0.2">
      <c r="A86" s="4"/>
      <c r="B86" s="29"/>
      <c r="C86" s="30" t="s">
        <v>17</v>
      </c>
      <c r="D86" s="6">
        <f t="shared" si="4"/>
        <v>2014</v>
      </c>
      <c r="E86" s="35" t="str">
        <f t="shared" si="5"/>
        <v>2014Q4</v>
      </c>
      <c r="F86" s="31">
        <v>188.61024883635577</v>
      </c>
      <c r="G86" s="27">
        <v>196.30882865034536</v>
      </c>
      <c r="H86" s="32">
        <v>184.81477855967134</v>
      </c>
      <c r="I86" s="27">
        <v>194.4655207280081</v>
      </c>
      <c r="J86" s="28">
        <v>205.33877329896535</v>
      </c>
      <c r="K86" s="5"/>
      <c r="L86" s="33"/>
      <c r="M86" s="33"/>
      <c r="N86" s="33"/>
      <c r="O86" s="33"/>
    </row>
    <row r="87" spans="1:19" x14ac:dyDescent="0.2">
      <c r="A87" s="4"/>
      <c r="B87" s="29">
        <v>2015</v>
      </c>
      <c r="C87" s="30" t="s">
        <v>14</v>
      </c>
      <c r="D87" s="6">
        <f t="shared" si="4"/>
        <v>2015</v>
      </c>
      <c r="E87" s="35" t="str">
        <f t="shared" si="5"/>
        <v>2015Q1</v>
      </c>
      <c r="F87" s="31">
        <v>193.09006354391568</v>
      </c>
      <c r="G87" s="27">
        <v>200.00324473057606</v>
      </c>
      <c r="H87" s="32">
        <v>199.56132445874928</v>
      </c>
      <c r="I87" s="27">
        <v>194.4655207280081</v>
      </c>
      <c r="J87" s="28">
        <v>192.98646199628885</v>
      </c>
      <c r="K87" s="5"/>
      <c r="L87" s="33"/>
      <c r="M87" s="33"/>
      <c r="N87" s="33"/>
      <c r="O87" s="33"/>
    </row>
    <row r="88" spans="1:19" x14ac:dyDescent="0.2">
      <c r="A88" s="4"/>
      <c r="B88" s="29"/>
      <c r="C88" s="30" t="s">
        <v>15</v>
      </c>
      <c r="D88" s="6">
        <f t="shared" si="4"/>
        <v>2015</v>
      </c>
      <c r="E88" s="35" t="str">
        <f t="shared" si="5"/>
        <v>2015Q2</v>
      </c>
      <c r="F88" s="31">
        <v>193.06463342259664</v>
      </c>
      <c r="G88" s="27">
        <v>200.45643878761484</v>
      </c>
      <c r="H88" s="32">
        <v>193.54989474127294</v>
      </c>
      <c r="I88" s="27">
        <v>201.41071789686552</v>
      </c>
      <c r="J88" s="28">
        <v>216.13256440808996</v>
      </c>
      <c r="K88" s="5"/>
      <c r="L88" s="33"/>
      <c r="M88" s="33"/>
      <c r="N88" s="33"/>
      <c r="O88" s="33"/>
    </row>
    <row r="89" spans="1:19" x14ac:dyDescent="0.2">
      <c r="A89" s="4"/>
      <c r="B89" s="29"/>
      <c r="C89" s="30" t="s">
        <v>16</v>
      </c>
      <c r="D89" s="6">
        <f t="shared" si="4"/>
        <v>2015</v>
      </c>
      <c r="E89" s="35" t="str">
        <f t="shared" si="5"/>
        <v>2015Q3</v>
      </c>
      <c r="F89" s="31">
        <v>195.9359994920232</v>
      </c>
      <c r="G89" s="27">
        <v>203.5598522371472</v>
      </c>
      <c r="H89" s="32">
        <v>199.28698169683889</v>
      </c>
      <c r="I89" s="27">
        <v>208.0086552072801</v>
      </c>
      <c r="J89" s="28">
        <v>211.04861267309437</v>
      </c>
      <c r="K89" s="5"/>
      <c r="L89" s="33"/>
      <c r="M89" s="33"/>
      <c r="N89" s="33"/>
      <c r="O89" s="33"/>
    </row>
    <row r="90" spans="1:19" x14ac:dyDescent="0.2">
      <c r="A90" s="4"/>
      <c r="B90" s="29"/>
      <c r="C90" s="30" t="s">
        <v>17</v>
      </c>
      <c r="D90" s="6">
        <f t="shared" si="4"/>
        <v>2015</v>
      </c>
      <c r="E90" s="35" t="str">
        <f t="shared" si="5"/>
        <v>2015Q4</v>
      </c>
      <c r="F90" s="31">
        <v>207.52813354986171</v>
      </c>
      <c r="G90" s="27">
        <v>210.67102336538039</v>
      </c>
      <c r="H90" s="32">
        <v>212.91824426316347</v>
      </c>
      <c r="I90" s="27">
        <v>229.19150657229522</v>
      </c>
      <c r="J90" s="28">
        <v>221.68693092217183</v>
      </c>
      <c r="K90" s="5"/>
      <c r="L90" s="33"/>
      <c r="M90" s="33"/>
      <c r="N90" s="33"/>
      <c r="O90" s="33"/>
    </row>
    <row r="91" spans="1:19" x14ac:dyDescent="0.2">
      <c r="A91" s="4"/>
      <c r="B91" s="29">
        <v>2016</v>
      </c>
      <c r="C91" s="30" t="s">
        <v>14</v>
      </c>
      <c r="D91" s="6">
        <f t="shared" si="4"/>
        <v>2016</v>
      </c>
      <c r="E91" s="35" t="str">
        <f t="shared" si="5"/>
        <v>2016Q1</v>
      </c>
      <c r="F91" s="31">
        <v>212.25213972428628</v>
      </c>
      <c r="G91" s="27">
        <v>215.58718223731725</v>
      </c>
      <c r="H91" s="32">
        <v>226.61011641650097</v>
      </c>
      <c r="I91" s="27">
        <v>232.66410515672396</v>
      </c>
      <c r="J91" s="28">
        <v>207.89788825270566</v>
      </c>
      <c r="K91" s="5"/>
      <c r="L91" s="33"/>
      <c r="M91" s="33"/>
      <c r="N91" s="33"/>
      <c r="O91" s="33"/>
    </row>
    <row r="92" spans="1:19" x14ac:dyDescent="0.2">
      <c r="A92" s="4"/>
      <c r="B92" s="29"/>
      <c r="C92" s="30" t="s">
        <v>15</v>
      </c>
      <c r="D92" s="6">
        <f t="shared" ref="D92:D96" si="15">IF(B92="",D91,B92)</f>
        <v>2016</v>
      </c>
      <c r="E92" s="35" t="str">
        <f t="shared" ref="E92:E96" si="16">CONCATENATE(D92,RIGHT(C92,2))</f>
        <v>2016Q2</v>
      </c>
      <c r="F92" s="31">
        <v>209.95463693723258</v>
      </c>
      <c r="G92" s="27">
        <v>216.98139391544643</v>
      </c>
      <c r="H92" s="32">
        <v>221.98572147537226</v>
      </c>
      <c r="I92" s="27">
        <v>243.08190091001009</v>
      </c>
      <c r="J92" s="28">
        <v>199.92032757373738</v>
      </c>
      <c r="K92" s="5"/>
      <c r="L92" s="33"/>
      <c r="M92" s="33"/>
      <c r="N92" s="33"/>
      <c r="O92" s="33"/>
    </row>
    <row r="93" spans="1:19" x14ac:dyDescent="0.2">
      <c r="A93" s="4"/>
      <c r="B93" s="29"/>
      <c r="C93" s="30" t="s">
        <v>16</v>
      </c>
      <c r="D93" s="6">
        <f t="shared" si="15"/>
        <v>2016</v>
      </c>
      <c r="E93" s="35" t="str">
        <f t="shared" si="16"/>
        <v>2016Q3</v>
      </c>
      <c r="F93" s="31">
        <v>220.22784437777631</v>
      </c>
      <c r="G93" s="27">
        <v>224.23384159747698</v>
      </c>
      <c r="H93" s="32">
        <v>233.89683601512252</v>
      </c>
      <c r="I93" s="27">
        <v>246.55449949443883</v>
      </c>
      <c r="J93" s="28">
        <v>210.43490547012161</v>
      </c>
      <c r="K93" s="5"/>
      <c r="L93" s="33"/>
      <c r="M93" s="33"/>
      <c r="N93" s="33"/>
      <c r="O93" s="33"/>
    </row>
    <row r="94" spans="1:19" x14ac:dyDescent="0.2">
      <c r="A94" s="4"/>
      <c r="B94" s="29"/>
      <c r="C94" s="30" t="s">
        <v>17</v>
      </c>
      <c r="D94" s="6">
        <f t="shared" si="15"/>
        <v>2016</v>
      </c>
      <c r="E94" s="35" t="str">
        <f t="shared" si="16"/>
        <v>2016Q4</v>
      </c>
      <c r="F94" s="31">
        <v>236.16749629219674</v>
      </c>
      <c r="G94" s="27">
        <v>244.07672595229897</v>
      </c>
      <c r="H94" s="32">
        <v>256.38684639954113</v>
      </c>
      <c r="I94" s="27">
        <v>259.7503741152679</v>
      </c>
      <c r="J94" s="28">
        <v>226.03715961546192</v>
      </c>
      <c r="K94" s="5"/>
      <c r="L94" s="33"/>
      <c r="M94" s="33"/>
      <c r="N94" s="33"/>
      <c r="O94" s="33"/>
      <c r="P94" s="33"/>
    </row>
    <row r="95" spans="1:19" x14ac:dyDescent="0.2">
      <c r="A95" s="4"/>
      <c r="B95" s="29">
        <v>2017</v>
      </c>
      <c r="C95" s="30" t="s">
        <v>14</v>
      </c>
      <c r="D95" s="6">
        <f t="shared" si="15"/>
        <v>2017</v>
      </c>
      <c r="E95" s="35" t="str">
        <f t="shared" si="16"/>
        <v>2017Q1</v>
      </c>
      <c r="F95" s="31">
        <v>239.14483493365933</v>
      </c>
      <c r="G95" s="27">
        <v>241.8400495074865</v>
      </c>
      <c r="H95" s="32">
        <v>260.51693724255625</v>
      </c>
      <c r="I95" s="27">
        <v>269.12639029322548</v>
      </c>
      <c r="J95" s="28">
        <v>238.44661466330723</v>
      </c>
      <c r="K95" s="5"/>
      <c r="L95" s="33"/>
      <c r="M95" s="33"/>
      <c r="N95" s="33"/>
      <c r="O95" s="33"/>
    </row>
    <row r="96" spans="1:19" x14ac:dyDescent="0.2">
      <c r="A96" s="4"/>
      <c r="B96" s="29"/>
      <c r="C96" s="30" t="s">
        <v>15</v>
      </c>
      <c r="D96" s="6">
        <f t="shared" si="15"/>
        <v>2017</v>
      </c>
      <c r="E96" s="35" t="str">
        <f t="shared" si="16"/>
        <v>2017Q2</v>
      </c>
      <c r="F96" s="31">
        <v>240.6895674648936</v>
      </c>
      <c r="G96" s="27">
        <v>249.05481273203529</v>
      </c>
      <c r="H96" s="32">
        <v>253.3394868928732</v>
      </c>
      <c r="I96" s="27">
        <v>256.9722952477249</v>
      </c>
      <c r="J96" s="28">
        <v>230.18901320044867</v>
      </c>
      <c r="K96" s="5"/>
      <c r="L96" s="33"/>
      <c r="M96" s="33"/>
      <c r="N96" s="33"/>
      <c r="O96" s="33"/>
    </row>
    <row r="97" spans="1:15" x14ac:dyDescent="0.2">
      <c r="A97" s="5"/>
      <c r="B97" s="29"/>
      <c r="C97" s="30" t="s">
        <v>16</v>
      </c>
      <c r="D97" s="6">
        <f t="shared" ref="D97:D100" si="17">IF(B97="",D96,B97)</f>
        <v>2017</v>
      </c>
      <c r="E97" s="35" t="str">
        <f t="shared" ref="E97:E100" si="18">CONCATENATE(D97,RIGHT(C97,2))</f>
        <v>2017Q3</v>
      </c>
      <c r="F97" s="31">
        <v>245.46205023563871</v>
      </c>
      <c r="G97" s="27">
        <v>254.19508942959916</v>
      </c>
      <c r="H97" s="32">
        <v>273.67205403851716</v>
      </c>
      <c r="I97" s="27">
        <v>293.43458038422654</v>
      </c>
      <c r="J97" s="28">
        <v>215.06863518167097</v>
      </c>
      <c r="K97" s="49"/>
      <c r="L97" s="49"/>
      <c r="M97" s="49"/>
      <c r="N97" s="49"/>
      <c r="O97" s="49"/>
    </row>
    <row r="98" spans="1:15" ht="15" customHeight="1" x14ac:dyDescent="0.2">
      <c r="A98" s="5"/>
      <c r="B98" s="29"/>
      <c r="C98" s="30" t="s">
        <v>17</v>
      </c>
      <c r="D98" s="6">
        <f t="shared" si="17"/>
        <v>2017</v>
      </c>
      <c r="E98" s="35" t="str">
        <f t="shared" si="18"/>
        <v>2017Q4</v>
      </c>
      <c r="F98" s="31">
        <v>256.99769105036194</v>
      </c>
      <c r="G98" s="27">
        <v>273.52530370067944</v>
      </c>
      <c r="H98" s="32">
        <v>282.45654292452662</v>
      </c>
      <c r="I98" s="27">
        <v>259.40311425682506</v>
      </c>
      <c r="J98" s="28">
        <v>229.19002627631033</v>
      </c>
      <c r="K98" s="49"/>
      <c r="L98" s="49"/>
      <c r="M98" s="49"/>
      <c r="N98" s="49"/>
      <c r="O98" s="49"/>
    </row>
    <row r="99" spans="1:15" x14ac:dyDescent="0.2">
      <c r="A99" s="5"/>
      <c r="B99" s="29">
        <v>2018</v>
      </c>
      <c r="C99" s="65" t="s">
        <v>14</v>
      </c>
      <c r="D99" s="6">
        <f t="shared" si="17"/>
        <v>2018</v>
      </c>
      <c r="E99" s="35" t="str">
        <f t="shared" si="18"/>
        <v>2018Q1</v>
      </c>
      <c r="F99" s="31">
        <v>271.59067352691659</v>
      </c>
      <c r="G99" s="27">
        <v>293.27446235595892</v>
      </c>
      <c r="H99" s="32">
        <v>278.16035263267656</v>
      </c>
      <c r="I99" s="27">
        <v>283.01678463094032</v>
      </c>
      <c r="J99" s="28">
        <v>241.94828447628936</v>
      </c>
      <c r="K99" s="49"/>
      <c r="L99" s="49"/>
      <c r="M99" s="49"/>
      <c r="N99" s="49"/>
      <c r="O99" s="49"/>
    </row>
    <row r="100" spans="1:15" ht="15.75" customHeight="1" x14ac:dyDescent="0.2">
      <c r="A100" s="5"/>
      <c r="B100" s="29"/>
      <c r="C100" s="65" t="s">
        <v>15</v>
      </c>
      <c r="D100" s="6">
        <f t="shared" si="17"/>
        <v>2018</v>
      </c>
      <c r="E100" s="35" t="str">
        <f t="shared" si="18"/>
        <v>2018Q2</v>
      </c>
      <c r="F100" s="31">
        <v>281.24940939610661</v>
      </c>
      <c r="G100" s="27">
        <v>302.22451067059058</v>
      </c>
      <c r="H100" s="32">
        <v>280.81975708635247</v>
      </c>
      <c r="I100" s="27">
        <v>291.69828109201211</v>
      </c>
      <c r="J100" s="28">
        <v>242.97849080005275</v>
      </c>
      <c r="K100" s="49"/>
      <c r="L100" s="49"/>
      <c r="M100" s="49"/>
      <c r="N100" s="49"/>
      <c r="O100" s="49"/>
    </row>
    <row r="101" spans="1:15" ht="15.75" customHeight="1" x14ac:dyDescent="0.2">
      <c r="A101" s="5"/>
      <c r="B101" s="49"/>
      <c r="C101" s="65" t="s">
        <v>16</v>
      </c>
      <c r="D101" s="59">
        <f t="shared" ref="D101:D102" si="19">IF(B101="",D100,B101)</f>
        <v>2018</v>
      </c>
      <c r="E101" s="64" t="str">
        <f t="shared" ref="E101:E102" si="20">CONCATENATE(D101,RIGHT(C101,2))</f>
        <v>2018Q3</v>
      </c>
      <c r="F101" s="62">
        <v>284.09313697276531</v>
      </c>
      <c r="G101" s="60">
        <v>312.48326386774812</v>
      </c>
      <c r="H101" s="63">
        <v>263.80522479626057</v>
      </c>
      <c r="I101" s="60">
        <v>329.89686552072806</v>
      </c>
      <c r="J101" s="61">
        <v>237.08084728538392</v>
      </c>
      <c r="K101" s="49"/>
      <c r="L101" s="49"/>
      <c r="M101" s="49"/>
      <c r="N101" s="49"/>
      <c r="O101" s="49"/>
    </row>
    <row r="102" spans="1:15" ht="15.75" customHeight="1" x14ac:dyDescent="0.2">
      <c r="A102" s="5"/>
      <c r="B102" s="49"/>
      <c r="C102" s="65" t="s">
        <v>17</v>
      </c>
      <c r="D102" s="59">
        <f t="shared" si="19"/>
        <v>2018</v>
      </c>
      <c r="E102" s="64" t="str">
        <f t="shared" si="20"/>
        <v>2018Q4</v>
      </c>
      <c r="F102" s="66">
        <v>287.45179008606277</v>
      </c>
      <c r="G102" s="67">
        <v>311.33418697463981</v>
      </c>
      <c r="H102" s="68">
        <v>299.74465907559875</v>
      </c>
      <c r="I102" s="67">
        <v>331.28590495449953</v>
      </c>
      <c r="J102" s="69">
        <v>247.38067159017945</v>
      </c>
      <c r="K102" s="49"/>
      <c r="L102" s="49"/>
      <c r="M102" s="49"/>
      <c r="N102" s="49"/>
      <c r="O102" s="49"/>
    </row>
    <row r="103" spans="1:15" ht="15.75" customHeight="1" x14ac:dyDescent="0.2">
      <c r="A103" s="5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</row>
    <row r="104" spans="1:15" ht="15.75" customHeight="1" x14ac:dyDescent="0.2"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</row>
    <row r="105" spans="1:15" x14ac:dyDescent="0.2"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</row>
    <row r="106" spans="1:15" ht="15.75" customHeight="1" x14ac:dyDescent="0.2"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</row>
    <row r="107" spans="1:15" ht="15.75" customHeight="1" x14ac:dyDescent="0.2"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</row>
    <row r="108" spans="1:15" x14ac:dyDescent="0.2">
      <c r="G108" s="39"/>
      <c r="H108" s="39"/>
      <c r="I108" s="39"/>
      <c r="J108" s="39"/>
      <c r="K108" s="39"/>
    </row>
  </sheetData>
  <mergeCells count="4">
    <mergeCell ref="B6:J6"/>
    <mergeCell ref="B7:J7"/>
    <mergeCell ref="B8:J8"/>
    <mergeCell ref="B9:C9"/>
  </mergeCells>
  <pageMargins left="0.70866141732283472" right="0.70866141732283472" top="0.74803149606299213" bottom="0.74803149606299213" header="0.31496062992125984" footer="0.31496062992125984"/>
  <pageSetup paperSize="9" scale="53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combined Data</vt:lpstr>
      <vt:lpstr>Annual Gross Salary</vt:lpstr>
      <vt:lpstr>House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Zerafa</dc:creator>
  <cp:lastModifiedBy>Christopher Zerafa</cp:lastModifiedBy>
  <dcterms:created xsi:type="dcterms:W3CDTF">2017-11-20T07:18:40Z</dcterms:created>
  <dcterms:modified xsi:type="dcterms:W3CDTF">2019-03-28T10:43:48Z</dcterms:modified>
</cp:coreProperties>
</file>