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ocuments\"/>
    </mc:Choice>
  </mc:AlternateContent>
  <xr:revisionPtr revIDLastSave="0" documentId="13_ncr:1_{7D8160CE-4ACD-48B9-8230-EDCDAC1E52A5}" xr6:coauthVersionLast="47" xr6:coauthVersionMax="47" xr10:uidLastSave="{00000000-0000-0000-0000-000000000000}"/>
  <bookViews>
    <workbookView xWindow="-108" yWindow="-108" windowWidth="23256" windowHeight="12576" activeTab="1" xr2:uid="{1B738964-E014-4E28-9FC8-A0FF77EFEC2D}"/>
  </bookViews>
  <sheets>
    <sheet name="REGRLIN1b" sheetId="2" r:id="rId1"/>
    <sheet name="Confronto risultati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2" i="3"/>
  <c r="S27" i="3" l="1"/>
  <c r="T27" i="3"/>
  <c r="R27" i="3"/>
  <c r="H3" i="3" l="1"/>
  <c r="H4" i="3"/>
  <c r="H5" i="3"/>
  <c r="H6" i="3"/>
  <c r="H7" i="3"/>
  <c r="H8" i="3"/>
  <c r="H9" i="3"/>
  <c r="H2" i="3"/>
  <c r="E6" i="3"/>
  <c r="E7" i="3"/>
  <c r="E8" i="3"/>
  <c r="E9" i="3"/>
  <c r="E5" i="3"/>
  <c r="E4" i="3"/>
  <c r="E3" i="3"/>
  <c r="E2" i="3"/>
  <c r="M22" i="2"/>
  <c r="M17" i="2"/>
  <c r="M12" i="2"/>
  <c r="M7" i="2"/>
  <c r="M4" i="2"/>
  <c r="H30" i="2" a="1"/>
  <c r="H30" i="2" s="1"/>
  <c r="I22" i="2"/>
  <c r="I23" i="2"/>
  <c r="I24" i="2"/>
  <c r="I25" i="2"/>
  <c r="I26" i="2"/>
  <c r="I27" i="2"/>
  <c r="H23" i="2"/>
  <c r="H24" i="2"/>
  <c r="H25" i="2"/>
  <c r="H26" i="2"/>
  <c r="H27" i="2"/>
  <c r="H22" i="2"/>
  <c r="H18" i="2"/>
  <c r="I18" i="2" s="1"/>
  <c r="H19" i="2"/>
  <c r="I19" i="2" s="1"/>
  <c r="H20" i="2"/>
  <c r="I20" i="2" s="1"/>
  <c r="H21" i="2"/>
  <c r="I21" i="2" s="1"/>
  <c r="I17" i="2"/>
  <c r="H17" i="2"/>
  <c r="I12" i="2"/>
  <c r="I13" i="2"/>
  <c r="I14" i="2"/>
  <c r="I15" i="2"/>
  <c r="I16" i="2"/>
  <c r="H13" i="2"/>
  <c r="H14" i="2"/>
  <c r="H15" i="2"/>
  <c r="H16" i="2"/>
  <c r="H12" i="2"/>
  <c r="I7" i="2"/>
  <c r="I8" i="2"/>
  <c r="I9" i="2"/>
  <c r="I10" i="2"/>
  <c r="I11" i="2"/>
  <c r="H8" i="2"/>
  <c r="H9" i="2"/>
  <c r="H10" i="2"/>
  <c r="H11" i="2"/>
  <c r="H7" i="2"/>
  <c r="I5" i="2"/>
  <c r="I6" i="2"/>
  <c r="I4" i="2"/>
  <c r="H5" i="2"/>
  <c r="H6" i="2"/>
  <c r="H4" i="2"/>
  <c r="E24" i="2" a="1"/>
  <c r="E24" i="2" s="1"/>
  <c r="E19" i="2" a="1"/>
  <c r="E19" i="2" s="1"/>
  <c r="E14" i="2" a="1"/>
  <c r="E14" i="2" s="1"/>
  <c r="E9" i="2" a="1"/>
  <c r="E9" i="2" s="1"/>
  <c r="E5" i="2" a="1"/>
  <c r="E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<sst xmlns="http://schemas.openxmlformats.org/spreadsheetml/2006/main" count="52" uniqueCount="42">
  <si>
    <t>A</t>
  </si>
  <si>
    <t>B</t>
  </si>
  <si>
    <t>A/B</t>
  </si>
  <si>
    <t>baseY</t>
  </si>
  <si>
    <t>010001000100000</t>
  </si>
  <si>
    <t>real-BY</t>
  </si>
  <si>
    <t>COEFF</t>
  </si>
  <si>
    <t>(15,0,15)</t>
  </si>
  <si>
    <t>00111111111011100</t>
  </si>
  <si>
    <t>00111000110101101</t>
  </si>
  <si>
    <t>00110011001010011</t>
  </si>
  <si>
    <t>00101110011111111</t>
  </si>
  <si>
    <t>00010001011110001</t>
  </si>
  <si>
    <t>00001110100010100</t>
  </si>
  <si>
    <t>00001011100110110</t>
  </si>
  <si>
    <t>00001001011110101</t>
  </si>
  <si>
    <t>00000111110000010</t>
  </si>
  <si>
    <t>C</t>
  </si>
  <si>
    <t>RISULTATO ATTESO</t>
  </si>
  <si>
    <t>RISULTATO DATAPATH 1</t>
  </si>
  <si>
    <t>RISULTATO DATAPATH 2</t>
  </si>
  <si>
    <t>ERRORE</t>
  </si>
  <si>
    <t>Period</t>
  </si>
  <si>
    <t>Freq.</t>
  </si>
  <si>
    <t>Latency (ns)</t>
  </si>
  <si>
    <t>Throughput (MS/s)</t>
  </si>
  <si>
    <t>Max freq.</t>
  </si>
  <si>
    <t>Setup check</t>
  </si>
  <si>
    <t>Hold check</t>
  </si>
  <si>
    <t>Total</t>
  </si>
  <si>
    <t>Total pins</t>
  </si>
  <si>
    <t>(ns)</t>
  </si>
  <si>
    <t>(MHz)</t>
  </si>
  <si>
    <t>LE</t>
  </si>
  <si>
    <t>reg</t>
  </si>
  <si>
    <t>(w.c)</t>
  </si>
  <si>
    <t>P, V,T</t>
  </si>
  <si>
    <t>Slack</t>
  </si>
  <si>
    <t>Slow,1V,85</t>
  </si>
  <si>
    <t>Fast,1V,0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</si>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</sst>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NumberFormat="1"/>
    <xf numFmtId="10" fontId="0" fillId="2" borderId="0" xfId="0" applyNumberFormat="1" applyFill="1"/>
    <xf numFmtId="49" fontId="0" fillId="2" borderId="0" xfId="0" applyNumberFormat="1" applyFill="1"/>
    <xf numFmtId="0" fontId="1" fillId="0" borderId="0" xfId="0" applyFont="1"/>
    <xf numFmtId="0" fontId="0" fillId="0" borderId="0" xfId="0" applyFill="1"/>
    <xf numFmtId="164" fontId="0" fillId="0" borderId="0" xfId="0" applyNumberFormat="1"/>
    <xf numFmtId="0" fontId="2" fillId="3" borderId="1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0" fillId="3" borderId="4" xfId="0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4" fillId="0" borderId="7" xfId="0" applyFont="1" applyBorder="1"/>
    <xf numFmtId="0" fontId="5" fillId="0" borderId="7" xfId="0" applyFont="1" applyBorder="1"/>
    <xf numFmtId="0" fontId="6" fillId="0" borderId="0" xfId="0" applyFont="1"/>
    <xf numFmtId="0" fontId="7" fillId="0" borderId="7" xfId="0" applyFont="1" applyBorder="1"/>
    <xf numFmtId="0" fontId="2" fillId="3" borderId="1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7F3C-B1B8-4A88-B33B-3277722F286E}">
  <dimension ref="A1:S36"/>
  <sheetViews>
    <sheetView workbookViewId="0">
      <selection activeCell="L5" sqref="L5"/>
    </sheetView>
  </sheetViews>
  <sheetFormatPr defaultRowHeight="14.4" x14ac:dyDescent="0.3"/>
  <cols>
    <col min="3" max="3" width="16.44140625" customWidth="1"/>
    <col min="5" max="5" width="15.6640625" customWidth="1"/>
    <col min="6" max="6" width="13.109375" customWidth="1"/>
    <col min="7" max="7" width="13.77734375" bestFit="1" customWidth="1"/>
    <col min="8" max="8" width="13.44140625" customWidth="1"/>
    <col min="11" max="11" width="16.5546875" customWidth="1"/>
    <col min="12" max="12" width="13.33203125" customWidth="1"/>
    <col min="13" max="13" width="12" bestFit="1" customWidth="1"/>
    <col min="15" max="15" width="24.44140625" customWidth="1"/>
  </cols>
  <sheetData>
    <row r="1" spans="1:19" x14ac:dyDescent="0.3">
      <c r="A1" t="s">
        <v>0</v>
      </c>
      <c r="B1" t="s">
        <v>1</v>
      </c>
      <c r="C1" t="s">
        <v>2</v>
      </c>
      <c r="K1" t="s">
        <v>3</v>
      </c>
      <c r="M1" t="s">
        <v>5</v>
      </c>
      <c r="O1" t="s">
        <v>6</v>
      </c>
    </row>
    <row r="2" spans="1:19" x14ac:dyDescent="0.3">
      <c r="A2">
        <v>1</v>
      </c>
      <c r="B2">
        <v>3.5</v>
      </c>
      <c r="C2">
        <f>A2/B2</f>
        <v>0.2857142857142857</v>
      </c>
      <c r="K2" t="s">
        <v>7</v>
      </c>
      <c r="O2" t="s">
        <v>7</v>
      </c>
    </row>
    <row r="3" spans="1:19" x14ac:dyDescent="0.3">
      <c r="A3">
        <v>1</v>
      </c>
      <c r="B3">
        <v>3.6</v>
      </c>
      <c r="C3">
        <f t="shared" ref="C3:C27" si="0">A3/B3</f>
        <v>0.27777777777777779</v>
      </c>
    </row>
    <row r="4" spans="1:19" x14ac:dyDescent="0.3">
      <c r="A4" s="1">
        <v>1</v>
      </c>
      <c r="B4" s="1">
        <v>3.75</v>
      </c>
      <c r="C4" s="1">
        <f t="shared" si="0"/>
        <v>0.26666666666666666</v>
      </c>
      <c r="D4" s="1"/>
      <c r="E4" s="1"/>
      <c r="F4" s="1"/>
      <c r="G4" s="1"/>
      <c r="H4" s="1">
        <f>B4*$E$5+$F$5</f>
        <v>0.26662810873337195</v>
      </c>
      <c r="I4" s="4">
        <f>(C4-H4)/C4</f>
        <v>1.4459224985517716E-4</v>
      </c>
      <c r="J4" s="1"/>
      <c r="K4" s="5" t="s">
        <v>4</v>
      </c>
      <c r="L4" s="1">
        <v>0.2666015625</v>
      </c>
      <c r="M4" s="1">
        <f>H4-L4</f>
        <v>2.6546233371949057E-5</v>
      </c>
      <c r="N4" s="1"/>
      <c r="O4" s="5" t="s">
        <v>12</v>
      </c>
      <c r="P4" s="1"/>
      <c r="Q4" s="1"/>
      <c r="R4" s="1"/>
      <c r="S4" s="1"/>
    </row>
    <row r="5" spans="1:19" x14ac:dyDescent="0.3">
      <c r="A5">
        <v>1</v>
      </c>
      <c r="B5">
        <v>3.8</v>
      </c>
      <c r="C5">
        <f t="shared" si="0"/>
        <v>0.26315789473684209</v>
      </c>
      <c r="E5" cm="1">
        <f t="array" ref="E5:F5">LINEST(C4:C6,B4:B6)</f>
        <v>-6.8247541931752226E-2</v>
      </c>
      <c r="F5">
        <v>0.52255639097744278</v>
      </c>
      <c r="H5" s="1">
        <f t="shared" ref="H5:H6" si="1">B5*$E$5+$F$5</f>
        <v>0.26321573163678436</v>
      </c>
      <c r="I5" s="4">
        <f t="shared" ref="I5:I27" si="2">(C5-H5)/C5</f>
        <v>-2.197802197806076E-4</v>
      </c>
      <c r="M5" s="7"/>
    </row>
    <row r="6" spans="1:19" x14ac:dyDescent="0.3">
      <c r="A6">
        <v>1</v>
      </c>
      <c r="B6">
        <v>3.9</v>
      </c>
      <c r="C6">
        <f t="shared" si="0"/>
        <v>0.25641025641025644</v>
      </c>
      <c r="H6" s="1">
        <f t="shared" si="1"/>
        <v>0.25639097744360911</v>
      </c>
      <c r="I6" s="4">
        <f t="shared" si="2"/>
        <v>7.518796992458387E-5</v>
      </c>
      <c r="M6" s="7"/>
    </row>
    <row r="7" spans="1:19" x14ac:dyDescent="0.3">
      <c r="A7" s="1">
        <v>1</v>
      </c>
      <c r="B7" s="1">
        <v>4</v>
      </c>
      <c r="C7" s="1">
        <f t="shared" si="0"/>
        <v>0.25</v>
      </c>
      <c r="D7" s="1"/>
      <c r="E7" s="1"/>
      <c r="F7" s="1"/>
      <c r="G7" s="1"/>
      <c r="H7" s="1">
        <f>B7*$E$9+$F$9</f>
        <v>0.2497254777742583</v>
      </c>
      <c r="I7" s="4">
        <f t="shared" si="2"/>
        <v>1.0980889029668095E-3</v>
      </c>
      <c r="J7" s="1"/>
      <c r="K7" s="5" t="s">
        <v>8</v>
      </c>
      <c r="L7" s="1">
        <v>0.249725341796875</v>
      </c>
      <c r="M7" s="1">
        <f>C7-L7</f>
        <v>2.74658203125E-4</v>
      </c>
      <c r="N7" s="1"/>
      <c r="O7" s="5" t="s">
        <v>13</v>
      </c>
      <c r="P7" s="1"/>
      <c r="Q7" s="1"/>
      <c r="R7" s="1"/>
      <c r="S7" s="1"/>
    </row>
    <row r="8" spans="1:19" x14ac:dyDescent="0.3">
      <c r="A8">
        <v>1</v>
      </c>
      <c r="B8">
        <v>4.0999999999999996</v>
      </c>
      <c r="C8">
        <f t="shared" si="0"/>
        <v>0.24390243902439027</v>
      </c>
      <c r="H8" s="1">
        <f t="shared" ref="H8:H11" si="3">B8*$E$9+$F$9</f>
        <v>0.24404559327985312</v>
      </c>
      <c r="I8" s="4">
        <f t="shared" si="2"/>
        <v>-5.8693244739769221E-4</v>
      </c>
      <c r="M8" s="7"/>
    </row>
    <row r="9" spans="1:19" x14ac:dyDescent="0.3">
      <c r="A9">
        <v>1</v>
      </c>
      <c r="B9">
        <v>4.2</v>
      </c>
      <c r="C9">
        <f t="shared" si="0"/>
        <v>0.23809523809523808</v>
      </c>
      <c r="E9" cm="1">
        <f t="array" ref="E9:F9">LINEST(C7:C11,B7:B11)</f>
        <v>-5.6798844944051977E-2</v>
      </c>
      <c r="F9">
        <v>0.4769208575504662</v>
      </c>
      <c r="H9" s="1">
        <f t="shared" si="3"/>
        <v>0.23836570878544788</v>
      </c>
      <c r="I9" s="4">
        <f t="shared" si="2"/>
        <v>-1.1359768988811636E-3</v>
      </c>
    </row>
    <row r="10" spans="1:19" x14ac:dyDescent="0.3">
      <c r="A10">
        <v>1</v>
      </c>
      <c r="B10">
        <v>4.3</v>
      </c>
      <c r="C10">
        <f t="shared" si="0"/>
        <v>0.23255813953488372</v>
      </c>
      <c r="H10" s="1">
        <f t="shared" si="3"/>
        <v>0.2326858242910427</v>
      </c>
      <c r="I10" s="4">
        <f t="shared" si="2"/>
        <v>-5.4904445148363785E-4</v>
      </c>
    </row>
    <row r="11" spans="1:19" x14ac:dyDescent="0.3">
      <c r="A11">
        <v>1</v>
      </c>
      <c r="B11">
        <v>4.4000000000000004</v>
      </c>
      <c r="C11">
        <f t="shared" si="0"/>
        <v>0.22727272727272727</v>
      </c>
      <c r="H11" s="1">
        <f t="shared" si="3"/>
        <v>0.2270059397966375</v>
      </c>
      <c r="I11" s="4">
        <f t="shared" si="2"/>
        <v>1.1738648947949848E-3</v>
      </c>
    </row>
    <row r="12" spans="1:19" x14ac:dyDescent="0.3">
      <c r="A12" s="1">
        <v>1</v>
      </c>
      <c r="B12" s="1">
        <v>4.5</v>
      </c>
      <c r="C12" s="1">
        <f t="shared" si="0"/>
        <v>0.22222222222222221</v>
      </c>
      <c r="D12" s="1"/>
      <c r="E12" s="1"/>
      <c r="F12" s="1"/>
      <c r="G12" s="1"/>
      <c r="H12" s="1">
        <f>B12*$E$14+$F$14</f>
        <v>0.22202672003121321</v>
      </c>
      <c r="I12" s="4">
        <f t="shared" si="2"/>
        <v>8.7975985954050206E-4</v>
      </c>
      <c r="J12" s="1"/>
      <c r="K12" s="5" t="s">
        <v>9</v>
      </c>
      <c r="L12" s="1">
        <v>0.222198486328125</v>
      </c>
      <c r="M12" s="1">
        <f>C12-L12</f>
        <v>2.3735894097209886E-5</v>
      </c>
      <c r="N12" s="1"/>
      <c r="O12" s="5" t="s">
        <v>14</v>
      </c>
      <c r="P12" s="1"/>
      <c r="Q12" s="1"/>
      <c r="R12" s="1"/>
      <c r="S12" s="1"/>
    </row>
    <row r="13" spans="1:19" x14ac:dyDescent="0.3">
      <c r="A13">
        <v>1</v>
      </c>
      <c r="B13">
        <v>4.5999999999999996</v>
      </c>
      <c r="C13">
        <f t="shared" si="0"/>
        <v>0.21739130434782611</v>
      </c>
      <c r="H13" s="1">
        <f t="shared" ref="H13:H16" si="4">B13*$E$14+$F$14</f>
        <v>0.21749280501593177</v>
      </c>
      <c r="I13" s="4">
        <f t="shared" si="2"/>
        <v>-4.6690307328602906E-4</v>
      </c>
    </row>
    <row r="14" spans="1:19" x14ac:dyDescent="0.3">
      <c r="A14">
        <v>1</v>
      </c>
      <c r="B14">
        <v>4.7</v>
      </c>
      <c r="C14">
        <f t="shared" si="0"/>
        <v>0.21276595744680851</v>
      </c>
      <c r="E14" cm="1">
        <f t="array" ref="E14:F14">LINEST(C12:C16,B12:B16)</f>
        <v>-4.5339150152814742E-2</v>
      </c>
      <c r="F14">
        <v>0.42605289571887955</v>
      </c>
      <c r="H14" s="1">
        <f t="shared" si="4"/>
        <v>0.21295889000065027</v>
      </c>
      <c r="I14" s="4">
        <f t="shared" si="2"/>
        <v>-9.0678300305625792E-4</v>
      </c>
    </row>
    <row r="15" spans="1:19" x14ac:dyDescent="0.3">
      <c r="A15">
        <v>1</v>
      </c>
      <c r="B15">
        <v>4.8</v>
      </c>
      <c r="C15">
        <f t="shared" si="0"/>
        <v>0.20833333333333334</v>
      </c>
      <c r="H15" s="1">
        <f t="shared" si="4"/>
        <v>0.2084249749853688</v>
      </c>
      <c r="I15" s="4">
        <f t="shared" si="2"/>
        <v>-4.398799297701927E-4</v>
      </c>
    </row>
    <row r="16" spans="1:19" x14ac:dyDescent="0.3">
      <c r="A16">
        <v>1</v>
      </c>
      <c r="B16">
        <v>4.9000000000000004</v>
      </c>
      <c r="C16">
        <f t="shared" si="0"/>
        <v>0.2040816326530612</v>
      </c>
      <c r="H16" s="1">
        <f t="shared" si="4"/>
        <v>0.2038910599700873</v>
      </c>
      <c r="I16" s="4">
        <f t="shared" si="2"/>
        <v>9.3380614657210821E-4</v>
      </c>
    </row>
    <row r="17" spans="1:19" x14ac:dyDescent="0.3">
      <c r="A17" s="1">
        <v>1</v>
      </c>
      <c r="B17" s="1">
        <v>5</v>
      </c>
      <c r="C17" s="1">
        <f t="shared" si="0"/>
        <v>0.2</v>
      </c>
      <c r="D17" s="1"/>
      <c r="E17" s="1"/>
      <c r="F17" s="1"/>
      <c r="G17" s="1"/>
      <c r="H17" s="1">
        <f>B17*$E$19+$F$19</f>
        <v>0.19985587397352106</v>
      </c>
      <c r="I17" s="4">
        <f t="shared" si="2"/>
        <v>7.206301323947617E-4</v>
      </c>
      <c r="J17" s="1"/>
      <c r="K17" s="5" t="s">
        <v>10</v>
      </c>
      <c r="L17" s="1">
        <v>0.1998291015625</v>
      </c>
      <c r="M17" s="1">
        <f>C17-L17</f>
        <v>1.708984375000111E-4</v>
      </c>
      <c r="N17" s="1"/>
      <c r="O17" s="5" t="s">
        <v>15</v>
      </c>
      <c r="P17" s="1"/>
      <c r="Q17" s="1"/>
      <c r="R17" s="1"/>
      <c r="S17" s="1"/>
    </row>
    <row r="18" spans="1:19" x14ac:dyDescent="0.3">
      <c r="A18">
        <v>1</v>
      </c>
      <c r="B18">
        <v>5.0999999999999996</v>
      </c>
      <c r="C18">
        <f t="shared" si="0"/>
        <v>0.19607843137254904</v>
      </c>
      <c r="H18" s="1">
        <f t="shared" ref="H18:H21" si="5">B18*$E$19+$F$19</f>
        <v>0.19615299240160511</v>
      </c>
      <c r="I18" s="4">
        <f t="shared" si="2"/>
        <v>-3.8026124818592571E-4</v>
      </c>
    </row>
    <row r="19" spans="1:19" x14ac:dyDescent="0.3">
      <c r="A19">
        <v>1</v>
      </c>
      <c r="B19">
        <v>5.2</v>
      </c>
      <c r="C19">
        <f t="shared" si="0"/>
        <v>0.19230769230769229</v>
      </c>
      <c r="E19" cm="1">
        <f t="array" ref="E19:F19">LINEST(C17:C21,B17:B21)</f>
        <v>-3.7028815719159801E-2</v>
      </c>
      <c r="F19">
        <v>0.38499995256932007</v>
      </c>
      <c r="H19" s="1">
        <f t="shared" si="5"/>
        <v>0.1924501108296891</v>
      </c>
      <c r="I19" s="4">
        <f t="shared" si="2"/>
        <v>-7.4057631438342322E-4</v>
      </c>
    </row>
    <row r="20" spans="1:19" x14ac:dyDescent="0.3">
      <c r="A20">
        <v>1</v>
      </c>
      <c r="B20">
        <v>5.3</v>
      </c>
      <c r="C20">
        <f t="shared" si="0"/>
        <v>0.18867924528301888</v>
      </c>
      <c r="H20" s="1">
        <f t="shared" si="5"/>
        <v>0.18874722925777312</v>
      </c>
      <c r="I20" s="4">
        <f t="shared" si="2"/>
        <v>-3.6031506619748905E-4</v>
      </c>
    </row>
    <row r="21" spans="1:19" x14ac:dyDescent="0.3">
      <c r="A21">
        <v>1</v>
      </c>
      <c r="B21">
        <v>5.4</v>
      </c>
      <c r="C21">
        <f t="shared" si="0"/>
        <v>0.18518518518518517</v>
      </c>
      <c r="H21" s="1">
        <f t="shared" si="5"/>
        <v>0.18504434768585712</v>
      </c>
      <c r="I21" s="4">
        <f t="shared" si="2"/>
        <v>7.6052249637150186E-4</v>
      </c>
    </row>
    <row r="22" spans="1:19" x14ac:dyDescent="0.3">
      <c r="A22" s="1">
        <v>1</v>
      </c>
      <c r="B22" s="1">
        <v>5.5</v>
      </c>
      <c r="C22" s="1">
        <f t="shared" si="0"/>
        <v>0.18181818181818182</v>
      </c>
      <c r="D22" s="1"/>
      <c r="E22" s="1"/>
      <c r="F22" s="1"/>
      <c r="G22" s="1"/>
      <c r="H22" s="1">
        <f>B22*$E$24+$F$24</f>
        <v>0.18163970500686044</v>
      </c>
      <c r="I22" s="4">
        <f t="shared" si="2"/>
        <v>9.8162246226760064E-4</v>
      </c>
      <c r="J22" s="1"/>
      <c r="K22" s="5" t="s">
        <v>11</v>
      </c>
      <c r="L22" s="1">
        <v>0.181610107421875</v>
      </c>
      <c r="M22" s="1">
        <f>C22-L22</f>
        <v>2.0807439630682323E-4</v>
      </c>
      <c r="N22" s="1"/>
      <c r="O22" s="5" t="s">
        <v>16</v>
      </c>
      <c r="P22" s="1"/>
      <c r="Q22" s="1"/>
      <c r="R22" s="1"/>
      <c r="S22" s="1"/>
    </row>
    <row r="23" spans="1:19" x14ac:dyDescent="0.3">
      <c r="A23">
        <v>1</v>
      </c>
      <c r="B23">
        <v>5.6</v>
      </c>
      <c r="C23">
        <f t="shared" si="0"/>
        <v>0.17857142857142858</v>
      </c>
      <c r="H23" s="1">
        <f t="shared" ref="H23:H27" si="6">B23*$E$24+$F$24</f>
        <v>0.17861050247576174</v>
      </c>
      <c r="I23" s="4">
        <f t="shared" si="2"/>
        <v>-2.1881386426572113E-4</v>
      </c>
    </row>
    <row r="24" spans="1:19" x14ac:dyDescent="0.3">
      <c r="A24">
        <v>1</v>
      </c>
      <c r="B24">
        <v>5.7</v>
      </c>
      <c r="C24">
        <f t="shared" si="0"/>
        <v>0.17543859649122806</v>
      </c>
      <c r="E24" cm="1">
        <f t="array" ref="E24:F24">LINEST(C22:C27,B22:B27)</f>
        <v>-3.0292025310987108E-2</v>
      </c>
      <c r="F24">
        <v>0.34824584421728955</v>
      </c>
      <c r="H24" s="1">
        <f t="shared" si="6"/>
        <v>0.17558129994466304</v>
      </c>
      <c r="I24" s="4">
        <f t="shared" si="2"/>
        <v>-8.1340968457937481E-4</v>
      </c>
    </row>
    <row r="25" spans="1:19" x14ac:dyDescent="0.3">
      <c r="A25">
        <v>1</v>
      </c>
      <c r="B25">
        <v>5.8</v>
      </c>
      <c r="C25">
        <f t="shared" si="0"/>
        <v>0.17241379310344829</v>
      </c>
      <c r="H25" s="1">
        <f t="shared" si="6"/>
        <v>0.17255209741356434</v>
      </c>
      <c r="I25" s="4">
        <f t="shared" si="2"/>
        <v>-8.021649986730883E-4</v>
      </c>
    </row>
    <row r="26" spans="1:19" x14ac:dyDescent="0.3">
      <c r="A26">
        <v>1</v>
      </c>
      <c r="B26">
        <v>5.9</v>
      </c>
      <c r="C26">
        <f t="shared" si="0"/>
        <v>0.16949152542372881</v>
      </c>
      <c r="H26" s="1">
        <f t="shared" si="6"/>
        <v>0.16952289488246561</v>
      </c>
      <c r="I26" s="4">
        <f t="shared" si="2"/>
        <v>-1.8507980654713097E-4</v>
      </c>
    </row>
    <row r="27" spans="1:19" x14ac:dyDescent="0.3">
      <c r="A27" s="1">
        <v>1</v>
      </c>
      <c r="B27" s="1">
        <v>6</v>
      </c>
      <c r="C27" s="1">
        <f t="shared" si="0"/>
        <v>0.16666666666666666</v>
      </c>
      <c r="D27" s="1"/>
      <c r="E27" s="1"/>
      <c r="F27" s="1"/>
      <c r="G27" s="1"/>
      <c r="H27" s="1">
        <f t="shared" si="6"/>
        <v>0.16649369235136691</v>
      </c>
      <c r="I27" s="4">
        <f t="shared" si="2"/>
        <v>1.0378458917985056E-3</v>
      </c>
      <c r="J27" s="1"/>
      <c r="K27" s="5"/>
      <c r="L27" s="1"/>
      <c r="M27" s="1"/>
      <c r="N27" s="1"/>
      <c r="O27" s="1"/>
      <c r="P27" s="1"/>
      <c r="Q27" s="1"/>
      <c r="R27" s="1"/>
      <c r="S27" s="1"/>
    </row>
    <row r="30" spans="1:19" x14ac:dyDescent="0.3">
      <c r="H30" s="2" cm="1">
        <f t="array" ref="H30">SUM(ABS(I4:I27))/23</f>
        <v>6.7877573969453355E-4</v>
      </c>
    </row>
    <row r="36" spans="7:9" x14ac:dyDescent="0.3">
      <c r="G36" s="2"/>
      <c r="H36" s="2"/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D1C6-8B8F-4E7C-BD18-C90F03977F20}">
  <dimension ref="A1:AB31"/>
  <sheetViews>
    <sheetView tabSelected="1" workbookViewId="0">
      <selection activeCell="J16" sqref="J16"/>
    </sheetView>
  </sheetViews>
  <sheetFormatPr defaultRowHeight="14.4" x14ac:dyDescent="0.3"/>
  <cols>
    <col min="5" max="5" width="17.6640625" bestFit="1" customWidth="1"/>
    <col min="7" max="7" width="21.88671875" bestFit="1" customWidth="1"/>
    <col min="9" max="9" width="21.88671875" bestFit="1" customWidth="1"/>
    <col min="22" max="22" width="18.44140625" customWidth="1"/>
    <col min="24" max="24" width="17.44140625" customWidth="1"/>
  </cols>
  <sheetData>
    <row r="1" spans="1:12" x14ac:dyDescent="0.3">
      <c r="A1" t="s">
        <v>0</v>
      </c>
      <c r="B1" t="s">
        <v>1</v>
      </c>
      <c r="C1" t="s">
        <v>17</v>
      </c>
      <c r="E1" s="6" t="s">
        <v>18</v>
      </c>
      <c r="G1" s="6" t="s">
        <v>19</v>
      </c>
      <c r="H1" t="s">
        <v>21</v>
      </c>
      <c r="I1" s="6" t="s">
        <v>20</v>
      </c>
      <c r="J1" t="s">
        <v>21</v>
      </c>
    </row>
    <row r="2" spans="1:12" x14ac:dyDescent="0.3">
      <c r="A2" s="3">
        <v>170.6640625</v>
      </c>
      <c r="B2" s="3">
        <v>5.78125</v>
      </c>
      <c r="C2" s="3">
        <v>2.44140625</v>
      </c>
      <c r="E2">
        <f>(A2/B2)+C2</f>
        <v>31.96167652027027</v>
      </c>
      <c r="G2">
        <v>31.9609375</v>
      </c>
      <c r="H2" s="8">
        <f>(E2-G2)/E2</f>
        <v>2.3122074644660255E-5</v>
      </c>
      <c r="I2" s="3">
        <v>31.986328125</v>
      </c>
      <c r="J2" s="8">
        <f>(E2-I2)/E2</f>
        <v>-7.7128634707555605E-4</v>
      </c>
    </row>
    <row r="3" spans="1:12" x14ac:dyDescent="0.3">
      <c r="A3" s="3">
        <v>121.89453125</v>
      </c>
      <c r="B3" s="3">
        <v>3.94921875</v>
      </c>
      <c r="C3" s="3">
        <v>60.984375</v>
      </c>
      <c r="E3">
        <f>(A3/B3)+C3</f>
        <v>91.849854723046491</v>
      </c>
      <c r="G3" s="3">
        <v>91.849609375</v>
      </c>
      <c r="H3" s="8">
        <f t="shared" ref="H3:H9" si="0">(E3-G3)/E3</f>
        <v>2.6711860049271076E-6</v>
      </c>
      <c r="I3">
        <v>91.82421875</v>
      </c>
      <c r="J3" s="8">
        <f t="shared" ref="J3:J9" si="1">(E3-I3)/E3</f>
        <v>2.7910738807144071E-4</v>
      </c>
    </row>
    <row r="4" spans="1:12" x14ac:dyDescent="0.3">
      <c r="A4" s="3">
        <v>129.50390625</v>
      </c>
      <c r="B4" s="3">
        <v>4.875</v>
      </c>
      <c r="C4" s="3">
        <v>0</v>
      </c>
      <c r="E4">
        <f>(A4/B4)+C4</f>
        <v>26.564903846153847</v>
      </c>
      <c r="G4">
        <v>26.564453125</v>
      </c>
      <c r="H4" s="8">
        <f t="shared" si="0"/>
        <v>1.69667903357368E-5</v>
      </c>
      <c r="I4">
        <v>26.576171875</v>
      </c>
      <c r="J4" s="8">
        <f t="shared" si="1"/>
        <v>-4.2416975839288502E-4</v>
      </c>
    </row>
    <row r="5" spans="1:12" x14ac:dyDescent="0.3">
      <c r="A5" s="3">
        <v>105.89453125</v>
      </c>
      <c r="B5" s="3">
        <v>5.00390625</v>
      </c>
      <c r="C5" s="3">
        <v>60.984375</v>
      </c>
      <c r="E5">
        <f>(A5/B5)+C5</f>
        <v>82.1467481459797</v>
      </c>
      <c r="G5">
        <v>82.146484375</v>
      </c>
      <c r="H5" s="8">
        <f t="shared" si="0"/>
        <v>3.2109728705419654E-6</v>
      </c>
      <c r="I5">
        <v>82.130859375</v>
      </c>
      <c r="J5" s="8">
        <f t="shared" si="1"/>
        <v>1.9341935424473146E-4</v>
      </c>
    </row>
    <row r="6" spans="1:12" x14ac:dyDescent="0.3">
      <c r="A6" s="3">
        <v>204.234375</v>
      </c>
      <c r="B6" s="3">
        <v>3.80859375</v>
      </c>
      <c r="C6" s="3">
        <v>7.7822265625</v>
      </c>
      <c r="E6">
        <f t="shared" ref="E6:E9" si="2">(A6/B6)+C6</f>
        <v>61.406841947115382</v>
      </c>
      <c r="G6">
        <v>61.40625</v>
      </c>
      <c r="H6" s="8">
        <f t="shared" si="0"/>
        <v>9.6397583170207768E-6</v>
      </c>
      <c r="I6">
        <v>61.4140625</v>
      </c>
      <c r="J6" s="8">
        <f t="shared" si="1"/>
        <v>-1.1758547835494907E-4</v>
      </c>
    </row>
    <row r="7" spans="1:12" x14ac:dyDescent="0.3">
      <c r="A7" s="3">
        <v>108.234375</v>
      </c>
      <c r="B7" s="3">
        <v>4.25</v>
      </c>
      <c r="C7" s="3">
        <v>32.5</v>
      </c>
      <c r="E7">
        <f t="shared" si="2"/>
        <v>57.966911764705884</v>
      </c>
      <c r="G7">
        <v>57.966796875</v>
      </c>
      <c r="H7" s="8">
        <f t="shared" si="0"/>
        <v>1.9819876958492261E-6</v>
      </c>
      <c r="I7">
        <v>57.9931640625</v>
      </c>
      <c r="J7" s="8">
        <f t="shared" si="1"/>
        <v>-4.5288418849492894E-4</v>
      </c>
    </row>
    <row r="8" spans="1:12" x14ac:dyDescent="0.3">
      <c r="A8" s="3">
        <v>131.00390625</v>
      </c>
      <c r="B8" s="3">
        <v>4.9375</v>
      </c>
      <c r="C8" s="3">
        <v>7.53515625</v>
      </c>
      <c r="E8">
        <f t="shared" si="2"/>
        <v>34.067592958860757</v>
      </c>
      <c r="G8">
        <v>34.0673828125</v>
      </c>
      <c r="H8" s="8">
        <f t="shared" si="0"/>
        <v>6.1685121402942371E-6</v>
      </c>
      <c r="I8">
        <v>34.0478515625</v>
      </c>
      <c r="J8" s="8">
        <f t="shared" si="1"/>
        <v>5.7947728753823585E-4</v>
      </c>
    </row>
    <row r="9" spans="1:12" x14ac:dyDescent="0.3">
      <c r="A9" s="3">
        <v>184.6875</v>
      </c>
      <c r="B9" s="3">
        <v>5.75</v>
      </c>
      <c r="C9" s="3">
        <v>49.81640625</v>
      </c>
      <c r="E9">
        <f t="shared" si="2"/>
        <v>81.935971467391312</v>
      </c>
      <c r="G9">
        <v>81.935546875</v>
      </c>
      <c r="H9" s="8">
        <f t="shared" si="0"/>
        <v>5.182002284317096E-6</v>
      </c>
      <c r="I9">
        <v>81.9638671875</v>
      </c>
      <c r="J9" s="8">
        <f t="shared" si="1"/>
        <v>-3.4045755007359758E-4</v>
      </c>
      <c r="L9" t="s">
        <v>41</v>
      </c>
    </row>
    <row r="10" spans="1:12" x14ac:dyDescent="0.3">
      <c r="A10" s="3"/>
      <c r="B10" s="3"/>
      <c r="C10" s="3"/>
    </row>
    <row r="11" spans="1:12" x14ac:dyDescent="0.3">
      <c r="A11" s="3"/>
      <c r="B11" s="3"/>
      <c r="C11" s="3"/>
    </row>
    <row r="21" spans="17:28" ht="15" thickBot="1" x14ac:dyDescent="0.35"/>
    <row r="22" spans="17:28" ht="31.8" thickTop="1" x14ac:dyDescent="0.3">
      <c r="Q22" s="9" t="s">
        <v>22</v>
      </c>
      <c r="R22" s="9" t="s">
        <v>23</v>
      </c>
      <c r="S22" s="20" t="s">
        <v>24</v>
      </c>
      <c r="T22" s="20" t="s">
        <v>25</v>
      </c>
      <c r="U22" s="9" t="s">
        <v>26</v>
      </c>
      <c r="V22" s="22" t="s">
        <v>27</v>
      </c>
      <c r="W22" s="23"/>
      <c r="X22" s="22" t="s">
        <v>28</v>
      </c>
      <c r="Y22" s="23"/>
      <c r="Z22" s="9" t="s">
        <v>29</v>
      </c>
      <c r="AA22" s="9" t="s">
        <v>29</v>
      </c>
      <c r="AB22" s="20" t="s">
        <v>30</v>
      </c>
    </row>
    <row r="23" spans="17:28" ht="16.2" thickBot="1" x14ac:dyDescent="0.35">
      <c r="Q23" s="10" t="s">
        <v>31</v>
      </c>
      <c r="R23" s="10" t="s">
        <v>32</v>
      </c>
      <c r="S23" s="21"/>
      <c r="T23" s="21"/>
      <c r="U23" s="10" t="s">
        <v>32</v>
      </c>
      <c r="V23" s="24"/>
      <c r="W23" s="25"/>
      <c r="X23" s="24"/>
      <c r="Y23" s="25"/>
      <c r="Z23" s="10" t="s">
        <v>33</v>
      </c>
      <c r="AA23" s="10" t="s">
        <v>34</v>
      </c>
      <c r="AB23" s="21"/>
    </row>
    <row r="24" spans="17:28" ht="16.2" thickTop="1" x14ac:dyDescent="0.3">
      <c r="Q24" s="11"/>
      <c r="R24" s="11"/>
      <c r="S24" s="21"/>
      <c r="T24" s="21"/>
      <c r="U24" s="10" t="s">
        <v>35</v>
      </c>
      <c r="V24" s="26" t="s">
        <v>36</v>
      </c>
      <c r="W24" s="12" t="s">
        <v>37</v>
      </c>
      <c r="X24" s="28" t="s">
        <v>36</v>
      </c>
      <c r="Y24" s="13" t="s">
        <v>37</v>
      </c>
      <c r="Z24" s="11"/>
      <c r="AA24" s="11"/>
      <c r="AB24" s="21"/>
    </row>
    <row r="25" spans="17:28" ht="15.6" x14ac:dyDescent="0.3">
      <c r="Q25" s="11"/>
      <c r="R25" s="11"/>
      <c r="S25" s="21"/>
      <c r="T25" s="21"/>
      <c r="U25" s="11"/>
      <c r="V25" s="27"/>
      <c r="W25" s="14" t="s">
        <v>31</v>
      </c>
      <c r="X25" s="29"/>
      <c r="Y25" s="15" t="s">
        <v>31</v>
      </c>
      <c r="Z25" s="11"/>
      <c r="AA25" s="11"/>
      <c r="AB25" s="21"/>
    </row>
    <row r="26" spans="17:28" ht="20.399999999999999" x14ac:dyDescent="0.35">
      <c r="Q26" s="16"/>
      <c r="R26" s="16"/>
      <c r="S26" s="16"/>
      <c r="T26" s="16"/>
      <c r="U26" s="16"/>
      <c r="V26" s="16"/>
      <c r="W26" s="16"/>
      <c r="X26" s="16"/>
      <c r="Y26" s="16"/>
    </row>
    <row r="27" spans="17:28" ht="20.399999999999999" x14ac:dyDescent="0.35">
      <c r="Q27" s="17">
        <v>129</v>
      </c>
      <c r="R27" s="17">
        <f>1/Q27*1000</f>
        <v>7.7519379844961236</v>
      </c>
      <c r="S27" s="17">
        <f>Q27</f>
        <v>129</v>
      </c>
      <c r="T27" s="17">
        <f>1/Q27*1000</f>
        <v>7.7519379844961236</v>
      </c>
      <c r="U27" s="17">
        <v>7.81</v>
      </c>
      <c r="V27" s="17" t="s">
        <v>38</v>
      </c>
      <c r="W27" s="17">
        <v>0.98</v>
      </c>
      <c r="X27" s="17" t="s">
        <v>39</v>
      </c>
      <c r="Y27" s="17">
        <v>0.41299999999999998</v>
      </c>
      <c r="Z27" s="16">
        <v>577</v>
      </c>
      <c r="AA27" s="16">
        <v>60</v>
      </c>
      <c r="AB27" s="16">
        <v>62</v>
      </c>
    </row>
    <row r="28" spans="17:28" ht="21" x14ac:dyDescent="0.4">
      <c r="Q28" s="18"/>
      <c r="R28" s="17"/>
      <c r="S28" s="17"/>
      <c r="T28" s="17"/>
      <c r="U28" s="18"/>
      <c r="V28" s="17"/>
      <c r="W28" s="18"/>
      <c r="X28" s="17"/>
      <c r="Y28" s="18"/>
      <c r="Z28" s="18"/>
      <c r="AA28" s="18"/>
      <c r="AB28" s="18"/>
    </row>
    <row r="29" spans="17:28" ht="20.399999999999999" x14ac:dyDescent="0.35">
      <c r="Q29" s="17"/>
      <c r="R29" s="17"/>
      <c r="S29" s="17"/>
      <c r="T29" s="17"/>
      <c r="U29" s="17"/>
      <c r="V29" s="17"/>
      <c r="W29" s="19"/>
      <c r="X29" s="17" t="s">
        <v>40</v>
      </c>
      <c r="Y29" s="17"/>
      <c r="Z29" s="17"/>
      <c r="AA29" s="17"/>
      <c r="AB29" s="17"/>
    </row>
    <row r="30" spans="17:28" ht="20.399999999999999" x14ac:dyDescent="0.35"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7:28" ht="20.399999999999999" x14ac:dyDescent="0.35"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</sheetData>
  <mergeCells count="7">
    <mergeCell ref="S22:S25"/>
    <mergeCell ref="T22:T25"/>
    <mergeCell ref="V22:W23"/>
    <mergeCell ref="X22:Y23"/>
    <mergeCell ref="AB22:AB25"/>
    <mergeCell ref="V24:V25"/>
    <mergeCell ref="X24:X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REGRLIN1b</vt:lpstr>
      <vt:lpstr>Confronto risultati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Lella</dc:creator>
  <cp:lastModifiedBy>Luigi Lella</cp:lastModifiedBy>
  <dcterms:created xsi:type="dcterms:W3CDTF">2022-06-03T12:52:03Z</dcterms:created>
  <dcterms:modified xsi:type="dcterms:W3CDTF">2022-06-19T15:51:27Z</dcterms:modified>
</cp:coreProperties>
</file>