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lectivo Zacahuitzco" sheetId="1" r:id="rId4"/>
    <sheet state="visible" name="La Imposible" sheetId="2" r:id="rId5"/>
    <sheet state="visible" name="Mercado Alternativo" sheetId="3" r:id="rId6"/>
  </sheets>
  <definedNames>
    <definedName hidden="1" localSheetId="0" name="_xlnm._FilterDatabase">'Colectivo Zacahuitzco'!$A$2:$EE$2</definedName>
    <definedName hidden="1" localSheetId="1" name="_xlnm._FilterDatabase">'La Imposible'!$A$2:$EC$2</definedName>
    <definedName hidden="1" localSheetId="2" name="_xlnm._FilterDatabase">'Mercado Alternativo'!$A$2:$EH$2</definedName>
  </definedNames>
  <calcPr/>
  <extLst>
    <ext uri="GoogleSheetsCustomDataVersion2">
      <go:sheetsCustomData xmlns:go="http://customooxmlschemas.google.com/" r:id="rId7" roundtripDataChecksum="zDl8Y2U28xolRLkmut21cIswq3yulrjKxjuHxoXDr+A="/>
    </ext>
  </extLst>
</workbook>
</file>

<file path=xl/sharedStrings.xml><?xml version="1.0" encoding="utf-8"?>
<sst xmlns="http://schemas.openxmlformats.org/spreadsheetml/2006/main" count="1236" uniqueCount="487">
  <si>
    <t>DATOS GENERALES</t>
  </si>
  <si>
    <t>PRODUCCIÓN AGRÍCOLA</t>
  </si>
  <si>
    <t>PRODUCCIÓN PECUARIA</t>
  </si>
  <si>
    <t>TRANSFORMACIÓN</t>
  </si>
  <si>
    <t>DIVERSIDAD BIOCULTURAL</t>
  </si>
  <si>
    <t>EMPAQUES</t>
  </si>
  <si>
    <t>DESPERDICIO DE ALIMENTOS</t>
  </si>
  <si>
    <t>PRECIO JUSTO</t>
  </si>
  <si>
    <t>ESTABILIDAD DE LAS VENTAS</t>
  </si>
  <si>
    <t>LOCALIZACIÓN</t>
  </si>
  <si>
    <t>INOCUIDAD</t>
  </si>
  <si>
    <t>CLIMA ORGANIZACIONAL</t>
  </si>
  <si>
    <t>EQUIDAD DE GÉNERO</t>
  </si>
  <si>
    <t>GOBERNANZA</t>
  </si>
  <si>
    <t>COLABORACIÓN</t>
  </si>
  <si>
    <t>Número de la encuestada(o)</t>
  </si>
  <si>
    <t>Género de la encuestada(o)</t>
  </si>
  <si>
    <t>Edad de la encuestada</t>
  </si>
  <si>
    <t>Tipo de producción/Productos agrícolas</t>
  </si>
  <si>
    <t>Tipo de producción/Productos pecuarios</t>
  </si>
  <si>
    <t>Tipo de producción/Productos alimenticios transformados</t>
  </si>
  <si>
    <t>Tipo de producción/Productos de cuidado personal</t>
  </si>
  <si>
    <t>Tipo de producción/Otros productos</t>
  </si>
  <si>
    <t>¿Qué tipo de productos?</t>
  </si>
  <si>
    <t>¿Cuáles de las siguientes prácticas realizas? /Adición de materia orgánica al suelo (abonos orgánicos, residuos de cosecha, abonos verdes, etc.)</t>
  </si>
  <si>
    <t>¿Cuáles de las siguientes prácticas realizas? /Labranza mínima o cero</t>
  </si>
  <si>
    <t>¿Cuáles de las siguientes prácticas realizas? /Sistemas de riego que ahorran agua</t>
  </si>
  <si>
    <t>¿Cuáles de las siguientes prácticas realizas? /Sistemas de captación de agua (tinas, jagüeyes, etc.)</t>
  </si>
  <si>
    <t>¿Cuáles de las siguientes prácticas realizas? /Barreras vivas, muertas, zanjas, curvas a nivel o terrazas</t>
  </si>
  <si>
    <t>¿Cuáles de las siguientes prácticas realizas? /Uso de maquinaria de bajo o nulo consumo de energía no renovable</t>
  </si>
  <si>
    <t>¿Cuáles de las siguientes prácticas realizas? /Uso de especies nativas o criollas</t>
  </si>
  <si>
    <t>¿Cuáles de las siguientes prácticas realizas? /Asociación de cultivos o rotación de cultivos</t>
  </si>
  <si>
    <t>¿Cuáles de las siguientes prácticas realizas? /Integración de cultivos anuales y perennes</t>
  </si>
  <si>
    <t>¿Cuáles de las siguientes prácticas realizas? /Integración de sistemas animales y vegetales</t>
  </si>
  <si>
    <t>¿Cuáles de las siguientes prácticas realizas? /Cuidado y aprovechamiento de agrobiodiversidad asociada (quelites, hongos, insectos, etc.)</t>
  </si>
  <si>
    <t>¿Cuáles de las siguientes prácticas realizas? /Respeto de la flora y fauna nativa</t>
  </si>
  <si>
    <t>¿Cuáles de las siguientes prácticas realizas? /Cuidado de polinizadores</t>
  </si>
  <si>
    <t>¿Cuáles de las siguientes prácticas realizas? /Uso de cultivos trampa y repelentes</t>
  </si>
  <si>
    <t>¿Cuáles de las siguientes prácticas realizas? /Uso de barreras o trampas (mallas, trampas amarillas, trampas de luz, etc.)</t>
  </si>
  <si>
    <t>¿Cuáles de las siguientes prácticas realizas? /Promoción de enemigos naturales</t>
  </si>
  <si>
    <t>¿Cuáles de las siguientes prácticas realizas? /Sustitución de pesticidas por caldos minerales o extractos vegetales</t>
  </si>
  <si>
    <t>¿Cuáles de las siguientes prácticas realizas? /Control cultural de arvenses</t>
  </si>
  <si>
    <t>¿Cuáles de las siguientes prácticas realizas?</t>
  </si>
  <si>
    <t>¿Cuáles de las siguientes prácticas realizas?/Manejo agroecológico de potreros o de producción de forrajes</t>
  </si>
  <si>
    <t xml:space="preserve">¿Cuáles de las siguientes prácticas realizas?/Pastoreo racional </t>
  </si>
  <si>
    <t>¿Cuáles de las siguientes prácticas realizas?/Utilización de los estiércoles como abono</t>
  </si>
  <si>
    <t>¿Cuáles de las siguientes prácticas realizas?/Uso de maquinaria de bajo o nulo consumo energético</t>
  </si>
  <si>
    <t>¿Cuáles de las siguientes prácticas realizas?/Uso de especies nativas o criollas</t>
  </si>
  <si>
    <t>¿Cuáles de las siguientes prácticas realizas?/Cría de más de una especie</t>
  </si>
  <si>
    <t>¿Cuáles de las siguientes prácticas realizas?/Integración de sistemas animales y vegetales</t>
  </si>
  <si>
    <t>¿Cuáles de las siguientes prácticas realizas?/Alimentación principalmente ecológica</t>
  </si>
  <si>
    <t>¿Cuáles de las siguientes prácticas realizas?/Evitar el uso de antibióticos y promotores del crecimiento</t>
  </si>
  <si>
    <t>¿Cuáles de las siguientes prácticas realizas?/Curación con medicina natural</t>
  </si>
  <si>
    <t>¿Cuáles de las siguientes prácticas realizas?/Crianza con libertad de movimiento</t>
  </si>
  <si>
    <t>¿Cuáles de las siguientes prácticas realizas?/Alojamiento higiénico y adecuado al tamaño</t>
  </si>
  <si>
    <t>¿Cuáles de las siguientes prácticas realizas?/ Sacrificio sin dolores innecesarios</t>
  </si>
  <si>
    <t>¿Cuáles de las siguientes prácticas realizas?/Insumos locales como componentes principales</t>
  </si>
  <si>
    <t>¿Cuáles de las siguientes prácticas realizas?/Insumos agroecológicos como componentes principales</t>
  </si>
  <si>
    <t>¿Cuáles de las siguientes prácticas realizas?/Uso de equipos de nulo o mínimo consumo de energía</t>
  </si>
  <si>
    <t>¿Cuáles de las siguientes prácticas realizas?/Uso de equipos ahorradores de agua</t>
  </si>
  <si>
    <t>¿Cuáles de las siguientes prácticas realizas?/Compostaje o aprovechamiento de residuos</t>
  </si>
  <si>
    <t>¿Otras prácticas?</t>
  </si>
  <si>
    <t>¿Los productos que comercializas en la red provienen de un agroecosistema bioculturalmente diverso? (chinampa, milpa, huerto de traspatio, huerto urbano, granja integral, cacaotal, etc.)</t>
  </si>
  <si>
    <t>¿Cuál o cuáles?</t>
  </si>
  <si>
    <t>¿Comercializas algún producto primario de la diversidad biocultural? (variedad de maíz, quelite, planta medicinal, insecto, etc.)</t>
  </si>
  <si>
    <t>¿Comercializas algún producto elaborado de la diversidad biocultural? (platillo, medicina, artesanía, etc.)</t>
  </si>
  <si>
    <t>¿Cuántos productos tienes?</t>
  </si>
  <si>
    <t>De esos, ¿cuántos llevan empaque?</t>
  </si>
  <si>
    <t>De los productos con empaque, ¿cuántos llevan empaque de un sólo uso?</t>
  </si>
  <si>
    <t>De los productos con empaque, ¿cuántos llevan empaque reutilizable?</t>
  </si>
  <si>
    <t>De los productos con empaque, ¿cuántos llevan empaque reciclable?</t>
  </si>
  <si>
    <t>De los productos con empaque, ¿cuántos llevan empaque compostable?</t>
  </si>
  <si>
    <t>De los productos con empaque, ¿cuántos llevan más de una capa de empaque?  (una caja que contiene botellas, una bolsa de papel que contiene un frasco)</t>
  </si>
  <si>
    <t>¿Vendes productos aptos para el consumo humano pero que no tienen la forma, el color, el tamaño o el aspecto de los productos que se venden en el súper u otros canales, y que por lo tanto podrían ser desperdiciaddos?</t>
  </si>
  <si>
    <t>¿Cuáles?</t>
  </si>
  <si>
    <t>¿Elaboras productos con base en mermas (residuos alimentarios, aptos para el consumo humano, por ejemplo, cáscaras, vegetales con formas irregulares, productos que no se pudieron vender, etc.)?</t>
  </si>
  <si>
    <t>¿Cuentas con los equipos necesarios (cajas, hieleras, empaques aislantes) para conservar los alimentos desde el sitio de producción hasta el momento de venta?</t>
  </si>
  <si>
    <t>¿Qué porcentaje de lo que produces calculas que se pierde antes de ser comercializado?</t>
  </si>
  <si>
    <t>¿Qué tipo de productos se pierden más?</t>
  </si>
  <si>
    <t>¿Qué razones están detrás de la pérdida de alimentos?</t>
  </si>
  <si>
    <t>¿Calculas los costos de producción, transformación, empacado, transporte y venta para establecer los precios de tus productos?</t>
  </si>
  <si>
    <t>¿Incluyes el valor del trabajo en el cálculo?</t>
  </si>
  <si>
    <t>¿Qué valor estableces por hora de trabajo?</t>
  </si>
  <si>
    <t>¿Consideras que el precio de tus productos es justo?</t>
  </si>
  <si>
    <t>¿Por qué?</t>
  </si>
  <si>
    <t>¿Consideras que a lo largo del año tus ventas se mantienen por encima de un nivel aceptable?</t>
  </si>
  <si>
    <t>¿Durante qué meses bajan de este nivel?/Enero</t>
  </si>
  <si>
    <t>¿Durante qué meses bajan de este nivel?/Febrero</t>
  </si>
  <si>
    <t>¿Durante qué meses bajan de este nivel?/Marzo</t>
  </si>
  <si>
    <t>¿Durante qué meses bajan de este nivel?/Abril</t>
  </si>
  <si>
    <t>¿Durante qué meses bajan de este nivel?/Mayo</t>
  </si>
  <si>
    <t>¿Durante qué meses bajan de este nivel?/Junio</t>
  </si>
  <si>
    <t>¿Durante qué meses bajan de este nivel?/Julio</t>
  </si>
  <si>
    <t>¿Durante qué meses bajan de este nivel?/Agosto</t>
  </si>
  <si>
    <t>¿Durante qué meses bajan de este nivel?/Septiembre</t>
  </si>
  <si>
    <t>¿Durante qué meses bajan de este nivel?/Octubre</t>
  </si>
  <si>
    <t>¿Durante qué meses bajan de este nivel?/Noviembre</t>
  </si>
  <si>
    <t>¿Durante qué meses bajan de este nivel?/Diciembre</t>
  </si>
  <si>
    <t>¿Qué razones consideras que causan la baja de ventas?</t>
  </si>
  <si>
    <t xml:space="preserve">¿Dónde se producen los productos que comercializas? En caso de ser productos transformados, de donde provienen los principales insumos </t>
  </si>
  <si>
    <t>¿Dónde se encuentra el sitio de acopio y/o elaboración de los productos?</t>
  </si>
  <si>
    <t>Mientras manipulan o preparan alimentos, ¿cuáles de las siguientes acciones realizan?/Lavado de manos constante</t>
  </si>
  <si>
    <t>Mientras manipulan o preparan alimentos, ¿cuáles de las siguientes acciones realizan?/Desinfección de superficies y utensilios que entran en contacto con los alimentos</t>
  </si>
  <si>
    <t>Mientras manipulan o preparan alimentos, ¿cuáles de las siguientes acciones realizan?/Utilización de recipientes y materiales para proteger los alimentos del contacto con plagas</t>
  </si>
  <si>
    <t>Mientras manipulan o preparan alimentos, ¿cuáles de las siguientes acciones realizan?/Utilización de cofias y cubrebocas durante la preparación de alimentos (si aplica)</t>
  </si>
  <si>
    <t>¿Cuentan con los espacios, equipos y utensilios que les permitan separar los alimentos crudos de los cocinados?</t>
  </si>
  <si>
    <t>Mientras preparan o transportan alimentos ¿cuáles de las siguientes acciones realizan?/Los alimentos cocinados no pasan más de dos horas a temperatura ambiente</t>
  </si>
  <si>
    <t>Mientras preparan o transportan alimentos ¿cuáles de las siguientes acciones realizan?/Los alimentos se refrigeran tras ser cocinados</t>
  </si>
  <si>
    <t>Mientras preparan o transportan alimentos ¿cuáles de las siguientes acciones realizan?/Los alimentos no se almacenan por más tiempo del adecuado (incluso en el refrigerador)</t>
  </si>
  <si>
    <t>Mientras preparan o transportan alimentos ¿cuáles de las siguientes acciones realizan?/En productos que necesitan refrigeración se mantiene un control de la temperatura (&lt;5°C) desde la preparación, el transporte y la exhibición en el punto de venta</t>
  </si>
  <si>
    <t>Mientras cultivan, elaboran o limpian alimentos ¿cuáles de las siguientes acciones realizan?/Siempre usa agua potable</t>
  </si>
  <si>
    <t>Mientras cultivan, elaboran o limpian alimentos ¿cuáles de las siguientes acciones realizan?/Siempre usa insumos frescos</t>
  </si>
  <si>
    <t>Mientras cultivan, elaboran o limpian alimentos ¿cuáles de las siguientes acciones realizan?/No agrega a los alimentos aditivos artificiales innecesarios como colorantes, conservadores, saborizantes, etc.</t>
  </si>
  <si>
    <t>Los productos cuentan con una etiqueta que advierte sobre la presencia de posibles alérgenos, si aplica (cereales con gluten, mariscos, pescado, huevo, leche, cacahuates, soya, nueces de árboles, sulfitos, etc.)</t>
  </si>
  <si>
    <t>¿Te identificas con algunas de las siguientes afirmaciones?/Me gustaría que la carga de trabajo fuera menor</t>
  </si>
  <si>
    <t>¿Te identificas con algunas de las siguientes afirmaciones?/Siento que no existen los espacios y tiempos adecuados para expresar mis opiniones y necesidades</t>
  </si>
  <si>
    <t>¿Te identificas con algunas de las siguientes afirmaciones?/No me siento con la posibilidad de decidir cuándo descansar</t>
  </si>
  <si>
    <t>¿Te identificas con algunas de las siguientes afirmaciones?/Siento que mis habilidades no son aprovechadas por la red</t>
  </si>
  <si>
    <t>¿Te identificas con algunas de las siguientes afirmaciones?/No me siento apoyada por mis compañeras de la red</t>
  </si>
  <si>
    <t>¿Te identificas con algunas de las siguientes afirmaciones?/En ocasiones, las participantes de la red se faltan el respeto entre sí</t>
  </si>
  <si>
    <t>¿Te identificas con algunas de las siguientes afirmaciones?/En ocasiones, las participantes de la red, se violentan entre sí</t>
  </si>
  <si>
    <t>¿Te identificas con algunas de las siguientes afirmaciones?/Siento que mi trabajo no es reconocido por las demás participantes</t>
  </si>
  <si>
    <t>¿Te identificas con algunas de las siguientes afirmaciones?/Siento que no recibo una remuneración justa por mi trabajo</t>
  </si>
  <si>
    <t>¿Te identificas con algunas de las siguientes afirmaciones?/Siento que el trabajo afecta mi vida personal</t>
  </si>
  <si>
    <t>¿Te identificas con algunas de las siguientes afirmaciones?/Ninguna de las anteriores</t>
  </si>
  <si>
    <t>En el proyecto productivo, ¿hombres y mujeres reciben la misma retribución por el mismo trabajo?</t>
  </si>
  <si>
    <t>En el proyecto productivo, ¿consideran que las mujeres tienen el mismo peso que los hombres en los espacios de toma de decisión?</t>
  </si>
  <si>
    <t>En el proyecto productivo, ¿las actividades de trabajo se distribuyen equitativamente entre hombres y mujeres?</t>
  </si>
  <si>
    <t>En el proyecto productivo, ¿consideran que existe discriminación o violencia en las relaciones entre hombres y mujeres?</t>
  </si>
  <si>
    <t>¿Consideran que en la red existe discriminación o violencia en las relaciones entre hombres y mujeres?</t>
  </si>
  <si>
    <t>¿En qué medida participas en la toma de decisiones de la red?</t>
  </si>
  <si>
    <t>Si participas, ¿en cuántos procesos-espacios has participado en el último año?</t>
  </si>
  <si>
    <t>¿Existen canales para que las quejas e inquietudes de las productoras sean atendidas de forma respetuosa y sin consecuencias negativas?</t>
  </si>
  <si>
    <t>¿Consideras que en la red existe un espiritú de colaboración entre productoras y consumidoras que va más allá del intercambio económico, por ejemplo,  trabajo colectivo, financiamiento colectivo o la solidaridad entre las participantes de la red?</t>
  </si>
  <si>
    <t>Femenino</t>
  </si>
  <si>
    <t xml:space="preserve">Insumos para agricultura </t>
  </si>
  <si>
    <t>Etiquetado sin tintas de color, se reutilizan envases y disminuyen empaques. Se elaboran insumos con base en lana de borrego.</t>
  </si>
  <si>
    <t>Sí</t>
  </si>
  <si>
    <t>Huerta, rodeada de bosque, la mitad bosque. Aunque no es una huerta tradicional, es más bien moderna</t>
  </si>
  <si>
    <t>Aguacate, manzana rayada de Zacatlán, pera criolla, plátano criollo, zapote, papá de monte, camotes</t>
  </si>
  <si>
    <t>No</t>
  </si>
  <si>
    <t xml:space="preserve">Mermeladas </t>
  </si>
  <si>
    <t>Sí, cuento con los equipos necesarios, adecuados y en buenas condiciones</t>
  </si>
  <si>
    <t>Mandarina, carambola, fresa</t>
  </si>
  <si>
    <t xml:space="preserve">Son cultivos delicados, la humedad de la región,  falta de nutrientes </t>
  </si>
  <si>
    <t xml:space="preserve">Sí, para todos los productos </t>
  </si>
  <si>
    <t xml:space="preserve">Sí </t>
  </si>
  <si>
    <t>Es muy pesado pero no podemos subir los costos</t>
  </si>
  <si>
    <t>Existen varios momentos en que bajan</t>
  </si>
  <si>
    <t xml:space="preserve">La baja de ventas de Mawi y la competencia con otros productores </t>
  </si>
  <si>
    <t>Zacatlán</t>
  </si>
  <si>
    <t xml:space="preserve">Zacatlán </t>
  </si>
  <si>
    <t>Ningún producto</t>
  </si>
  <si>
    <t>Siempre</t>
  </si>
  <si>
    <t>Participo siempre que me entero</t>
  </si>
  <si>
    <t>Ninguno</t>
  </si>
  <si>
    <t>Sí, pero podrían mejorarse</t>
  </si>
  <si>
    <t xml:space="preserve">Lo siento muy desfasado, los consumidores están por un lado y los productores por otro </t>
  </si>
  <si>
    <t>Masculino</t>
  </si>
  <si>
    <t xml:space="preserve">Reusamos los frascos. No usamos etiqueta para facilitar el reuso </t>
  </si>
  <si>
    <t>Traspatios, sistemas campesinos</t>
  </si>
  <si>
    <t xml:space="preserve">Los limones feitos se pueden usar en el proceso </t>
  </si>
  <si>
    <t xml:space="preserve">Gengilem </t>
  </si>
  <si>
    <t xml:space="preserve">Por mal manejo en el traslado que le pegue el calor. Pasa remotamente </t>
  </si>
  <si>
    <t xml:space="preserve">Es accesible para los consumidores en la ciudad. </t>
  </si>
  <si>
    <t>La gente lo compra cuando hay clima que genera enfermedades respiratorias. Cuando hace calor, no lo compra.</t>
  </si>
  <si>
    <t xml:space="preserve">Diferentes sitios. Puebla, Morelos, Estado de México </t>
  </si>
  <si>
    <t xml:space="preserve">Iztacalco, Ciudad de México </t>
  </si>
  <si>
    <t>En realidad no había reparado en esta práctica, aunque sí podría realizarla</t>
  </si>
  <si>
    <t>No aplica</t>
  </si>
  <si>
    <t>No sé de la existencia de espacios de participación</t>
  </si>
  <si>
    <t>Sí y me parecen satisfactorios</t>
  </si>
  <si>
    <t>Sí, constantemente</t>
  </si>
  <si>
    <t>Hay un espíritu de colaboración y comunidad. Rasgos de cooperación, apoyo mutuo, solidaridad, es muy marcado.</t>
  </si>
  <si>
    <t xml:space="preserve">Hacen composta y reciclan empaques </t>
  </si>
  <si>
    <t xml:space="preserve">Plantíos de amaranto con prácticas tradicionales </t>
  </si>
  <si>
    <t>Pinole, alegría, miel de agave</t>
  </si>
  <si>
    <t xml:space="preserve">Ninguno en particular </t>
  </si>
  <si>
    <t xml:space="preserve">Errores humanos </t>
  </si>
  <si>
    <t xml:space="preserve">Lo vendemos más barato de lo que cuesta hacerlo, se le saca muy poco </t>
  </si>
  <si>
    <t>La mayor parte del año</t>
  </si>
  <si>
    <t xml:space="preserve">Vacaciones, la inflación en el país </t>
  </si>
  <si>
    <t>Tochimilco, Puebla; Izúcar de Matamoros; Tlapanala, Puebla; Tochtepec, Puebla. Cacao de Tabasco convencional.</t>
  </si>
  <si>
    <t xml:space="preserve">Puebla, Puebla </t>
  </si>
  <si>
    <t>Algunos productos</t>
  </si>
  <si>
    <t>Participo siempre que puedo</t>
  </si>
  <si>
    <t>Al menos 9</t>
  </si>
  <si>
    <t xml:space="preserve">Nuestro trabajo es solidario, lo hacemos por gusto, por el placer de estar con la comunidad, es un espacio de encuentro </t>
  </si>
  <si>
    <t>Captación de agua. No he podido encontrar algo que sustituya los empaques de celofán. Apenas encontré donde comprar las bolsas grandes. Reciclan Unicel y Celofán (Renueva)</t>
  </si>
  <si>
    <t xml:space="preserve">Amaranto pero casi todo </t>
  </si>
  <si>
    <t>Productos de amaranto y pinole</t>
  </si>
  <si>
    <t xml:space="preserve">Son productos que consumo, no los vendo </t>
  </si>
  <si>
    <t>Ninguno en especial. La producción es por pedido, no se quedan los productos.</t>
  </si>
  <si>
    <t xml:space="preserve">Porque la gente lo puede pagar, aunque no refleja el valor de mi trabajo. Pero si lo subiera ya no se vendería. Lo hago porque me gusta el proyecto </t>
  </si>
  <si>
    <t>No lo sé , otros canales son estables</t>
  </si>
  <si>
    <t>Diferentes lugares (ver excel)</t>
  </si>
  <si>
    <t xml:space="preserve">Xochimilco </t>
  </si>
  <si>
    <t>Entre 1 y 8</t>
  </si>
  <si>
    <t xml:space="preserve">Por ejemplo,Rosa vende nuestros productos,se apoyan en la comercialización. Le dieron trabajo a mi hijo, me apoyan con el financiamiento </t>
  </si>
  <si>
    <t xml:space="preserve">Tienen paneles solares para sus equipos. Compras a granel para disminuir envases. Reciclaje de costales. </t>
  </si>
  <si>
    <t>Sistemas campesinos, centeno y miel</t>
  </si>
  <si>
    <t xml:space="preserve">Pan de muerto </t>
  </si>
  <si>
    <t>Crotones, pan molidos</t>
  </si>
  <si>
    <t>Pan</t>
  </si>
  <si>
    <t xml:space="preserve">Errores humanos con productos que no se vendieron </t>
  </si>
  <si>
    <t xml:space="preserve"> Sí, para algunos productos </t>
  </si>
  <si>
    <t xml:space="preserve">Están por debajo del costo de producción. No nos podemos pagar seguro social. </t>
  </si>
  <si>
    <t>Por la dinámica de compradores de Mawi</t>
  </si>
  <si>
    <t>Ver Excel</t>
  </si>
  <si>
    <t xml:space="preserve">Gustavo A. Madero </t>
  </si>
  <si>
    <t xml:space="preserve">Mawi no funciona por dinero sino por el deseo de ofertar alimentos alternativos </t>
  </si>
  <si>
    <t>El uso de recipientes que se pueden reutilizar, también concientizamos. Reciclan aceite (pasar datos).</t>
  </si>
  <si>
    <t xml:space="preserve">Sistemas campesinos agroeocologicos, </t>
  </si>
  <si>
    <t>Recetas de Guerrero, Oaxaca. Conservas de chiles (chalupas chilapeñas, recetas de chipotles). Muchos guisados tradicionales veganos. Diferentes tipos de pozoles.</t>
  </si>
  <si>
    <t>Flores de jamaica, cáscaras de papá con ellos se hacen guisados</t>
  </si>
  <si>
    <t xml:space="preserve">Lácteos </t>
  </si>
  <si>
    <t xml:space="preserve">Porque no se venden </t>
  </si>
  <si>
    <t xml:space="preserve">Es injusto económicamente. Me interesa darlo a un precio accesible. El proyecto es un proyecto de vida, sí se genera un recurso, el objetivo de ofrecer soberanía alimentaria </t>
  </si>
  <si>
    <t xml:space="preserve">Vacaciones </t>
  </si>
  <si>
    <t xml:space="preserve">Coyoacán </t>
  </si>
  <si>
    <t>No o no los conozco</t>
  </si>
  <si>
    <t xml:space="preserve">Conoces a tu productor a tu consumidor, hay reconocimiento, empatía entre los participantes, agradecimiento. Somos un gran equipo. </t>
  </si>
  <si>
    <t>Huerto y la milpa</t>
  </si>
  <si>
    <t>Maíz nativo, frutales</t>
  </si>
  <si>
    <t>Pinole, mole, tamales, tortillas</t>
  </si>
  <si>
    <t>Frutas</t>
  </si>
  <si>
    <t xml:space="preserve">Mermeladas de manzana </t>
  </si>
  <si>
    <t xml:space="preserve">Contaminación en el envasado </t>
  </si>
  <si>
    <t>Comparados con otros productores no son justos, no hemos actualizado los precios de producción.</t>
  </si>
  <si>
    <t xml:space="preserve">Se acaba la temporada de frutas, nos reciben pocos productos </t>
  </si>
  <si>
    <t>Vienen del propio huerto + productos convencionales (azúcar, harina, avena, huevo, leche)</t>
  </si>
  <si>
    <t xml:space="preserve">Milpa Alta </t>
  </si>
  <si>
    <t xml:space="preserve">No solo se busca el dinero, se busca comer sano, solidaridad y justicia entre productoras y consumidoras. Apoyar a los productores a través del consumo directo </t>
  </si>
  <si>
    <t>Trabajar el suelo, preparar compostas con base en restos de cultivos, uso de chilacastle como mejorador de suelos</t>
  </si>
  <si>
    <t>Chinampa</t>
  </si>
  <si>
    <t xml:space="preserve">Verdolagas, huauzontles, amaranto, quelites, </t>
  </si>
  <si>
    <t>Todos</t>
  </si>
  <si>
    <t xml:space="preserve">Lechuga, espinaca, brócoli </t>
  </si>
  <si>
    <t xml:space="preserve">Afectaciones climaticas, exceso de oferta, espinaca </t>
  </si>
  <si>
    <t>El productor recibe el 80% del valor del producto. La Cooperativa subsidia la producción. Se busca que sea accesible a consumidores con ingresos medios-bajos. El precio es competitivo con el precio convencional</t>
  </si>
  <si>
    <t xml:space="preserve">La gente sale de vacaciones </t>
  </si>
  <si>
    <t>Hay trabajo voluntario no remunerado para diferentes tareas</t>
  </si>
  <si>
    <t>75% mujeres</t>
  </si>
  <si>
    <t>54 años</t>
  </si>
  <si>
    <t>No se entrevistó a ningún productor pecuario</t>
  </si>
  <si>
    <t>3/8 consideran que sus precios son justos</t>
  </si>
  <si>
    <t>Estos porcentajes salen porque sólo 6 de 26 son productores primarios en la red. Muchos transformadores y pocos productores primarios. Esto se explica porque muchas personas del colectivo gestor ofrecen sus propios productos en la red. En un inicio, así inició la red, como un mecanismo para apoyarse económicamente entre consumidorxs.</t>
  </si>
  <si>
    <t>Lxs productorxs primarios tienen formas de producción agroecológicas que incluyen prácticas como uso de fertilizantes orgánicos, mínima labranza, cultivos asociados, cuidado de la agrobiodiversidad y de polinizadores y poca mecanización. Existen pocas prácticas de manejo de plagas, pues no se consideran un problema especialmente grave. Ninguno de lxs productorxs integra animales en sus sistemas agrícolas.</t>
  </si>
  <si>
    <t>La mayoría de lxs transformadorxs usan insumos locales, agroecológicos o ambos, incorporan tecnologías o prácticas para disminuir el gasto de energía y buscan disminuir las mermas o aprovecharlas para que no se desperdicien. Además, expresan un interés por disminuir el uso de empaques de un solo uso. Realizan pocas prácticas para disminuir el consumo de agua pues, de por sí, no se ocupa mucha agua en los procesos. Lo cierto es que existe un continuum entre productorxs con profundo compromiso ambiental y productores que están más  orientados a obtener ingresos o a disminuir los costos de producción para que el producto sea asequible (pan)</t>
  </si>
  <si>
    <t>Todxs lxs productorxs manejan sistemas bioculturalmente diversos (huertos de traspatio, milpas, chinampas) o utilizan insumos provenientes de ellxs (maíz, amaranto, quelites, diferentes especies de frutas nativas o criollas). Lxs productorxs primarios producen una gran diversidad de variedades locales o tradicionales y todxs lxs transformadores reproducen recetas de la cocina tradicional mexicana (muchos alimentos derivados del maíz o guisados tradicionales como mole y pozole).</t>
  </si>
  <si>
    <t>La mayoría de los productos se comercializan con algún tipo de empaque</t>
  </si>
  <si>
    <t>Sin embargo, poco más de la mitad de estos empaques son reutilizables. Pocos envases reciclables (papel). La pregunta es si existe una dinámica que realmente permita que se reutilicen.</t>
  </si>
  <si>
    <t xml:space="preserve">Aunque lxs productorxs buscan ofertar productos de calidad, sin duda comercializan productos que no cumplen con los criterios estéticos del supermercado. Por ejemplo, frutas pequeñas o de variedades poco extendidas. </t>
  </si>
  <si>
    <t xml:space="preserve">Lxs productorxs tienen diferentes prácticas que les permiten aprovechar las mermas, ya sea compostándolas, convirtiéndolas en productos comercializables o utilizándolas ellxs mismos. </t>
  </si>
  <si>
    <t>Todxs mencionan contar con los equipos necesarios para conservar adecuadamente los alimentos.</t>
  </si>
  <si>
    <t>Sólo un promedio muy bajo de productos se  pierden antes de ser comercializados.</t>
  </si>
  <si>
    <t>En la producción primaria, la principal causa de pérdida son las afectaciones climáticas y por plagas. En transformados, errores humanos o que no logran venderse.</t>
  </si>
  <si>
    <t>Todxs  calculan sus costos de producción.</t>
  </si>
  <si>
    <t>Todxs incluyen el valor de su trabajo en el precio</t>
  </si>
  <si>
    <t>Lxs productorxs tienen un ingreso promedio mensual de $7440.</t>
  </si>
  <si>
    <t>La mayoría de lxs productorxs no considera que sus precios sean justos. Mencionan que no son suficientes para cubrir todos los costos asociados a la producción. Quienes sí lo consideran no es porque necesariamente se cubran los costos de produccion. Varixs productorxs reciben subsidios, ya sea del Estado o de la propia tienda o tienen otros ingresos principales. Asimismo, tener precios bajos, aunque injustos, busca mantener la asequibilidad de los productos.</t>
  </si>
  <si>
    <t>Todxs mencionan que hay momentos del año en que bajan las ventas por debajo de un nivel aceptable. Esto ocurre en periodos vacacionales y en invierno. Entre las razones están las vacaciones, la economía y la dinámica de la tienda (parece que es un canal más inestable que otros)</t>
  </si>
  <si>
    <t>Todxs mencionan realizar prácticas de inocuidad básicas en el manejo de alimentos.</t>
  </si>
  <si>
    <t>No todas  las prácticas de inocuidad son necesarias para todos los productores, depende de qué produzcan. La pregunta es si lxs consumidorxs perciben o no problemas con la inocuidad de los alimentos.</t>
  </si>
  <si>
    <r>
      <rPr>
        <rFont val="Calibri"/>
        <color theme="1"/>
        <sz val="8.0"/>
      </rPr>
      <t xml:space="preserve">Lxs productorxs utilizan agua limpia, insumos en buen estado y </t>
    </r>
    <r>
      <rPr>
        <rFont val="Calibri"/>
        <b/>
        <color theme="1"/>
        <sz val="8.0"/>
      </rPr>
      <t>nadie utiliza aditivos no indispensables.</t>
    </r>
  </si>
  <si>
    <t>Sólo un productor incluye en su etiqueta posibles alérgenos.</t>
  </si>
  <si>
    <t xml:space="preserve">La mayoría de los productores consideran que la carga de trabajo es excesiva, incluso llegando a afectar su vida personal. Otra problemática, aunque poco mencionada, es la percepción de que sus habilidades no son aprovechadas por la red y sienten que su trabajo no es reconocido. A pesar de que respondieron que el precio de sus productos no era justo, esto no se refleja en la forma en que se sienten participando en la tienda. Pienso que lxs  productorxs saben que su precio no es justo pero siguen participando por otras razones. </t>
  </si>
  <si>
    <t>Todxs lxs productorxs, en todas las preguntas, consideran que existe equidad de genero y no existe violencia hacia las mujeres.</t>
  </si>
  <si>
    <t>La participación en la toma de decisiones es muy desigual. Participan quienes son más cercanos a la coordinación. La tasa de participación es baja. Sin embargo, si pudieran participar, pocxs productorxs lo harían porque no tienen mucho tiempo libre.</t>
  </si>
  <si>
    <t>Existe una visión dividida sobre si los canales de  quejas y sugerencias son satisfactorios; la mitad no los considera así o considera que no existen.</t>
  </si>
  <si>
    <t>La gran mayoría de los productores consideran que Mawi va más allá del mero intercambio económico.  Sobre todo, se menciona que el trabajo no está orientado por la ganancia sino por un espirítu de solidaridad y comunidad. Sin embargo, algunxs productorxs mencionan que sólo se relacionan con alguna miembro del colectivo gestor, pero no con toda la comunidad.</t>
  </si>
  <si>
    <t>Nombre de la encuestada(o)</t>
  </si>
  <si>
    <t>¿Durante qué meses bajan de este nivel?</t>
  </si>
  <si>
    <t>Reusar botellas, uso de focos led</t>
  </si>
  <si>
    <t xml:space="preserve">Maíz y amaranto </t>
  </si>
  <si>
    <t xml:space="preserve">Ginebra </t>
  </si>
  <si>
    <t>Cerveza</t>
  </si>
  <si>
    <t xml:space="preserve">Sobre fermentación, contaminación </t>
  </si>
  <si>
    <t xml:space="preserve">Incluso está por debajo </t>
  </si>
  <si>
    <t>Abril Enero Junio Julio</t>
  </si>
  <si>
    <t>Momentos especiales a lo largo del año</t>
  </si>
  <si>
    <t xml:space="preserve">Venustiano Carranza, nacionales internacionales </t>
  </si>
  <si>
    <t xml:space="preserve">Internacional </t>
  </si>
  <si>
    <t xml:space="preserve">Hay relaciones extra de lo económico </t>
  </si>
  <si>
    <t xml:space="preserve">Reutilización de envases </t>
  </si>
  <si>
    <t>Chinampa, leche</t>
  </si>
  <si>
    <t>Queso Oaxaca, Cajeta de la abuela, partimos de recuperar los sabores del pueblo, por ejemplo de los productores de leche y queseras locales</t>
  </si>
  <si>
    <t xml:space="preserve">Mantequilla, repostería con base en requesón, repostería con base en nata, con base en yogur, helado </t>
  </si>
  <si>
    <t>Leche</t>
  </si>
  <si>
    <t>Errores humanos, refrigerador que se daño</t>
  </si>
  <si>
    <t xml:space="preserve">Porque no todos los costos se consideran </t>
  </si>
  <si>
    <t>Sí, todo el año</t>
  </si>
  <si>
    <t>Xochimilco</t>
  </si>
  <si>
    <t>Sí, pero es marginal</t>
  </si>
  <si>
    <t>Sí, esporádicamente</t>
  </si>
  <si>
    <t xml:space="preserve">Con algunos sí y otros no, falta más trabajo </t>
  </si>
  <si>
    <t>Uso de vidrio mexicano, es más caro pero ese usamos</t>
  </si>
  <si>
    <t>Diferentes plantas</t>
  </si>
  <si>
    <t>Se basan en prácticas de medicina tradicional mexicana</t>
  </si>
  <si>
    <t>Por qué se cubren todos los costos de producción y todas las eventualidades, personales, riesgos ambientales, sociales, etc.</t>
  </si>
  <si>
    <t>Junio Julio Diciembre</t>
  </si>
  <si>
    <t xml:space="preserve">Cuando la gente tiene dinero parece ir más a los supermercados </t>
  </si>
  <si>
    <t xml:space="preserve">Cuauhtémoc </t>
  </si>
  <si>
    <t>Gustavo A. Madero</t>
  </si>
  <si>
    <t>Solidaridad, ganas de apoyar, los otros proyectos participan menos</t>
  </si>
  <si>
    <t>Uso de lirio para controlar arvenses</t>
  </si>
  <si>
    <t xml:space="preserve">Chinampa </t>
  </si>
  <si>
    <t xml:space="preserve">Romeritos, huitlacoche, tomate criollo </t>
  </si>
  <si>
    <t>Lechugas</t>
  </si>
  <si>
    <t xml:space="preserve">El hecho de que no logran comercializarse y de que son productos con poca vida de anaquel </t>
  </si>
  <si>
    <t xml:space="preserve">Sentimos que estamos por debajo de lo justo </t>
  </si>
  <si>
    <t>Xochimilco, otros estados del país, buscando productos de calidad. Por ejemplo de Michoacán, Tamaulipas, Sinaloa. Son productos con sello</t>
  </si>
  <si>
    <t>El tiempo y la dedicación que pone el colectivo gestor. Se trabaja aunque no haya ganancia.</t>
  </si>
  <si>
    <t xml:space="preserve">Tratamos de no usar plástico </t>
  </si>
  <si>
    <t>Chinampa de azotea</t>
  </si>
  <si>
    <t>Plantas medicinales, espirulina</t>
  </si>
  <si>
    <t>Sí, aunque necesitan mantenimiento</t>
  </si>
  <si>
    <t>Vegetales que se honguean al secado, tallarines que terminan en el suelo porque se rompen</t>
  </si>
  <si>
    <t>Falta de equipos adecuados</t>
  </si>
  <si>
    <t>Nos implica ganar muy poco, pero nos interesa ser accesibles</t>
  </si>
  <si>
    <t>Abril Noviembre</t>
  </si>
  <si>
    <t xml:space="preserve">No por falta de dinero sino porque no tienen tiempo de hacer pedido
</t>
  </si>
  <si>
    <t xml:space="preserve">Gustavo A. Madero, La Merced, Otros productores de la red, Otros productos de cooperativas del país </t>
  </si>
  <si>
    <t xml:space="preserve">Gustavo A. madero
</t>
  </si>
  <si>
    <t>Es un ambiente de compañerismo y amistad</t>
  </si>
  <si>
    <t>Utilizan frascos de vidrio y los reutilizan, también tapas</t>
  </si>
  <si>
    <t>Cacaotales, sistemas campesinos.</t>
  </si>
  <si>
    <t>Chiles</t>
  </si>
  <si>
    <t>Humanad</t>
  </si>
  <si>
    <t xml:space="preserve">El tiempo de trabajo es mayor a la ganancia. Pero no queremos dar caro para que no deje de ser accesible </t>
  </si>
  <si>
    <t xml:space="preserve">Guerrero, Puebla, convencional </t>
  </si>
  <si>
    <t xml:space="preserve">Venustiano Carranza y Benito Juárez </t>
  </si>
  <si>
    <t>Hay productorxs conscientes de la economía solidaria, la imposible es un proyecto que quiere transformar relaciones económicas. Pero también hay consumidores que se sienten clientes y productores que no participan. Por ejemplo la Chicuarota que no participa en las reuniones.</t>
  </si>
  <si>
    <t xml:space="preserve">Captación de agua que se usa para limpieza, desinfectan sin uso de químicos con ayuda del sol. Desinfectar con sustancias biológicas, Vinagre </t>
  </si>
  <si>
    <t>Granjas y huertos agroeocologicos, pero manejados de forma moderna. También tienen milpa.</t>
  </si>
  <si>
    <t>Manzana criolla</t>
  </si>
  <si>
    <t>Caldo de pescuezos con xoconostle</t>
  </si>
  <si>
    <t>Carne deshebrada que viene el retazo</t>
  </si>
  <si>
    <t>Mermelada</t>
  </si>
  <si>
    <t>Sí veo ganancias, en el mercado estamos competitivos</t>
  </si>
  <si>
    <t>Enero Junio Julio</t>
  </si>
  <si>
    <t>La gente no quiere comer pavo en enero, la gente en verano gasta en lo escolar</t>
  </si>
  <si>
    <t>Atlautla</t>
  </si>
  <si>
    <t xml:space="preserve">Atlautla </t>
  </si>
  <si>
    <t>Me encanta la forma en que se organizan, cada quién tiene sus responsabilidades, hay muchos productores y consumidores</t>
  </si>
  <si>
    <t>Cuidado del agua</t>
  </si>
  <si>
    <t>Huerto de traspatio, milpa</t>
  </si>
  <si>
    <t>Maíz, haba, quelites, nopales</t>
  </si>
  <si>
    <t>Tamales, tlacoyos, gorditas, guisados</t>
  </si>
  <si>
    <t xml:space="preserve">Le damos un valor menor a nuestro producto, parece que es algo heredado. Por la competencia, por que no hay mucho dinero. Ahora ya tenemos un precio un poco más justo. </t>
  </si>
  <si>
    <t>Abril Noviembre Junio Julio</t>
  </si>
  <si>
    <t>Las vacaciones, que la gente sale</t>
  </si>
  <si>
    <t>Maíz de Tenango del Valle, Xochicuatla</t>
  </si>
  <si>
    <t xml:space="preserve">Xochicuatla </t>
  </si>
  <si>
    <t xml:space="preserve">Sí existe pero a veces no todos apoyan. Somos como una comunidad, una familia. </t>
  </si>
  <si>
    <t>50% mujeres</t>
  </si>
  <si>
    <t xml:space="preserve">Todxs lxs productorxs realizan prácticas de cuidado de la naturaleza como uso de abonos orgánicos, labranza mínima del suelo, asociación de cultivos, cuidado de la agrobiodiversidad cultivada y asociada. El trabajo es poco mecanizado.  Existen pocas prácticas de manejo de plagas pues estas no se consideran un problema especialmente grave. </t>
  </si>
  <si>
    <t>La producción pecuaria destaca por evitar el uso de hormonas y antibióticos, la crianza con libre movimiento, sacrificio sin dolores innecesarios y aprovechamiento de estiércoles y residuos. Sin embargo, se sigue ocupando mayoritariamente alimentos no ecológicos ni producidos localmente (con excepción del maíz mencionado en el comentario de abajo), así como uso de variedades convencionales de animales (esto también ocurre con productorxs de otras redes)</t>
  </si>
  <si>
    <t>Se utilizan principalmente productos locales y agroecológicos en la transformación. También prácticas de aprovechamiento de residuos (mermas, aguas grises) Pocas prácticas de cuidado de recursos, quizá porque de por sí no se ocupan muchos (con excepción de Dängo). Existe un interés especial por disminuir el uso de empaques de un solo uso.</t>
  </si>
  <si>
    <t xml:space="preserve">Todxs lxs productorxs usan insumos provenientes de agroecosistemas tradicionales: huertos, chinampas, milpas, siembras campesinas </t>
  </si>
  <si>
    <t>Variedades tradicionales de maíz, frutas, quelites y otras especies</t>
  </si>
  <si>
    <t>Diferentes platillos tradicionales: guisados, quesos, medicina tradicional, productos de maíz</t>
  </si>
  <si>
    <t>9 de cada 10 productos llevan empaque</t>
  </si>
  <si>
    <t>Pero sólo 2 de cada 10 llevan empaque de un solo uso</t>
  </si>
  <si>
    <t>La mayoría lleva empaque reutilizable o reciclable (papel). Lxs empaques devueltos de plástico se usan en productos que no se van a vender al público, sino son de uso interno.</t>
  </si>
  <si>
    <t>Nadie vende productos ke no sean "bonitos"</t>
  </si>
  <si>
    <t>Pero sí existen prácticas de aprovechamiento de mermas para generar nuevos productos: transformar productos que no se venden en nuevos productos, aprovecharlos como fertilizantes, autoconsumirlo o regalarlo o trocarlo.</t>
  </si>
  <si>
    <t>La mayoría cuenta con equipos para conservar los productos</t>
  </si>
  <si>
    <t>La pérdida de alimentos es menor al 6%</t>
  </si>
  <si>
    <t>Las causas de las pérdidas son contaminación de productos, errores humanos y productos ke no se venden (en menor grado)</t>
  </si>
  <si>
    <t>Todxs calculan precios e incluyen el valor de su trabajo</t>
  </si>
  <si>
    <t>Lxs productorxs ganan un salario promedio de $11680</t>
  </si>
  <si>
    <t>La mitad de los productorxs no considera ke los precios son justos. Lxs costos no se cubren pero se busca ke los productos tengan precios asequibles que compitan con otros productos en el mercado.</t>
  </si>
  <si>
    <t>3 de 8 consideran que la venta es estable. Los otros 5 mencionan que baja por temporadas</t>
  </si>
  <si>
    <t>Principalmente la disminución de ventas es durante las vacaciones de semana santa y verano, y un poco en invierno. Diversas razones.</t>
  </si>
  <si>
    <t>La mayoría de los productorxs cumplen con las medidas básicas de inocuidad. La pregunta es si esto se ve reflejado en la experiencia de los consumidores.</t>
  </si>
  <si>
    <t>Otras medidas de inocuidad no aplican a todos los productos</t>
  </si>
  <si>
    <t>Los productores utilizan agua potable, insumos frescos y sólo uno usa un aditivo en un producto</t>
  </si>
  <si>
    <t>Aunque algunos productores lo realizan, todavía falta que los alérgenos se incluyan en las etiquetas</t>
  </si>
  <si>
    <t>3 de cada 8 mencionan que la carga de trabajo es excesiva</t>
  </si>
  <si>
    <t>2 de cada 8 mencionan que no tienen espacios para expresarse en la red</t>
  </si>
  <si>
    <t>La carga de trabajo impide a las personas decidir cuándo descansar</t>
  </si>
  <si>
    <t>Aunque 4 de cada 8 dicen que no reciben precios justos, sólo 2 de 8 se sienten en injusticia</t>
  </si>
  <si>
    <t>Todxs lxs productorxs consideran que existe equidad de género. Sólo una considera que existe cierto grado de desigualdad (priorizar a las mujeres sobre los hombres: Infinita, Artesanal)</t>
  </si>
  <si>
    <t>Todxs lxs productorxs consideran que existe un espacio de participación, pero la tasa de participación es baja. Lxs  productorxs mencionan que si pudieran, tampoco tienen tiempo suficiente para participar y que hacen falta herramientas para hacer más fluidas las asambleas.</t>
  </si>
  <si>
    <t>La mitad de los productorxs consideran que los espacios para quejas y comentarios podrían mejorar</t>
  </si>
  <si>
    <t>Todxs consideran que La Imposible va más allá del mero intercambio económico. Aunque se reconoce que el trabajo está orientado por la solidaridad y no por la ganancia, varixs mencionan que falta más participación de otrxs productorxs y consumidorxs</t>
  </si>
  <si>
    <t>ESTABILIDAD DE VENTAS</t>
  </si>
  <si>
    <t>Mientras preparan o transportan alimentos ¿cuáles de las siguientes acciones realizan?</t>
  </si>
  <si>
    <t>Mientras cultivan, elaboran o limpian alimentos ¿cuáles de las siguientes acciones realizan?</t>
  </si>
  <si>
    <t>¿Te identificas con algunas de las siguientes afirmaciones?</t>
  </si>
  <si>
    <t>Huertos de traspatio, sistemas agroforestales</t>
  </si>
  <si>
    <t xml:space="preserve">Variedades de frutales criollos en traspatios, productos no comerciales </t>
  </si>
  <si>
    <t>Higo, ciruelas, frutas picoteadas</t>
  </si>
  <si>
    <t xml:space="preserve">Pájaros, los productos que sobran porque no se venden en el mercado </t>
  </si>
  <si>
    <t xml:space="preserve">Hay mucho trabajo manual detrás de los productos, no hay mecanización </t>
  </si>
  <si>
    <t>Estado de México, Tepetlixpa, Región de los Volcanes</t>
  </si>
  <si>
    <t xml:space="preserve">Estado de México, Tepetlixpa </t>
  </si>
  <si>
    <t>En productos que necesitan refrigeración se mantiene un control de la temperatura (&lt;5°C) desde la preparación, el transporte y la exhibición en el punto de venta</t>
  </si>
  <si>
    <t>Ninguna de las anteriores</t>
  </si>
  <si>
    <t>No me siento motivada a participar</t>
  </si>
  <si>
    <t>Algunos vienen de pequeños productorxs y otros no</t>
  </si>
  <si>
    <t xml:space="preserve">Chapulín, huitlacoche, xoconostle, tamarindo, chocolate </t>
  </si>
  <si>
    <t>Vinagre</t>
  </si>
  <si>
    <t xml:space="preserve">Ninguno </t>
  </si>
  <si>
    <t>Ruptura del envase</t>
  </si>
  <si>
    <t>Cubre todos los costos y el trabajo, hacemos trabajo de calidad</t>
  </si>
  <si>
    <t>Julio Diciembre</t>
  </si>
  <si>
    <t>La gente compra otras salsas, o asiste menos al mercado. La gente que compra gasta en otra cosa o sale en verano</t>
  </si>
  <si>
    <t xml:space="preserve">Milpa Alta, Xochimilco, Chalco, Tlalpan, Tabasco, Hidalgo </t>
  </si>
  <si>
    <t>Iztapalapa</t>
  </si>
  <si>
    <t>Los alimentos cocinados no pasan más de dos horas a temperatura ambiente</t>
  </si>
  <si>
    <t xml:space="preserve">Cuidamos bien a los animales y es higiénico </t>
  </si>
  <si>
    <t>Junio Julio Agosto Noviembre</t>
  </si>
  <si>
    <t>Los consumidores tienen otros gastos</t>
  </si>
  <si>
    <t>Milpa Alta</t>
  </si>
  <si>
    <t>En productos que necesitan refrigeración se mantiene un control de la temperatura (&lt;5°C) desde la preparación, el transporte y la exhibición en el punto de venta Los alimentos cocinados no pasan más de dos horas a temperatura ambiente Los alimentos se refrigeran tras ser cocinados Los alimentos no se almacenan por más tiempo del adecuado (incluso en el refrigerador)</t>
  </si>
  <si>
    <t>Tes de ajo y jengibre y naranja</t>
  </si>
  <si>
    <t xml:space="preserve">Milpa con rotación de cultivo </t>
  </si>
  <si>
    <t>Pollo</t>
  </si>
  <si>
    <t>Partes de pollo</t>
  </si>
  <si>
    <t xml:space="preserve">La gente no se come ciertas partes. En el huevo, el 1% puede llegar a perderse por ruptura </t>
  </si>
  <si>
    <t xml:space="preserve">Hay bastante trabajo detrás de los productos que vendemos, es un trabajo dedicado y hay muchas personas trabajando </t>
  </si>
  <si>
    <t>Abril Julio Diciembre</t>
  </si>
  <si>
    <t>Diferentes causas, fiestas, fechas, gastos que hacen las familias</t>
  </si>
  <si>
    <t>Temoaya, Toluca</t>
  </si>
  <si>
    <t xml:space="preserve">Toluca </t>
  </si>
  <si>
    <t>Los alimentos cocinados no pasan más de dos horas a temperatura ambiente Los alimentos se refrigeran tras ser cocinados Los alimentos no se almacenan por más tiempo del adecuado (incluso en el refrigerador) En productos que necesitan refrigeración se mantiene un control de la temperatura (&lt;5°C) desde la preparación, el transporte y la exhibición en el punto de venta</t>
  </si>
  <si>
    <t>Miaf</t>
  </si>
  <si>
    <t>Vainilla, pimienta gorda</t>
  </si>
  <si>
    <t xml:space="preserve">Cítricos que no brillan, la gente va más educada </t>
  </si>
  <si>
    <t>Cítricos, papayas</t>
  </si>
  <si>
    <t xml:space="preserve">Transporte y aplastamiento </t>
  </si>
  <si>
    <t>Son productos de calidad y son más baratos que en otros lados</t>
  </si>
  <si>
    <t>Venustiano Carranza, Puebla</t>
  </si>
  <si>
    <t>Tlalpan</t>
  </si>
  <si>
    <t>Usar la menor cantidad de plástico, embalajes reciclables, fomentar el uso de tupper a partir de cobrar un extra por el desechable, filtros de agua en vez de garrafones, principio de no merma, no producir lo que no se va a vender</t>
  </si>
  <si>
    <t>Cacaotal</t>
  </si>
  <si>
    <t>Pixtle, chocolate, maíz nativo</t>
  </si>
  <si>
    <t>Panes que salen mal nos las comemos</t>
  </si>
  <si>
    <t>Pudin que se hace con otros panes pero es para consumo interno</t>
  </si>
  <si>
    <t xml:space="preserve">Pan mal almacenado, por un error de producción </t>
  </si>
  <si>
    <t xml:space="preserve">Es un precio demasiado bajo, por ejemplo en la colonia se vende a precios muy bajos y tenemos precios por debajo del precio del mercado, consideramos que nuestro ingreso no es justo </t>
  </si>
  <si>
    <t xml:space="preserve">Harina Elizondo, harina de Europa y Canadá, en México no hay harina de la calidad y precio adecuado. Frutas y verduras son locales o del mismo mercado; Central de Abastos. Tiendas departamentales. 70 de los productos nacionales pero no los principales. </t>
  </si>
  <si>
    <t>Coyoacán</t>
  </si>
  <si>
    <t>No me siento con la posibilidad de decidir cuándo descansar No me siento apoyada por mis compañeras de la red Siento que no recibo una remuneración justa por mi trabajo Siento que el trabajo afecta mi vida personal</t>
  </si>
  <si>
    <t xml:space="preserve">Uso de calentador de agua solar, uso de insumos biodegradables </t>
  </si>
  <si>
    <t>Amaranto, cera de abeja de productores locales, hierbas de Campo Ololihque</t>
  </si>
  <si>
    <t xml:space="preserve">El shampu está barato porque no cubre el valor del trabajo y porque usa insumos de gran calidad. Para los demás es justo </t>
  </si>
  <si>
    <t>Julio Agosto</t>
  </si>
  <si>
    <t>No hay consumidorxs, quizá porque se vayan de vacaciones o quizá lo de los útiles escolares</t>
  </si>
  <si>
    <t>Guadalajara, Tlalpan, Benito Juárez, Milpa Alta</t>
  </si>
  <si>
    <t>Me gustaría que la carga de trabajo fuera menor</t>
  </si>
  <si>
    <t>Una granja biodiversa y manejada sosteniblemente</t>
  </si>
  <si>
    <t xml:space="preserve">Guiso de conejo Mixteco, conejo al pibil con axiote artesanal, conejo mazahua, mixiotes, no se usa hoja de maguey, conejo de birria estilo Comala </t>
  </si>
  <si>
    <t>Un animal mal manejado</t>
  </si>
  <si>
    <t>Mal manejo</t>
  </si>
  <si>
    <t xml:space="preserve">Cubre los costos de producción y a la par de los precios de mercado </t>
  </si>
  <si>
    <t>Diciembre Abril</t>
  </si>
  <si>
    <t>La gente sale y no come carne en semana santa y en diciembre se cierran los espacios de venta</t>
  </si>
  <si>
    <t xml:space="preserve">Irapuato, San Felipe del Progreso </t>
  </si>
  <si>
    <t>Me gustaría que la carga de trabajo fuera menor Siento que no existen los espacios y tiempos adecuados para expresar mis opiniones y necesidades</t>
  </si>
  <si>
    <t>2/8 de mujeres</t>
  </si>
  <si>
    <t>5 productores primarios</t>
  </si>
  <si>
    <t>4 transformadores</t>
  </si>
  <si>
    <t>1 productor de cuidado personal</t>
  </si>
  <si>
    <t>Los productorxs primarios múltiples prácticas para disminuir el impacto de su actividad: uso de abonos orgánicos, asociación de cultivos, cuidado de la agrobiodiversidad cultivada y de polinizadores y control cultural de arvenses. Se realizan pocas prácticas de manejo de plagas pues al parecer éstas no representan un problema especialmente grave.</t>
  </si>
  <si>
    <t>Todxs los productorxs pecuarios integran cultivo en su sistema, lo que les permite aprovechar el estiércol como fertilizante, pero también como combustible. Además procuran un alojamiento higiénico para los animales . Sin embargo, por el tipo de especies, no se realiza pastoreo racional, ni crianza  con libertad de movimientoo y nadie cria variedades nativas. Sólo un productor ofrece alimentación ecológica a sus animales.</t>
  </si>
  <si>
    <t>La mayoría de los productorxs usa o insumos locales o agroecológicos. Cuatro de cinco productores cuentan con equipos o medidas para disminuir el gasto de energía, asi como para aprovechar los residuos. Nadie sigue medidas o tiene sistemas para disminuir el gasto del agua, quizá porque de por sí, no se ocupa mucha durantes los procesos de transformación.</t>
  </si>
  <si>
    <t>6/8 usa productos provenientes de agroecosistema tradicional: huertos, sistemas campesinos, milpa, cacaotal</t>
  </si>
  <si>
    <t>Se comercializan frutas criollas  y especies como la vainilla y la pimienta, xoconostle, pixtle, chocolate, amaranto, plantas medicinales, tamarindo, huitlacoche.</t>
  </si>
  <si>
    <t>Diversidad de productos transformados incorporan ingredientes de la agricultura o la cocina tradicional mexicana</t>
  </si>
  <si>
    <t>Cerca de  70% de los productos llevan empaque (20% menos que en las otras RAA). Sin embargo, más de la mitad son de un solo uso (plásticos para el empaque al vacío o bolsas de plástico). Lxs  productorxs mencionan que los empaques son necesarios en el caso de los productos animales y que facilitan la comercialización y conservación en el caso de productos a granel o pan.</t>
  </si>
  <si>
    <t>La pérdida de alimentos es la más alta de las tres redes (7.8%). Todxs cuentan con los equipos necesarios para conservar los alimentos. Los productorxs ofrecen productos imperfectos, los cuales son aceptados por los productorxs en algunos casos y en otros no. Algunxs productorxs buscan evitar desperdicios utilizando las mermas (por ejemplo, plumas, piel, huesos de animales) , autoconsumiendo aquello que no tiene el aspecto necesario para  su venta o generando nuevos  productos (vinagre, pudín). Entre las causas de la pérdida de alimentos están causas naturales en el caso de productos agrícolas y errores humanos en la transformación y traslado.</t>
  </si>
  <si>
    <t>Todxs calculan costos de producción y solo una persona no incluye su tiempo de trabajo</t>
  </si>
  <si>
    <t>El promedio de valor por hora es el más alto entre las redes, aunque cae a $65.5 si no consideramos el productor de pollo</t>
  </si>
  <si>
    <t>7/8 consideran un precio justo (pan no). Consideran que el precio refleja la calidad de los productos y el trabajo que hay detrás de ellos.</t>
  </si>
  <si>
    <t>5/8 mencionan que hay momentos en los que bajan las ventas: abril, julio, agosto, diciembre.  Las principales razones de la baja de ventas son los periodos vacacionales y que las personas gastan en otras cosas.</t>
  </si>
  <si>
    <t>Todxs lxs prpductorxs realizan la mayor parte de las prácticas básicas de inocuidad</t>
  </si>
  <si>
    <t>Otras prácticas de inocuidad dependen del tipo de productos. La pregunta es si la experiencia de lxs consumidorxs refleja estos resultados.</t>
  </si>
  <si>
    <t>Los productores usan agua potable, insumos frescos y usan aditivos en muy pocos productos</t>
  </si>
  <si>
    <t>Pocos productos  requieren informar alérgenos, pero en los casos en que sí, no se hace en todos los productos.</t>
  </si>
  <si>
    <t>La mayoría no menciona ningún problema para el clima organizacional del mercado. Hay varias menciones sobre la carga de trabajo, una sobre falta de espacios de expresión,  una sobre remuneración injusta y una sobre falta de apoyo por parte de compañerxs. Una productora mencionó que hay dueños de proyectos que tratan mal a sus empleados.</t>
  </si>
  <si>
    <t>En ningún proyecto se menciona inequidad o violencia de género, pero 3/8 mencionan que en la red sí existe, particularmente en otros grupos productivos.</t>
  </si>
  <si>
    <t>La mayoría de los productores mencionan participar en la toma de decisiones pero muchos comentan que su voz tiene poco peso y suelen ser lxs gestorxs quienes toman las decisiones. A lxs productorxs les gustaría tener mayor incidencia en las decisiones del mercado.</t>
  </si>
  <si>
    <t>2/8 consideran que los espacios de quejas y comentarios podrían mejorarse</t>
  </si>
  <si>
    <t xml:space="preserve">Todxs consideran que el mercado va más allá del intercambio económico. Se realizan prácticas para el encuentro y el aprendizaje colectivo (visitas, talleres, siembra colectiva). Consideran importante seguir fortaleciendo la colaboración, en especial con consumidorxs que tienen recursos para  apoyar proyectos. También consideran que no todxs lxs productorxs son parte de estas dinámicas de colaboración (algunos no son incluidos), que falta más colaboración entre productorxs y con consumidorxs. </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</si>
</sst>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sz val="11.0"/>
      <color theme="1"/>
      <name val="Calibri"/>
    </font>
    <font/>
    <font>
      <color theme="1"/>
      <name val="Calibri"/>
    </font>
    <font>
      <sz val="8.0"/>
      <color theme="1"/>
      <name val="Calibri"/>
    </font>
    <font>
      <b/>
      <sz val="8.0"/>
      <color theme="1"/>
      <name val="Calibri"/>
    </font>
  </fonts>
  <fills count="8">
    <fill>
      <patternFill patternType="none"/>
    </fill>
    <fill>
      <patternFill patternType="lightGray"/>
    </fill>
    <fill>
      <patternFill patternType="solid">
        <fgColor rgb="FFFFFF00"/>
        <bgColor rgb="FFFFFF00"/>
      </patternFill>
    </fill>
    <fill>
      <patternFill patternType="solid">
        <fgColor rgb="FF92D050"/>
        <bgColor rgb="FF92D050"/>
      </patternFill>
    </fill>
    <fill>
      <patternFill patternType="solid">
        <fgColor rgb="FF00B0F0"/>
        <bgColor rgb="FF00B0F0"/>
      </patternFill>
    </fill>
    <fill>
      <patternFill patternType="solid">
        <fgColor rgb="FFFFC000"/>
        <bgColor rgb="FFFFC000"/>
      </patternFill>
    </fill>
    <fill>
      <patternFill patternType="solid">
        <fgColor rgb="FFB2A1C7"/>
        <bgColor rgb="FFB2A1C7"/>
      </patternFill>
    </fill>
    <fill>
      <patternFill patternType="solid">
        <fgColor rgb="FFFF0000"/>
        <bgColor rgb="FFFF0000"/>
      </patternFill>
    </fill>
  </fills>
  <borders count="4">
    <border/>
    <border>
      <left/>
      <top/>
      <bottom/>
    </border>
    <border>
      <top/>
      <bottom/>
    </border>
    <border>
      <left/>
      <right/>
      <top/>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1" fillId="3" fontId="1" numFmtId="0" xfId="0" applyAlignment="1" applyBorder="1" applyFill="1" applyFont="1">
      <alignment horizontal="center"/>
    </xf>
    <xf borderId="3" fillId="3" fontId="1" numFmtId="0" xfId="0" applyAlignment="1" applyBorder="1" applyFont="1">
      <alignment horizontal="center"/>
    </xf>
    <xf borderId="1" fillId="4" fontId="1" numFmtId="0" xfId="0" applyAlignment="1" applyBorder="1" applyFill="1" applyFont="1">
      <alignment horizontal="center"/>
    </xf>
    <xf borderId="1" fillId="5" fontId="1" numFmtId="0" xfId="0" applyAlignment="1" applyBorder="1" applyFill="1" applyFont="1">
      <alignment horizontal="center"/>
    </xf>
    <xf borderId="1" fillId="6" fontId="1" numFmtId="0" xfId="0" applyAlignment="1" applyBorder="1" applyFill="1" applyFont="1">
      <alignment horizontal="center"/>
    </xf>
    <xf borderId="3" fillId="6" fontId="1" numFmtId="0" xfId="0" applyAlignment="1" applyBorder="1" applyFont="1">
      <alignment horizontal="center"/>
    </xf>
    <xf borderId="1" fillId="7" fontId="1" numFmtId="0" xfId="0" applyAlignment="1" applyBorder="1" applyFill="1" applyFont="1">
      <alignment horizontal="center"/>
    </xf>
    <xf borderId="0" fillId="0" fontId="3" numFmtId="0" xfId="0" applyAlignment="1" applyFont="1">
      <alignment readingOrder="0"/>
    </xf>
    <xf borderId="0" fillId="0" fontId="3" numFmtId="0" xfId="0" applyFont="1"/>
    <xf borderId="0" fillId="0" fontId="4" numFmtId="0" xfId="0" applyAlignment="1" applyFont="1">
      <alignment shrinkToFit="0" wrapText="1"/>
    </xf>
    <xf borderId="0" fillId="0" fontId="5" numFmtId="0" xfId="0" applyAlignment="1" applyFont="1">
      <alignment shrinkToFit="0" wrapText="1"/>
    </xf>
    <xf borderId="0" fillId="0" fontId="4" numFmtId="10" xfId="0" applyAlignment="1" applyFont="1" applyNumberFormat="1">
      <alignment shrinkToFit="0" wrapText="1"/>
    </xf>
    <xf borderId="0" fillId="0" fontId="4" numFmtId="9" xfId="0" applyAlignment="1" applyFont="1" applyNumberFormat="1">
      <alignment shrinkToFit="0" wrapText="1"/>
    </xf>
    <xf borderId="0" fillId="0" fontId="4" numFmtId="0" xfId="0" applyAlignment="1" applyFont="1">
      <alignment horizontal="center" shrinkToFit="0" wrapText="1"/>
    </xf>
    <xf borderId="0" fillId="0" fontId="4" numFmtId="0" xfId="0" applyFont="1"/>
    <xf borderId="0" fillId="0" fontId="5" numFmtId="0" xfId="0" applyAlignment="1" applyFont="1">
      <alignment horizontal="center" shrinkToFit="0" wrapText="1"/>
    </xf>
    <xf borderId="0" fillId="0" fontId="4" numFmtId="2" xfId="0" applyAlignment="1" applyFont="1" applyNumberFormat="1">
      <alignment shrinkToFit="0" wrapText="1"/>
    </xf>
    <xf borderId="1" fillId="3" fontId="5" numFmtId="0" xfId="0" applyAlignment="1" applyBorder="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27" width="10.57"/>
    <col customWidth="1" min="128" max="135" width="9.14"/>
  </cols>
  <sheetData>
    <row r="1">
      <c r="A1" s="1" t="s">
        <v>0</v>
      </c>
      <c r="B1" s="2"/>
      <c r="C1" s="2"/>
      <c r="D1" s="2"/>
      <c r="E1" s="2"/>
      <c r="F1" s="2"/>
      <c r="G1" s="2"/>
      <c r="H1" s="2"/>
      <c r="I1" s="2"/>
      <c r="J1" s="3" t="s">
        <v>1</v>
      </c>
      <c r="K1" s="2"/>
      <c r="L1" s="2"/>
      <c r="M1" s="2"/>
      <c r="N1" s="2"/>
      <c r="O1" s="2"/>
      <c r="P1" s="2"/>
      <c r="Q1" s="2"/>
      <c r="R1" s="2"/>
      <c r="S1" s="2"/>
      <c r="T1" s="2"/>
      <c r="U1" s="2"/>
      <c r="V1" s="2"/>
      <c r="W1" s="2"/>
      <c r="X1" s="2"/>
      <c r="Y1" s="2"/>
      <c r="Z1" s="2"/>
      <c r="AA1" s="2"/>
      <c r="AB1" s="4"/>
      <c r="AC1" s="3" t="s">
        <v>2</v>
      </c>
      <c r="AD1" s="2"/>
      <c r="AE1" s="2"/>
      <c r="AF1" s="2"/>
      <c r="AG1" s="2"/>
      <c r="AH1" s="2"/>
      <c r="AI1" s="2"/>
      <c r="AJ1" s="2"/>
      <c r="AK1" s="2"/>
      <c r="AL1" s="2"/>
      <c r="AM1" s="2"/>
      <c r="AN1" s="2"/>
      <c r="AO1" s="2"/>
      <c r="AP1" s="2"/>
      <c r="AQ1" s="3" t="s">
        <v>3</v>
      </c>
      <c r="AR1" s="2"/>
      <c r="AS1" s="2"/>
      <c r="AT1" s="2"/>
      <c r="AU1" s="2"/>
      <c r="AV1" s="2"/>
      <c r="AW1" s="4"/>
      <c r="AX1" s="3" t="s">
        <v>4</v>
      </c>
      <c r="AY1" s="2"/>
      <c r="AZ1" s="2"/>
      <c r="BA1" s="2"/>
      <c r="BB1" s="2"/>
      <c r="BC1" s="2"/>
      <c r="BD1" s="3" t="s">
        <v>5</v>
      </c>
      <c r="BE1" s="2"/>
      <c r="BF1" s="2"/>
      <c r="BG1" s="2"/>
      <c r="BH1" s="2"/>
      <c r="BI1" s="2"/>
      <c r="BJ1" s="2"/>
      <c r="BK1" s="3" t="s">
        <v>6</v>
      </c>
      <c r="BL1" s="2"/>
      <c r="BM1" s="2"/>
      <c r="BN1" s="2"/>
      <c r="BO1" s="2"/>
      <c r="BP1" s="2"/>
      <c r="BQ1" s="2"/>
      <c r="BR1" s="2"/>
      <c r="BS1" s="5" t="s">
        <v>7</v>
      </c>
      <c r="BT1" s="2"/>
      <c r="BU1" s="2"/>
      <c r="BV1" s="2"/>
      <c r="BW1" s="2"/>
      <c r="BX1" s="5" t="s">
        <v>8</v>
      </c>
      <c r="BY1" s="2"/>
      <c r="BZ1" s="2"/>
      <c r="CA1" s="2"/>
      <c r="CB1" s="2"/>
      <c r="CC1" s="2"/>
      <c r="CD1" s="2"/>
      <c r="CE1" s="2"/>
      <c r="CF1" s="2"/>
      <c r="CG1" s="2"/>
      <c r="CH1" s="2"/>
      <c r="CI1" s="2"/>
      <c r="CJ1" s="2"/>
      <c r="CK1" s="2"/>
      <c r="CL1" s="6" t="s">
        <v>9</v>
      </c>
      <c r="CM1" s="2"/>
      <c r="CN1" s="6" t="s">
        <v>10</v>
      </c>
      <c r="CO1" s="2"/>
      <c r="CP1" s="2"/>
      <c r="CQ1" s="2"/>
      <c r="CR1" s="2"/>
      <c r="CS1" s="2"/>
      <c r="CT1" s="2"/>
      <c r="CU1" s="2"/>
      <c r="CV1" s="2"/>
      <c r="CW1" s="2"/>
      <c r="CX1" s="2"/>
      <c r="CY1" s="2"/>
      <c r="CZ1" s="2"/>
      <c r="DA1" s="7" t="s">
        <v>11</v>
      </c>
      <c r="DB1" s="2"/>
      <c r="DC1" s="2"/>
      <c r="DD1" s="2"/>
      <c r="DE1" s="2"/>
      <c r="DF1" s="2"/>
      <c r="DG1" s="2"/>
      <c r="DH1" s="2"/>
      <c r="DI1" s="2"/>
      <c r="DJ1" s="2"/>
      <c r="DK1" s="2"/>
      <c r="DL1" s="8"/>
      <c r="DM1" s="7" t="s">
        <v>12</v>
      </c>
      <c r="DN1" s="2"/>
      <c r="DO1" s="2"/>
      <c r="DP1" s="2"/>
      <c r="DQ1" s="2"/>
      <c r="DR1" s="7" t="s">
        <v>13</v>
      </c>
      <c r="DS1" s="2"/>
      <c r="DT1" s="2"/>
      <c r="DU1" s="9" t="s">
        <v>14</v>
      </c>
      <c r="DV1" s="2"/>
      <c r="DW1" s="2"/>
    </row>
    <row r="2">
      <c r="A2" s="10" t="s">
        <v>15</v>
      </c>
      <c r="B2" s="11" t="s">
        <v>16</v>
      </c>
      <c r="C2" s="11" t="s">
        <v>17</v>
      </c>
      <c r="D2" s="11" t="s">
        <v>18</v>
      </c>
      <c r="E2" s="11" t="s">
        <v>19</v>
      </c>
      <c r="F2" s="11" t="s">
        <v>20</v>
      </c>
      <c r="G2" s="11" t="s">
        <v>21</v>
      </c>
      <c r="H2" s="11" t="s">
        <v>22</v>
      </c>
      <c r="I2" s="11" t="s">
        <v>23</v>
      </c>
      <c r="J2" s="11" t="s">
        <v>24</v>
      </c>
      <c r="K2" s="11" t="s">
        <v>25</v>
      </c>
      <c r="L2" s="11" t="s">
        <v>26</v>
      </c>
      <c r="M2" s="11" t="s">
        <v>27</v>
      </c>
      <c r="N2" s="11" t="s">
        <v>28</v>
      </c>
      <c r="O2" s="11" t="s">
        <v>29</v>
      </c>
      <c r="P2" s="11" t="s">
        <v>30</v>
      </c>
      <c r="Q2" s="11" t="s">
        <v>31</v>
      </c>
      <c r="R2" s="11" t="s">
        <v>32</v>
      </c>
      <c r="S2" s="11" t="s">
        <v>33</v>
      </c>
      <c r="T2" s="11" t="s">
        <v>34</v>
      </c>
      <c r="U2" s="11" t="s">
        <v>35</v>
      </c>
      <c r="V2" s="11" t="s">
        <v>36</v>
      </c>
      <c r="W2" s="11" t="s">
        <v>37</v>
      </c>
      <c r="X2" s="11" t="s">
        <v>38</v>
      </c>
      <c r="Y2" s="11" t="s">
        <v>39</v>
      </c>
      <c r="Z2" s="11" t="s">
        <v>40</v>
      </c>
      <c r="AA2" s="11" t="s">
        <v>41</v>
      </c>
      <c r="AC2" s="11" t="s">
        <v>42</v>
      </c>
      <c r="AD2" s="11" t="s">
        <v>43</v>
      </c>
      <c r="AE2" s="11" t="s">
        <v>44</v>
      </c>
      <c r="AF2" s="11" t="s">
        <v>45</v>
      </c>
      <c r="AG2" s="11" t="s">
        <v>46</v>
      </c>
      <c r="AH2" s="11" t="s">
        <v>47</v>
      </c>
      <c r="AI2" s="11" t="s">
        <v>48</v>
      </c>
      <c r="AJ2" s="11" t="s">
        <v>49</v>
      </c>
      <c r="AK2" s="11" t="s">
        <v>50</v>
      </c>
      <c r="AL2" s="11" t="s">
        <v>51</v>
      </c>
      <c r="AM2" s="11" t="s">
        <v>52</v>
      </c>
      <c r="AN2" s="11" t="s">
        <v>53</v>
      </c>
      <c r="AO2" s="11" t="s">
        <v>54</v>
      </c>
      <c r="AP2" s="11" t="s">
        <v>55</v>
      </c>
      <c r="AQ2" s="11" t="s">
        <v>56</v>
      </c>
      <c r="AR2" s="11" t="s">
        <v>57</v>
      </c>
      <c r="AS2" s="11" t="s">
        <v>58</v>
      </c>
      <c r="AT2" s="11" t="s">
        <v>59</v>
      </c>
      <c r="AU2" s="11" t="s">
        <v>60</v>
      </c>
      <c r="AV2" s="11" t="s">
        <v>61</v>
      </c>
      <c r="AX2" s="11" t="s">
        <v>62</v>
      </c>
      <c r="AY2" s="11" t="s">
        <v>63</v>
      </c>
      <c r="AZ2" s="11" t="s">
        <v>64</v>
      </c>
      <c r="BA2" s="11" t="s">
        <v>63</v>
      </c>
      <c r="BB2" s="11" t="s">
        <v>65</v>
      </c>
      <c r="BC2" s="11" t="s">
        <v>63</v>
      </c>
      <c r="BD2" s="11" t="s">
        <v>66</v>
      </c>
      <c r="BE2" s="11" t="s">
        <v>67</v>
      </c>
      <c r="BF2" s="11" t="s">
        <v>68</v>
      </c>
      <c r="BG2" s="11" t="s">
        <v>69</v>
      </c>
      <c r="BH2" s="11" t="s">
        <v>70</v>
      </c>
      <c r="BI2" s="11" t="s">
        <v>71</v>
      </c>
      <c r="BJ2" s="11" t="s">
        <v>72</v>
      </c>
      <c r="BK2" s="11" t="s">
        <v>73</v>
      </c>
      <c r="BL2" s="11" t="s">
        <v>74</v>
      </c>
      <c r="BM2" s="11" t="s">
        <v>75</v>
      </c>
      <c r="BN2" s="11" t="s">
        <v>74</v>
      </c>
      <c r="BO2" s="11" t="s">
        <v>76</v>
      </c>
      <c r="BP2" s="11" t="s">
        <v>77</v>
      </c>
      <c r="BQ2" s="11" t="s">
        <v>78</v>
      </c>
      <c r="BR2" s="11" t="s">
        <v>79</v>
      </c>
      <c r="BS2" s="11" t="s">
        <v>80</v>
      </c>
      <c r="BT2" s="11" t="s">
        <v>81</v>
      </c>
      <c r="BU2" s="11" t="s">
        <v>82</v>
      </c>
      <c r="BV2" s="11" t="s">
        <v>83</v>
      </c>
      <c r="BW2" s="11" t="s">
        <v>84</v>
      </c>
      <c r="BX2" s="11" t="s">
        <v>85</v>
      </c>
      <c r="BY2" s="11" t="s">
        <v>86</v>
      </c>
      <c r="BZ2" s="11" t="s">
        <v>87</v>
      </c>
      <c r="CA2" s="11" t="s">
        <v>88</v>
      </c>
      <c r="CB2" s="11" t="s">
        <v>89</v>
      </c>
      <c r="CC2" s="11" t="s">
        <v>90</v>
      </c>
      <c r="CD2" s="11" t="s">
        <v>91</v>
      </c>
      <c r="CE2" s="11" t="s">
        <v>92</v>
      </c>
      <c r="CF2" s="11" t="s">
        <v>93</v>
      </c>
      <c r="CG2" s="11" t="s">
        <v>94</v>
      </c>
      <c r="CH2" s="11" t="s">
        <v>95</v>
      </c>
      <c r="CI2" s="11" t="s">
        <v>96</v>
      </c>
      <c r="CJ2" s="11" t="s">
        <v>97</v>
      </c>
      <c r="CK2" s="11" t="s">
        <v>98</v>
      </c>
      <c r="CL2" s="11" t="s">
        <v>99</v>
      </c>
      <c r="CM2" s="11" t="s">
        <v>100</v>
      </c>
      <c r="CN2" s="11" t="s">
        <v>101</v>
      </c>
      <c r="CO2" s="11" t="s">
        <v>102</v>
      </c>
      <c r="CP2" s="11" t="s">
        <v>103</v>
      </c>
      <c r="CQ2" s="11" t="s">
        <v>104</v>
      </c>
      <c r="CR2" s="11" t="s">
        <v>105</v>
      </c>
      <c r="CS2" s="11" t="s">
        <v>106</v>
      </c>
      <c r="CT2" s="11" t="s">
        <v>107</v>
      </c>
      <c r="CU2" s="11" t="s">
        <v>108</v>
      </c>
      <c r="CV2" s="11" t="s">
        <v>109</v>
      </c>
      <c r="CW2" s="11" t="s">
        <v>110</v>
      </c>
      <c r="CX2" s="11" t="s">
        <v>111</v>
      </c>
      <c r="CY2" s="11" t="s">
        <v>112</v>
      </c>
      <c r="CZ2" s="11" t="s">
        <v>113</v>
      </c>
      <c r="DA2" s="11" t="s">
        <v>114</v>
      </c>
      <c r="DB2" s="11" t="s">
        <v>115</v>
      </c>
      <c r="DC2" s="11" t="s">
        <v>116</v>
      </c>
      <c r="DD2" s="11" t="s">
        <v>117</v>
      </c>
      <c r="DE2" s="11" t="s">
        <v>118</v>
      </c>
      <c r="DF2" s="11" t="s">
        <v>119</v>
      </c>
      <c r="DG2" s="11" t="s">
        <v>120</v>
      </c>
      <c r="DH2" s="11" t="s">
        <v>121</v>
      </c>
      <c r="DI2" s="11" t="s">
        <v>122</v>
      </c>
      <c r="DJ2" s="11" t="s">
        <v>123</v>
      </c>
      <c r="DK2" s="11" t="s">
        <v>124</v>
      </c>
      <c r="DM2" s="11" t="s">
        <v>125</v>
      </c>
      <c r="DN2" s="11" t="s">
        <v>126</v>
      </c>
      <c r="DO2" s="11" t="s">
        <v>127</v>
      </c>
      <c r="DP2" s="11" t="s">
        <v>128</v>
      </c>
      <c r="DQ2" s="11" t="s">
        <v>129</v>
      </c>
      <c r="DR2" s="11" t="s">
        <v>130</v>
      </c>
      <c r="DS2" s="11" t="s">
        <v>131</v>
      </c>
      <c r="DT2" s="11" t="s">
        <v>132</v>
      </c>
      <c r="DU2" s="11" t="s">
        <v>133</v>
      </c>
      <c r="DV2" s="11" t="s">
        <v>84</v>
      </c>
      <c r="DW2" s="11" t="s">
        <v>84</v>
      </c>
    </row>
    <row r="3">
      <c r="A3" s="10">
        <v>1.0</v>
      </c>
      <c r="B3" s="11" t="s">
        <v>134</v>
      </c>
      <c r="C3" s="11">
        <v>54.0</v>
      </c>
      <c r="D3" s="11">
        <v>1.0</v>
      </c>
      <c r="E3" s="11">
        <v>0.0</v>
      </c>
      <c r="F3" s="11">
        <v>1.0</v>
      </c>
      <c r="G3" s="11">
        <v>0.0</v>
      </c>
      <c r="H3" s="11">
        <v>1.0</v>
      </c>
      <c r="I3" s="11" t="s">
        <v>135</v>
      </c>
      <c r="J3" s="11">
        <v>1.0</v>
      </c>
      <c r="K3" s="11">
        <v>1.0</v>
      </c>
      <c r="L3" s="11">
        <v>1.0</v>
      </c>
      <c r="M3" s="11">
        <v>0.0</v>
      </c>
      <c r="N3" s="11">
        <v>1.0</v>
      </c>
      <c r="O3" s="11">
        <v>1.0</v>
      </c>
      <c r="P3" s="11">
        <v>1.0</v>
      </c>
      <c r="Q3" s="11">
        <v>1.0</v>
      </c>
      <c r="R3" s="11">
        <v>1.0</v>
      </c>
      <c r="S3" s="11">
        <v>0.0</v>
      </c>
      <c r="T3" s="11">
        <v>1.0</v>
      </c>
      <c r="U3" s="11">
        <v>1.0</v>
      </c>
      <c r="V3" s="11">
        <v>1.0</v>
      </c>
      <c r="W3" s="11">
        <v>0.0</v>
      </c>
      <c r="X3" s="11">
        <v>0.0</v>
      </c>
      <c r="Y3" s="11">
        <v>1.0</v>
      </c>
      <c r="Z3" s="11">
        <v>1.0</v>
      </c>
      <c r="AA3" s="11">
        <v>1.0</v>
      </c>
      <c r="AB3" s="11">
        <f>sum(J3:AA3)</f>
        <v>14</v>
      </c>
      <c r="AQ3" s="11">
        <v>1.0</v>
      </c>
      <c r="AR3" s="11">
        <v>1.0</v>
      </c>
      <c r="AS3" s="11">
        <v>1.0</v>
      </c>
      <c r="AT3" s="11">
        <v>0.0</v>
      </c>
      <c r="AU3" s="11">
        <v>0.0</v>
      </c>
      <c r="AV3" s="11" t="s">
        <v>136</v>
      </c>
      <c r="AW3" s="11">
        <f t="shared" ref="AW3:AW8" si="1">sum(AQ3:AU3)+1</f>
        <v>4</v>
      </c>
      <c r="AX3" s="11" t="s">
        <v>137</v>
      </c>
      <c r="AY3" s="11" t="s">
        <v>138</v>
      </c>
      <c r="AZ3" s="11" t="s">
        <v>137</v>
      </c>
      <c r="BA3" s="11" t="s">
        <v>139</v>
      </c>
      <c r="BB3" s="11" t="s">
        <v>140</v>
      </c>
      <c r="BD3" s="11">
        <v>100.0</v>
      </c>
      <c r="BE3" s="11">
        <v>100.0</v>
      </c>
      <c r="BF3" s="11">
        <v>20.0</v>
      </c>
      <c r="BG3" s="11">
        <v>75.0</v>
      </c>
      <c r="BH3" s="11">
        <v>5.0</v>
      </c>
      <c r="BI3" s="11">
        <v>0.0</v>
      </c>
      <c r="BJ3" s="11">
        <v>0.0</v>
      </c>
      <c r="BK3" s="11" t="s">
        <v>140</v>
      </c>
      <c r="BM3" s="11" t="s">
        <v>137</v>
      </c>
      <c r="BN3" s="11" t="s">
        <v>141</v>
      </c>
      <c r="BO3" s="11" t="s">
        <v>142</v>
      </c>
      <c r="BP3" s="11">
        <v>10.0</v>
      </c>
      <c r="BQ3" s="11" t="s">
        <v>143</v>
      </c>
      <c r="BR3" s="11" t="s">
        <v>144</v>
      </c>
      <c r="BS3" s="11" t="s">
        <v>145</v>
      </c>
      <c r="BT3" s="11" t="s">
        <v>146</v>
      </c>
      <c r="BU3" s="11">
        <v>63.0</v>
      </c>
      <c r="BV3" s="11" t="s">
        <v>140</v>
      </c>
      <c r="BW3" s="11" t="s">
        <v>147</v>
      </c>
      <c r="BX3" s="11" t="s">
        <v>148</v>
      </c>
      <c r="BY3" s="11">
        <v>0.0</v>
      </c>
      <c r="BZ3" s="11">
        <v>0.0</v>
      </c>
      <c r="CA3" s="11">
        <v>0.0</v>
      </c>
      <c r="CB3" s="11">
        <v>0.0</v>
      </c>
      <c r="CC3" s="11">
        <v>0.0</v>
      </c>
      <c r="CD3" s="11">
        <v>0.0</v>
      </c>
      <c r="CE3" s="11">
        <v>0.0</v>
      </c>
      <c r="CF3" s="11">
        <v>0.0</v>
      </c>
      <c r="CG3" s="11">
        <v>0.0</v>
      </c>
      <c r="CH3" s="11">
        <v>1.0</v>
      </c>
      <c r="CI3" s="11">
        <v>1.0</v>
      </c>
      <c r="CJ3" s="11">
        <v>1.0</v>
      </c>
      <c r="CK3" s="11" t="s">
        <v>149</v>
      </c>
      <c r="CL3" s="11" t="s">
        <v>150</v>
      </c>
      <c r="CM3" s="11" t="s">
        <v>151</v>
      </c>
      <c r="CN3" s="11">
        <v>1.0</v>
      </c>
      <c r="CO3" s="11">
        <v>1.0</v>
      </c>
      <c r="CP3" s="11">
        <v>1.0</v>
      </c>
      <c r="CQ3" s="11">
        <v>1.0</v>
      </c>
      <c r="CR3" s="11" t="s">
        <v>137</v>
      </c>
      <c r="CS3" s="11">
        <v>1.0</v>
      </c>
      <c r="CT3" s="11">
        <v>0.0</v>
      </c>
      <c r="CU3" s="11">
        <v>0.0</v>
      </c>
      <c r="CV3" s="11">
        <v>0.0</v>
      </c>
      <c r="CW3" s="11">
        <v>1.0</v>
      </c>
      <c r="CX3" s="11">
        <v>1.0</v>
      </c>
      <c r="CY3" s="11">
        <v>1.0</v>
      </c>
      <c r="CZ3" s="11" t="s">
        <v>152</v>
      </c>
      <c r="DA3" s="11">
        <v>1.0</v>
      </c>
      <c r="DB3" s="11">
        <v>0.0</v>
      </c>
      <c r="DC3" s="11">
        <v>0.0</v>
      </c>
      <c r="DD3" s="11">
        <v>1.0</v>
      </c>
      <c r="DE3" s="11">
        <v>0.0</v>
      </c>
      <c r="DF3" s="11">
        <v>0.0</v>
      </c>
      <c r="DG3" s="11">
        <v>0.0</v>
      </c>
      <c r="DH3" s="11">
        <v>1.0</v>
      </c>
      <c r="DI3" s="11">
        <v>0.0</v>
      </c>
      <c r="DJ3" s="11">
        <v>0.0</v>
      </c>
      <c r="DK3" s="11">
        <v>0.0</v>
      </c>
      <c r="DL3" s="11">
        <f t="shared" ref="DL3:DL10" si="2">sum(DA2:DJ3)</f>
        <v>3</v>
      </c>
      <c r="DM3" s="11" t="s">
        <v>137</v>
      </c>
      <c r="DN3" s="11" t="s">
        <v>153</v>
      </c>
      <c r="DO3" s="11" t="s">
        <v>153</v>
      </c>
      <c r="DP3" s="11" t="s">
        <v>140</v>
      </c>
      <c r="DQ3" s="11" t="s">
        <v>140</v>
      </c>
      <c r="DR3" s="11" t="s">
        <v>154</v>
      </c>
      <c r="DS3" s="11" t="s">
        <v>155</v>
      </c>
      <c r="DT3" s="11" t="s">
        <v>156</v>
      </c>
      <c r="DU3" s="11" t="s">
        <v>140</v>
      </c>
      <c r="DV3" s="11" t="s">
        <v>157</v>
      </c>
    </row>
    <row r="4">
      <c r="A4" s="10">
        <v>2.0</v>
      </c>
      <c r="B4" s="11" t="s">
        <v>158</v>
      </c>
      <c r="C4" s="11">
        <v>53.0</v>
      </c>
      <c r="D4" s="11">
        <v>0.0</v>
      </c>
      <c r="E4" s="11">
        <v>0.0</v>
      </c>
      <c r="F4" s="11">
        <v>1.0</v>
      </c>
      <c r="G4" s="11">
        <v>0.0</v>
      </c>
      <c r="H4" s="11">
        <v>0.0</v>
      </c>
      <c r="AQ4" s="11">
        <v>0.0</v>
      </c>
      <c r="AR4" s="11">
        <v>1.0</v>
      </c>
      <c r="AS4" s="11">
        <v>1.0</v>
      </c>
      <c r="AT4" s="11">
        <v>0.0</v>
      </c>
      <c r="AU4" s="11">
        <v>0.0</v>
      </c>
      <c r="AV4" s="11" t="s">
        <v>159</v>
      </c>
      <c r="AW4" s="11">
        <f t="shared" si="1"/>
        <v>3</v>
      </c>
      <c r="AX4" s="11" t="s">
        <v>137</v>
      </c>
      <c r="AY4" s="11" t="s">
        <v>160</v>
      </c>
      <c r="BB4" s="11" t="s">
        <v>140</v>
      </c>
      <c r="BD4" s="11">
        <v>1.0</v>
      </c>
      <c r="BE4" s="11">
        <v>1.0</v>
      </c>
      <c r="BF4" s="11">
        <v>0.0</v>
      </c>
      <c r="BG4" s="11">
        <v>1.0</v>
      </c>
      <c r="BH4" s="11">
        <v>0.0</v>
      </c>
      <c r="BI4" s="11">
        <v>0.0</v>
      </c>
      <c r="BJ4" s="11">
        <v>0.0</v>
      </c>
      <c r="BM4" s="11" t="s">
        <v>137</v>
      </c>
      <c r="BN4" s="11" t="s">
        <v>161</v>
      </c>
      <c r="BO4" s="11" t="s">
        <v>142</v>
      </c>
      <c r="BP4" s="11">
        <v>7.0</v>
      </c>
      <c r="BQ4" s="11" t="s">
        <v>162</v>
      </c>
      <c r="BR4" s="11" t="s">
        <v>163</v>
      </c>
      <c r="BS4" s="11" t="s">
        <v>145</v>
      </c>
      <c r="BT4" s="11" t="s">
        <v>146</v>
      </c>
      <c r="BU4" s="11">
        <v>80.0</v>
      </c>
      <c r="BV4" s="11" t="s">
        <v>137</v>
      </c>
      <c r="BW4" s="11" t="s">
        <v>164</v>
      </c>
      <c r="BX4" s="11" t="s">
        <v>148</v>
      </c>
      <c r="BY4" s="11">
        <v>0.0</v>
      </c>
      <c r="BZ4" s="11">
        <v>0.0</v>
      </c>
      <c r="CA4" s="11">
        <v>0.0</v>
      </c>
      <c r="CB4" s="11">
        <v>1.0</v>
      </c>
      <c r="CC4" s="11">
        <v>1.0</v>
      </c>
      <c r="CD4" s="11">
        <v>1.0</v>
      </c>
      <c r="CE4" s="11">
        <v>0.0</v>
      </c>
      <c r="CF4" s="11">
        <v>0.0</v>
      </c>
      <c r="CG4" s="11">
        <v>0.0</v>
      </c>
      <c r="CH4" s="11">
        <v>0.0</v>
      </c>
      <c r="CI4" s="11">
        <v>0.0</v>
      </c>
      <c r="CJ4" s="11">
        <v>0.0</v>
      </c>
      <c r="CK4" s="11" t="s">
        <v>165</v>
      </c>
      <c r="CL4" s="11" t="s">
        <v>166</v>
      </c>
      <c r="CM4" s="11" t="s">
        <v>167</v>
      </c>
      <c r="CN4" s="11">
        <v>1.0</v>
      </c>
      <c r="CO4" s="11">
        <v>1.0</v>
      </c>
      <c r="CP4" s="11">
        <v>1.0</v>
      </c>
      <c r="CQ4" s="11">
        <v>0.0</v>
      </c>
      <c r="CR4" s="11" t="s">
        <v>168</v>
      </c>
      <c r="CS4" s="11">
        <v>0.0</v>
      </c>
      <c r="CT4" s="11">
        <v>0.0</v>
      </c>
      <c r="CU4" s="11">
        <v>1.0</v>
      </c>
      <c r="CV4" s="11">
        <v>0.0</v>
      </c>
      <c r="CW4" s="11">
        <v>0.0</v>
      </c>
      <c r="CX4" s="11">
        <v>1.0</v>
      </c>
      <c r="CY4" s="11">
        <v>1.0</v>
      </c>
      <c r="CZ4" s="11" t="s">
        <v>169</v>
      </c>
      <c r="DA4" s="11">
        <v>1.0</v>
      </c>
      <c r="DB4" s="11">
        <v>0.0</v>
      </c>
      <c r="DC4" s="11">
        <v>0.0</v>
      </c>
      <c r="DD4" s="11">
        <v>0.0</v>
      </c>
      <c r="DE4" s="11">
        <v>0.0</v>
      </c>
      <c r="DF4" s="11">
        <v>0.0</v>
      </c>
      <c r="DG4" s="11">
        <v>0.0</v>
      </c>
      <c r="DH4" s="11">
        <v>0.0</v>
      </c>
      <c r="DI4" s="11">
        <v>0.0</v>
      </c>
      <c r="DJ4" s="11">
        <v>0.0</v>
      </c>
      <c r="DK4" s="11">
        <v>0.0</v>
      </c>
      <c r="DL4" s="11">
        <f t="shared" si="2"/>
        <v>4</v>
      </c>
      <c r="DM4" s="11" t="s">
        <v>137</v>
      </c>
      <c r="DN4" s="11" t="s">
        <v>153</v>
      </c>
      <c r="DO4" s="11" t="s">
        <v>153</v>
      </c>
      <c r="DP4" s="11" t="s">
        <v>140</v>
      </c>
      <c r="DQ4" s="11" t="s">
        <v>140</v>
      </c>
      <c r="DR4" s="11" t="s">
        <v>170</v>
      </c>
      <c r="DT4" s="11" t="s">
        <v>171</v>
      </c>
      <c r="DU4" s="11" t="s">
        <v>172</v>
      </c>
      <c r="DV4" s="11" t="s">
        <v>173</v>
      </c>
    </row>
    <row r="5">
      <c r="A5" s="10">
        <v>3.0</v>
      </c>
      <c r="B5" s="11" t="s">
        <v>134</v>
      </c>
      <c r="C5" s="11">
        <v>54.0</v>
      </c>
      <c r="D5" s="11">
        <v>0.0</v>
      </c>
      <c r="E5" s="11">
        <v>0.0</v>
      </c>
      <c r="F5" s="11">
        <v>1.0</v>
      </c>
      <c r="G5" s="11">
        <v>0.0</v>
      </c>
      <c r="H5" s="11">
        <v>0.0</v>
      </c>
      <c r="AQ5" s="11">
        <v>1.0</v>
      </c>
      <c r="AR5" s="11">
        <v>0.0</v>
      </c>
      <c r="AS5" s="11">
        <v>1.0</v>
      </c>
      <c r="AT5" s="11">
        <v>0.0</v>
      </c>
      <c r="AU5" s="11">
        <v>1.0</v>
      </c>
      <c r="AV5" s="11" t="s">
        <v>174</v>
      </c>
      <c r="AW5" s="11">
        <f t="shared" si="1"/>
        <v>4</v>
      </c>
      <c r="AX5" s="11" t="s">
        <v>137</v>
      </c>
      <c r="AY5" s="11" t="s">
        <v>175</v>
      </c>
      <c r="BB5" s="11" t="s">
        <v>137</v>
      </c>
      <c r="BC5" s="11" t="s">
        <v>176</v>
      </c>
      <c r="BD5" s="11">
        <v>20.0</v>
      </c>
      <c r="BE5" s="11">
        <v>20.0</v>
      </c>
      <c r="BF5" s="11">
        <v>18.0</v>
      </c>
      <c r="BG5" s="11">
        <v>2.0</v>
      </c>
      <c r="BH5" s="11">
        <v>0.0</v>
      </c>
      <c r="BI5" s="11">
        <v>0.0</v>
      </c>
      <c r="BJ5" s="11">
        <v>0.0</v>
      </c>
      <c r="BM5" s="11" t="s">
        <v>140</v>
      </c>
      <c r="BO5" s="11" t="s">
        <v>142</v>
      </c>
      <c r="BP5" s="11">
        <v>5.0</v>
      </c>
      <c r="BQ5" s="11" t="s">
        <v>177</v>
      </c>
      <c r="BR5" s="11" t="s">
        <v>178</v>
      </c>
      <c r="BS5" s="11" t="s">
        <v>145</v>
      </c>
      <c r="BT5" s="11" t="s">
        <v>146</v>
      </c>
      <c r="BU5" s="11">
        <v>37.0</v>
      </c>
      <c r="BV5" s="11" t="s">
        <v>140</v>
      </c>
      <c r="BW5" s="11" t="s">
        <v>179</v>
      </c>
      <c r="BX5" s="11" t="s">
        <v>180</v>
      </c>
      <c r="BY5" s="11">
        <v>0.0</v>
      </c>
      <c r="BZ5" s="11">
        <v>0.0</v>
      </c>
      <c r="CA5" s="11">
        <v>0.0</v>
      </c>
      <c r="CB5" s="11">
        <v>0.0</v>
      </c>
      <c r="CC5" s="11">
        <v>0.0</v>
      </c>
      <c r="CD5" s="11">
        <v>0.0</v>
      </c>
      <c r="CE5" s="11">
        <v>1.0</v>
      </c>
      <c r="CF5" s="11">
        <v>1.0</v>
      </c>
      <c r="CG5" s="11">
        <v>0.0</v>
      </c>
      <c r="CH5" s="11">
        <v>1.0</v>
      </c>
      <c r="CI5" s="11">
        <v>1.0</v>
      </c>
      <c r="CJ5" s="11">
        <v>1.0</v>
      </c>
      <c r="CK5" s="11" t="s">
        <v>181</v>
      </c>
      <c r="CL5" s="11" t="s">
        <v>182</v>
      </c>
      <c r="CM5" s="11" t="s">
        <v>183</v>
      </c>
      <c r="CN5" s="11">
        <v>1.0</v>
      </c>
      <c r="CO5" s="11">
        <v>1.0</v>
      </c>
      <c r="CP5" s="11">
        <v>1.0</v>
      </c>
      <c r="CQ5" s="11">
        <v>1.0</v>
      </c>
      <c r="CR5" s="11" t="s">
        <v>140</v>
      </c>
      <c r="CS5" s="11">
        <v>1.0</v>
      </c>
      <c r="CT5" s="11">
        <v>0.0</v>
      </c>
      <c r="CU5" s="11">
        <v>0.0</v>
      </c>
      <c r="CV5" s="11">
        <v>0.0</v>
      </c>
      <c r="CW5" s="11">
        <v>0.0</v>
      </c>
      <c r="CX5" s="11">
        <v>1.0</v>
      </c>
      <c r="CY5" s="11">
        <v>1.0</v>
      </c>
      <c r="CZ5" s="11" t="s">
        <v>184</v>
      </c>
      <c r="DA5" s="11">
        <v>1.0</v>
      </c>
      <c r="DB5" s="11">
        <v>0.0</v>
      </c>
      <c r="DC5" s="11">
        <v>0.0</v>
      </c>
      <c r="DD5" s="11">
        <v>0.0</v>
      </c>
      <c r="DE5" s="11">
        <v>0.0</v>
      </c>
      <c r="DF5" s="11">
        <v>0.0</v>
      </c>
      <c r="DG5" s="11">
        <v>0.0</v>
      </c>
      <c r="DH5" s="11">
        <v>0.0</v>
      </c>
      <c r="DI5" s="11">
        <v>0.0</v>
      </c>
      <c r="DJ5" s="11">
        <v>0.0</v>
      </c>
      <c r="DK5" s="11">
        <v>0.0</v>
      </c>
      <c r="DL5" s="11">
        <f t="shared" si="2"/>
        <v>2</v>
      </c>
      <c r="DM5" s="11" t="s">
        <v>137</v>
      </c>
      <c r="DN5" s="11" t="s">
        <v>153</v>
      </c>
      <c r="DO5" s="11" t="s">
        <v>153</v>
      </c>
      <c r="DP5" s="11" t="s">
        <v>140</v>
      </c>
      <c r="DQ5" s="11" t="s">
        <v>140</v>
      </c>
      <c r="DR5" s="11" t="s">
        <v>185</v>
      </c>
      <c r="DS5" s="11" t="s">
        <v>186</v>
      </c>
      <c r="DT5" s="11" t="s">
        <v>156</v>
      </c>
      <c r="DU5" s="11" t="s">
        <v>172</v>
      </c>
      <c r="DV5" s="11" t="s">
        <v>187</v>
      </c>
    </row>
    <row r="6">
      <c r="A6" s="10">
        <v>4.0</v>
      </c>
      <c r="B6" s="11" t="s">
        <v>134</v>
      </c>
      <c r="C6" s="11">
        <v>55.0</v>
      </c>
      <c r="D6" s="11">
        <v>0.0</v>
      </c>
      <c r="E6" s="11">
        <v>0.0</v>
      </c>
      <c r="F6" s="11">
        <v>1.0</v>
      </c>
      <c r="G6" s="11">
        <v>0.0</v>
      </c>
      <c r="H6" s="11">
        <v>0.0</v>
      </c>
      <c r="AQ6" s="11">
        <v>1.0</v>
      </c>
      <c r="AR6" s="11">
        <v>1.0</v>
      </c>
      <c r="AS6" s="11">
        <v>0.0</v>
      </c>
      <c r="AT6" s="11">
        <v>1.0</v>
      </c>
      <c r="AU6" s="11">
        <v>1.0</v>
      </c>
      <c r="AV6" s="11" t="s">
        <v>188</v>
      </c>
      <c r="AW6" s="11">
        <f t="shared" si="1"/>
        <v>5</v>
      </c>
      <c r="AX6" s="11" t="s">
        <v>137</v>
      </c>
      <c r="AY6" s="11" t="s">
        <v>189</v>
      </c>
      <c r="BB6" s="11" t="s">
        <v>137</v>
      </c>
      <c r="BC6" s="11" t="s">
        <v>190</v>
      </c>
      <c r="BD6" s="11">
        <v>30.0</v>
      </c>
      <c r="BE6" s="11">
        <v>30.0</v>
      </c>
      <c r="BF6" s="11">
        <v>30.0</v>
      </c>
      <c r="BG6" s="11">
        <v>0.0</v>
      </c>
      <c r="BH6" s="11">
        <v>0.0</v>
      </c>
      <c r="BI6" s="11">
        <v>0.0</v>
      </c>
      <c r="BJ6" s="11">
        <v>0.0</v>
      </c>
      <c r="BM6" s="11" t="s">
        <v>137</v>
      </c>
      <c r="BN6" s="11" t="s">
        <v>191</v>
      </c>
      <c r="BO6" s="11" t="s">
        <v>142</v>
      </c>
      <c r="BP6" s="11">
        <v>1.0</v>
      </c>
      <c r="BQ6" s="11" t="s">
        <v>192</v>
      </c>
      <c r="BR6" s="11" t="s">
        <v>178</v>
      </c>
      <c r="BS6" s="11" t="s">
        <v>145</v>
      </c>
      <c r="BT6" s="11" t="s">
        <v>146</v>
      </c>
      <c r="BU6" s="11">
        <v>13.0</v>
      </c>
      <c r="BV6" s="11" t="s">
        <v>137</v>
      </c>
      <c r="BW6" s="11" t="s">
        <v>193</v>
      </c>
      <c r="BX6" s="11" t="s">
        <v>180</v>
      </c>
      <c r="BY6" s="11">
        <v>0.0</v>
      </c>
      <c r="BZ6" s="11">
        <v>0.0</v>
      </c>
      <c r="CA6" s="11">
        <v>0.0</v>
      </c>
      <c r="CB6" s="11">
        <v>0.0</v>
      </c>
      <c r="CC6" s="11">
        <v>0.0</v>
      </c>
      <c r="CD6" s="11">
        <v>0.0</v>
      </c>
      <c r="CE6" s="11">
        <v>0.0</v>
      </c>
      <c r="CF6" s="11">
        <v>0.0</v>
      </c>
      <c r="CG6" s="11">
        <v>0.0</v>
      </c>
      <c r="CH6" s="11">
        <v>0.0</v>
      </c>
      <c r="CI6" s="11">
        <v>1.0</v>
      </c>
      <c r="CJ6" s="11">
        <v>1.0</v>
      </c>
      <c r="CK6" s="11" t="s">
        <v>194</v>
      </c>
      <c r="CL6" s="11" t="s">
        <v>195</v>
      </c>
      <c r="CM6" s="11" t="s">
        <v>196</v>
      </c>
      <c r="CN6" s="11">
        <v>1.0</v>
      </c>
      <c r="CO6" s="11">
        <v>1.0</v>
      </c>
      <c r="CP6" s="11">
        <v>1.0</v>
      </c>
      <c r="CQ6" s="11">
        <v>1.0</v>
      </c>
      <c r="CR6" s="11" t="s">
        <v>140</v>
      </c>
      <c r="CS6" s="11">
        <v>0.0</v>
      </c>
      <c r="CT6" s="11">
        <v>0.0</v>
      </c>
      <c r="CU6" s="11">
        <v>1.0</v>
      </c>
      <c r="CV6" s="11">
        <v>0.0</v>
      </c>
      <c r="CW6" s="11">
        <v>0.0</v>
      </c>
      <c r="CX6" s="11">
        <v>1.0</v>
      </c>
      <c r="CY6" s="11">
        <v>1.0</v>
      </c>
      <c r="CZ6" s="11" t="s">
        <v>137</v>
      </c>
      <c r="DA6" s="11">
        <v>0.0</v>
      </c>
      <c r="DB6" s="11">
        <v>0.0</v>
      </c>
      <c r="DC6" s="11">
        <v>0.0</v>
      </c>
      <c r="DD6" s="11">
        <v>1.0</v>
      </c>
      <c r="DE6" s="11">
        <v>0.0</v>
      </c>
      <c r="DF6" s="11">
        <v>0.0</v>
      </c>
      <c r="DG6" s="11">
        <v>0.0</v>
      </c>
      <c r="DH6" s="11">
        <v>0.0</v>
      </c>
      <c r="DI6" s="11">
        <v>0.0</v>
      </c>
      <c r="DJ6" s="11">
        <v>1.0</v>
      </c>
      <c r="DK6" s="11">
        <v>0.0</v>
      </c>
      <c r="DL6" s="11">
        <f t="shared" si="2"/>
        <v>3</v>
      </c>
      <c r="DM6" s="11" t="s">
        <v>137</v>
      </c>
      <c r="DN6" s="11" t="s">
        <v>153</v>
      </c>
      <c r="DO6" s="11" t="s">
        <v>153</v>
      </c>
      <c r="DP6" s="11" t="s">
        <v>140</v>
      </c>
      <c r="DQ6" s="11" t="s">
        <v>140</v>
      </c>
      <c r="DR6" s="11" t="s">
        <v>154</v>
      </c>
      <c r="DS6" s="11" t="s">
        <v>197</v>
      </c>
      <c r="DT6" s="11" t="s">
        <v>156</v>
      </c>
      <c r="DU6" s="11" t="s">
        <v>172</v>
      </c>
      <c r="DV6" s="11" t="s">
        <v>198</v>
      </c>
    </row>
    <row r="7">
      <c r="A7" s="10">
        <v>5.0</v>
      </c>
      <c r="B7" s="11" t="s">
        <v>134</v>
      </c>
      <c r="C7" s="11">
        <v>42.0</v>
      </c>
      <c r="D7" s="11">
        <v>0.0</v>
      </c>
      <c r="E7" s="11">
        <v>0.0</v>
      </c>
      <c r="F7" s="11">
        <v>1.0</v>
      </c>
      <c r="G7" s="11">
        <v>0.0</v>
      </c>
      <c r="H7" s="11">
        <v>0.0</v>
      </c>
      <c r="AQ7" s="11">
        <v>0.0</v>
      </c>
      <c r="AR7" s="11">
        <v>0.0</v>
      </c>
      <c r="AS7" s="11">
        <v>1.0</v>
      </c>
      <c r="AT7" s="11">
        <v>0.0</v>
      </c>
      <c r="AU7" s="11">
        <v>1.0</v>
      </c>
      <c r="AV7" s="11" t="s">
        <v>199</v>
      </c>
      <c r="AW7" s="11">
        <f t="shared" si="1"/>
        <v>3</v>
      </c>
      <c r="AX7" s="11" t="s">
        <v>137</v>
      </c>
      <c r="AY7" s="11" t="s">
        <v>200</v>
      </c>
      <c r="BB7" s="11" t="s">
        <v>137</v>
      </c>
      <c r="BC7" s="11" t="s">
        <v>201</v>
      </c>
      <c r="BD7" s="11">
        <v>5.0</v>
      </c>
      <c r="BE7" s="11">
        <v>5.0</v>
      </c>
      <c r="BF7" s="11">
        <v>0.0</v>
      </c>
      <c r="BG7" s="11">
        <v>0.0</v>
      </c>
      <c r="BH7" s="11">
        <v>0.0</v>
      </c>
      <c r="BI7" s="11">
        <v>5.0</v>
      </c>
      <c r="BJ7" s="11">
        <v>0.0</v>
      </c>
      <c r="BM7" s="11" t="s">
        <v>137</v>
      </c>
      <c r="BN7" s="11" t="s">
        <v>202</v>
      </c>
      <c r="BO7" s="11" t="s">
        <v>142</v>
      </c>
      <c r="BP7" s="11">
        <v>1.0</v>
      </c>
      <c r="BQ7" s="11" t="s">
        <v>203</v>
      </c>
      <c r="BR7" s="11" t="s">
        <v>204</v>
      </c>
      <c r="BS7" s="11" t="s">
        <v>205</v>
      </c>
      <c r="BT7" s="11" t="s">
        <v>146</v>
      </c>
      <c r="BU7" s="11">
        <v>42.0</v>
      </c>
      <c r="BV7" s="11" t="s">
        <v>140</v>
      </c>
      <c r="BW7" s="11" t="s">
        <v>206</v>
      </c>
      <c r="BX7" s="11" t="s">
        <v>180</v>
      </c>
      <c r="BY7" s="11">
        <v>0.0</v>
      </c>
      <c r="BZ7" s="11">
        <v>0.0</v>
      </c>
      <c r="CA7" s="11">
        <v>0.0</v>
      </c>
      <c r="CB7" s="11">
        <v>1.0</v>
      </c>
      <c r="CC7" s="11">
        <v>0.0</v>
      </c>
      <c r="CD7" s="11">
        <v>0.0</v>
      </c>
      <c r="CE7" s="11">
        <v>1.0</v>
      </c>
      <c r="CF7" s="11">
        <v>1.0</v>
      </c>
      <c r="CG7" s="11">
        <v>0.0</v>
      </c>
      <c r="CH7" s="11">
        <v>0.0</v>
      </c>
      <c r="CI7" s="11">
        <v>0.0</v>
      </c>
      <c r="CJ7" s="11">
        <v>1.0</v>
      </c>
      <c r="CK7" s="11" t="s">
        <v>207</v>
      </c>
      <c r="CL7" s="11" t="s">
        <v>208</v>
      </c>
      <c r="CM7" s="11" t="s">
        <v>209</v>
      </c>
      <c r="CN7" s="11">
        <v>1.0</v>
      </c>
      <c r="CO7" s="11">
        <v>1.0</v>
      </c>
      <c r="CP7" s="11">
        <v>1.0</v>
      </c>
      <c r="CQ7" s="11">
        <v>1.0</v>
      </c>
      <c r="CR7" s="11" t="s">
        <v>140</v>
      </c>
      <c r="CS7" s="11">
        <v>0.0</v>
      </c>
      <c r="CT7" s="11">
        <v>0.0</v>
      </c>
      <c r="CU7" s="11">
        <v>1.0</v>
      </c>
      <c r="CV7" s="11">
        <v>0.0</v>
      </c>
      <c r="CW7" s="11">
        <v>1.0</v>
      </c>
      <c r="CX7" s="11">
        <v>1.0</v>
      </c>
      <c r="CY7" s="11">
        <v>1.0</v>
      </c>
      <c r="CZ7" s="11" t="s">
        <v>152</v>
      </c>
      <c r="DA7" s="11">
        <v>1.0</v>
      </c>
      <c r="DB7" s="11">
        <v>0.0</v>
      </c>
      <c r="DC7" s="11">
        <v>1.0</v>
      </c>
      <c r="DD7" s="11">
        <v>0.0</v>
      </c>
      <c r="DE7" s="11">
        <v>0.0</v>
      </c>
      <c r="DF7" s="11">
        <v>0.0</v>
      </c>
      <c r="DG7" s="11">
        <v>0.0</v>
      </c>
      <c r="DH7" s="11">
        <v>0.0</v>
      </c>
      <c r="DI7" s="11">
        <v>0.0</v>
      </c>
      <c r="DJ7" s="11">
        <v>1.0</v>
      </c>
      <c r="DK7" s="11">
        <v>0.0</v>
      </c>
      <c r="DL7" s="11">
        <f t="shared" si="2"/>
        <v>5</v>
      </c>
      <c r="DM7" s="11" t="s">
        <v>137</v>
      </c>
      <c r="DN7" s="11" t="s">
        <v>153</v>
      </c>
      <c r="DO7" s="11" t="s">
        <v>153</v>
      </c>
      <c r="DP7" s="11" t="s">
        <v>140</v>
      </c>
      <c r="DQ7" s="11" t="s">
        <v>140</v>
      </c>
      <c r="DR7" s="11" t="s">
        <v>170</v>
      </c>
      <c r="DT7" s="11" t="s">
        <v>171</v>
      </c>
      <c r="DU7" s="11" t="s">
        <v>172</v>
      </c>
      <c r="DV7" s="11" t="s">
        <v>210</v>
      </c>
    </row>
    <row r="8">
      <c r="A8" s="10">
        <v>6.0</v>
      </c>
      <c r="B8" s="11" t="s">
        <v>134</v>
      </c>
      <c r="C8" s="11">
        <v>55.0</v>
      </c>
      <c r="D8" s="11">
        <v>0.0</v>
      </c>
      <c r="E8" s="11">
        <v>0.0</v>
      </c>
      <c r="F8" s="11">
        <v>1.0</v>
      </c>
      <c r="G8" s="11">
        <v>0.0</v>
      </c>
      <c r="H8" s="11">
        <v>0.0</v>
      </c>
      <c r="AQ8" s="11">
        <v>1.0</v>
      </c>
      <c r="AR8" s="11">
        <v>1.0</v>
      </c>
      <c r="AS8" s="11">
        <v>1.0</v>
      </c>
      <c r="AT8" s="11">
        <v>0.0</v>
      </c>
      <c r="AU8" s="11">
        <v>1.0</v>
      </c>
      <c r="AV8" s="11" t="s">
        <v>211</v>
      </c>
      <c r="AW8" s="11">
        <f t="shared" si="1"/>
        <v>5</v>
      </c>
      <c r="AX8" s="11" t="s">
        <v>137</v>
      </c>
      <c r="AY8" s="11" t="s">
        <v>212</v>
      </c>
      <c r="BB8" s="11" t="s">
        <v>137</v>
      </c>
      <c r="BC8" s="11" t="s">
        <v>213</v>
      </c>
      <c r="BD8" s="11">
        <v>18.0</v>
      </c>
      <c r="BE8" s="11">
        <v>18.0</v>
      </c>
      <c r="BF8" s="11">
        <v>3.0</v>
      </c>
      <c r="BG8" s="11">
        <v>14.0</v>
      </c>
      <c r="BH8" s="11">
        <v>0.0</v>
      </c>
      <c r="BI8" s="11">
        <v>1.0</v>
      </c>
      <c r="BJ8" s="11">
        <v>0.0</v>
      </c>
      <c r="BM8" s="11" t="s">
        <v>137</v>
      </c>
      <c r="BN8" s="11" t="s">
        <v>214</v>
      </c>
      <c r="BO8" s="11" t="s">
        <v>142</v>
      </c>
      <c r="BP8" s="11">
        <v>10.0</v>
      </c>
      <c r="BQ8" s="11" t="s">
        <v>215</v>
      </c>
      <c r="BR8" s="11" t="s">
        <v>216</v>
      </c>
      <c r="BS8" s="11" t="s">
        <v>145</v>
      </c>
      <c r="BT8" s="11" t="s">
        <v>146</v>
      </c>
      <c r="BU8" s="11">
        <v>50.0</v>
      </c>
      <c r="BV8" s="11" t="s">
        <v>140</v>
      </c>
      <c r="BW8" s="11" t="s">
        <v>217</v>
      </c>
      <c r="BX8" s="11" t="s">
        <v>180</v>
      </c>
      <c r="BY8" s="11">
        <v>1.0</v>
      </c>
      <c r="BZ8" s="11">
        <v>0.0</v>
      </c>
      <c r="CA8" s="11">
        <v>0.0</v>
      </c>
      <c r="CB8" s="11">
        <v>1.0</v>
      </c>
      <c r="CC8" s="11">
        <v>0.0</v>
      </c>
      <c r="CD8" s="11">
        <v>0.0</v>
      </c>
      <c r="CE8" s="11">
        <v>1.0</v>
      </c>
      <c r="CF8" s="11">
        <v>1.0</v>
      </c>
      <c r="CG8" s="11">
        <v>0.0</v>
      </c>
      <c r="CH8" s="11">
        <v>0.0</v>
      </c>
      <c r="CI8" s="11">
        <v>0.0</v>
      </c>
      <c r="CJ8" s="11">
        <v>1.0</v>
      </c>
      <c r="CK8" s="11" t="s">
        <v>218</v>
      </c>
      <c r="CL8" s="11" t="s">
        <v>219</v>
      </c>
      <c r="CM8" s="11" t="s">
        <v>208</v>
      </c>
      <c r="CN8" s="11">
        <v>1.0</v>
      </c>
      <c r="CO8" s="11">
        <v>1.0</v>
      </c>
      <c r="CP8" s="11">
        <v>0.0</v>
      </c>
      <c r="CQ8" s="11">
        <v>1.0</v>
      </c>
      <c r="CR8" s="11" t="s">
        <v>137</v>
      </c>
      <c r="CS8" s="11">
        <v>1.0</v>
      </c>
      <c r="CT8" s="11">
        <v>1.0</v>
      </c>
      <c r="CU8" s="11">
        <v>1.0</v>
      </c>
      <c r="CV8" s="11">
        <v>1.0</v>
      </c>
      <c r="CW8" s="11">
        <v>1.0</v>
      </c>
      <c r="CX8" s="11">
        <v>1.0</v>
      </c>
      <c r="CY8" s="11">
        <v>1.0</v>
      </c>
      <c r="CZ8" s="11" t="s">
        <v>152</v>
      </c>
      <c r="DA8" s="11">
        <v>1.0</v>
      </c>
      <c r="DB8" s="11">
        <v>0.0</v>
      </c>
      <c r="DC8" s="11">
        <v>0.0</v>
      </c>
      <c r="DD8" s="11">
        <v>0.0</v>
      </c>
      <c r="DE8" s="11">
        <v>0.0</v>
      </c>
      <c r="DF8" s="11">
        <v>0.0</v>
      </c>
      <c r="DG8" s="11">
        <v>0.0</v>
      </c>
      <c r="DH8" s="11">
        <v>0.0</v>
      </c>
      <c r="DI8" s="11">
        <v>1.0</v>
      </c>
      <c r="DJ8" s="11">
        <v>0.0</v>
      </c>
      <c r="DK8" s="11">
        <v>0.0</v>
      </c>
      <c r="DL8" s="11">
        <f t="shared" si="2"/>
        <v>5</v>
      </c>
      <c r="DM8" s="11" t="s">
        <v>137</v>
      </c>
      <c r="DN8" s="11" t="s">
        <v>153</v>
      </c>
      <c r="DO8" s="11" t="s">
        <v>153</v>
      </c>
      <c r="DP8" s="11" t="s">
        <v>140</v>
      </c>
      <c r="DQ8" s="11" t="s">
        <v>140</v>
      </c>
      <c r="DR8" s="11" t="s">
        <v>170</v>
      </c>
      <c r="DT8" s="11" t="s">
        <v>220</v>
      </c>
      <c r="DU8" s="11" t="s">
        <v>172</v>
      </c>
      <c r="DV8" s="11" t="s">
        <v>221</v>
      </c>
    </row>
    <row r="9">
      <c r="A9" s="10">
        <v>7.0</v>
      </c>
      <c r="B9" s="11" t="s">
        <v>134</v>
      </c>
      <c r="C9" s="11">
        <v>58.0</v>
      </c>
      <c r="D9" s="11">
        <v>1.0</v>
      </c>
      <c r="E9" s="11">
        <v>0.0</v>
      </c>
      <c r="F9" s="11">
        <v>1.0</v>
      </c>
      <c r="G9" s="11">
        <v>0.0</v>
      </c>
      <c r="H9" s="11">
        <v>0.0</v>
      </c>
      <c r="J9" s="11">
        <v>1.0</v>
      </c>
      <c r="K9" s="11">
        <v>1.0</v>
      </c>
      <c r="L9" s="11">
        <v>0.0</v>
      </c>
      <c r="M9" s="11">
        <v>1.0</v>
      </c>
      <c r="N9" s="11">
        <v>1.0</v>
      </c>
      <c r="O9" s="11">
        <v>1.0</v>
      </c>
      <c r="P9" s="11">
        <v>1.0</v>
      </c>
      <c r="Q9" s="11">
        <v>1.0</v>
      </c>
      <c r="R9" s="11">
        <v>1.0</v>
      </c>
      <c r="S9" s="11">
        <v>0.0</v>
      </c>
      <c r="T9" s="11">
        <v>1.0</v>
      </c>
      <c r="U9" s="11">
        <v>1.0</v>
      </c>
      <c r="V9" s="11">
        <v>1.0</v>
      </c>
      <c r="W9" s="11">
        <v>1.0</v>
      </c>
      <c r="X9" s="11">
        <v>0.0</v>
      </c>
      <c r="Y9" s="11">
        <v>0.0</v>
      </c>
      <c r="Z9" s="11">
        <v>0.0</v>
      </c>
      <c r="AA9" s="11">
        <v>1.0</v>
      </c>
      <c r="AB9" s="11">
        <f t="shared" ref="AB9:AB10" si="3">sum(J9:AA9)</f>
        <v>13</v>
      </c>
      <c r="AQ9" s="11">
        <v>1.0</v>
      </c>
      <c r="AR9" s="11">
        <v>1.0</v>
      </c>
      <c r="AS9" s="11">
        <v>0.0</v>
      </c>
      <c r="AT9" s="11">
        <v>0.0</v>
      </c>
      <c r="AU9" s="11">
        <v>1.0</v>
      </c>
      <c r="AW9" s="11">
        <f>sum(AQ9:AU9)</f>
        <v>3</v>
      </c>
      <c r="AX9" s="11" t="s">
        <v>137</v>
      </c>
      <c r="AY9" s="11" t="s">
        <v>222</v>
      </c>
      <c r="AZ9" s="11" t="s">
        <v>137</v>
      </c>
      <c r="BA9" s="11" t="s">
        <v>223</v>
      </c>
      <c r="BB9" s="11" t="s">
        <v>137</v>
      </c>
      <c r="BC9" s="11" t="s">
        <v>224</v>
      </c>
      <c r="BD9" s="11">
        <v>16.0</v>
      </c>
      <c r="BE9" s="11">
        <v>16.0</v>
      </c>
      <c r="BF9" s="11">
        <v>2.0</v>
      </c>
      <c r="BG9" s="11">
        <v>5.0</v>
      </c>
      <c r="BH9" s="11">
        <v>0.0</v>
      </c>
      <c r="BI9" s="11">
        <v>9.0</v>
      </c>
      <c r="BJ9" s="11">
        <v>0.0</v>
      </c>
      <c r="BK9" s="11" t="s">
        <v>137</v>
      </c>
      <c r="BL9" s="11" t="s">
        <v>225</v>
      </c>
      <c r="BM9" s="11" t="s">
        <v>137</v>
      </c>
      <c r="BN9" s="11" t="s">
        <v>141</v>
      </c>
      <c r="BO9" s="11" t="s">
        <v>142</v>
      </c>
      <c r="BP9" s="11">
        <v>1.0</v>
      </c>
      <c r="BQ9" s="11" t="s">
        <v>226</v>
      </c>
      <c r="BR9" s="11" t="s">
        <v>227</v>
      </c>
      <c r="BS9" s="11" t="s">
        <v>145</v>
      </c>
      <c r="BT9" s="11" t="s">
        <v>146</v>
      </c>
      <c r="BU9" s="11">
        <v>50.0</v>
      </c>
      <c r="BV9" s="11" t="s">
        <v>140</v>
      </c>
      <c r="BW9" s="11" t="s">
        <v>228</v>
      </c>
      <c r="BX9" s="11" t="s">
        <v>180</v>
      </c>
      <c r="BY9" s="11">
        <v>0.0</v>
      </c>
      <c r="BZ9" s="11">
        <v>0.0</v>
      </c>
      <c r="CA9" s="11">
        <v>0.0</v>
      </c>
      <c r="CB9" s="11">
        <v>0.0</v>
      </c>
      <c r="CC9" s="11">
        <v>0.0</v>
      </c>
      <c r="CD9" s="11">
        <v>0.0</v>
      </c>
      <c r="CE9" s="11">
        <v>0.0</v>
      </c>
      <c r="CF9" s="11">
        <v>0.0</v>
      </c>
      <c r="CG9" s="11">
        <v>0.0</v>
      </c>
      <c r="CH9" s="11">
        <v>1.0</v>
      </c>
      <c r="CI9" s="11">
        <v>1.0</v>
      </c>
      <c r="CJ9" s="11">
        <v>0.0</v>
      </c>
      <c r="CK9" s="11" t="s">
        <v>229</v>
      </c>
      <c r="CL9" s="11" t="s">
        <v>230</v>
      </c>
      <c r="CM9" s="11" t="s">
        <v>231</v>
      </c>
      <c r="CN9" s="11">
        <v>1.0</v>
      </c>
      <c r="CO9" s="11">
        <v>1.0</v>
      </c>
      <c r="CP9" s="11">
        <v>1.0</v>
      </c>
      <c r="CQ9" s="11">
        <v>1.0</v>
      </c>
      <c r="CR9" s="11" t="s">
        <v>140</v>
      </c>
      <c r="CS9" s="11">
        <v>0.0</v>
      </c>
      <c r="CT9" s="11">
        <v>1.0</v>
      </c>
      <c r="CU9" s="11">
        <v>0.0</v>
      </c>
      <c r="CV9" s="11">
        <v>0.0</v>
      </c>
      <c r="CW9" s="11">
        <v>1.0</v>
      </c>
      <c r="CX9" s="11">
        <v>1.0</v>
      </c>
      <c r="CY9" s="11">
        <v>1.0</v>
      </c>
      <c r="CZ9" s="11" t="s">
        <v>152</v>
      </c>
      <c r="DA9" s="11">
        <v>0.0</v>
      </c>
      <c r="DB9" s="11">
        <v>0.0</v>
      </c>
      <c r="DC9" s="11">
        <v>0.0</v>
      </c>
      <c r="DD9" s="11">
        <v>0.0</v>
      </c>
      <c r="DE9" s="11">
        <v>0.0</v>
      </c>
      <c r="DF9" s="11">
        <v>0.0</v>
      </c>
      <c r="DG9" s="11">
        <v>0.0</v>
      </c>
      <c r="DH9" s="11">
        <v>0.0</v>
      </c>
      <c r="DI9" s="11">
        <v>0.0</v>
      </c>
      <c r="DJ9" s="11">
        <v>0.0</v>
      </c>
      <c r="DK9" s="11">
        <v>1.0</v>
      </c>
      <c r="DL9" s="11">
        <f t="shared" si="2"/>
        <v>2</v>
      </c>
      <c r="DM9" s="11" t="s">
        <v>137</v>
      </c>
      <c r="DN9" s="11" t="s">
        <v>153</v>
      </c>
      <c r="DO9" s="11" t="s">
        <v>153</v>
      </c>
      <c r="DP9" s="11" t="s">
        <v>140</v>
      </c>
      <c r="DQ9" s="11" t="s">
        <v>140</v>
      </c>
      <c r="DR9" s="11" t="s">
        <v>185</v>
      </c>
      <c r="DS9" s="11" t="s">
        <v>155</v>
      </c>
      <c r="DT9" s="11" t="s">
        <v>171</v>
      </c>
      <c r="DU9" s="11" t="s">
        <v>172</v>
      </c>
      <c r="DV9" s="11" t="s">
        <v>232</v>
      </c>
    </row>
    <row r="10">
      <c r="A10" s="10">
        <v>8.0</v>
      </c>
      <c r="B10" s="11" t="s">
        <v>158</v>
      </c>
      <c r="C10" s="11">
        <v>67.0</v>
      </c>
      <c r="D10" s="11">
        <v>1.0</v>
      </c>
      <c r="E10" s="11">
        <v>0.0</v>
      </c>
      <c r="F10" s="11">
        <v>0.0</v>
      </c>
      <c r="G10" s="11">
        <v>0.0</v>
      </c>
      <c r="H10" s="11">
        <v>0.0</v>
      </c>
      <c r="J10" s="11">
        <v>1.0</v>
      </c>
      <c r="K10" s="11">
        <v>1.0</v>
      </c>
      <c r="L10" s="11">
        <v>1.0</v>
      </c>
      <c r="M10" s="11">
        <v>1.0</v>
      </c>
      <c r="N10" s="11">
        <v>1.0</v>
      </c>
      <c r="O10" s="11">
        <v>1.0</v>
      </c>
      <c r="P10" s="11">
        <v>1.0</v>
      </c>
      <c r="Q10" s="11">
        <v>1.0</v>
      </c>
      <c r="R10" s="11">
        <v>1.0</v>
      </c>
      <c r="S10" s="11">
        <v>0.0</v>
      </c>
      <c r="T10" s="11">
        <v>1.0</v>
      </c>
      <c r="U10" s="11">
        <v>0.0</v>
      </c>
      <c r="V10" s="11">
        <v>1.0</v>
      </c>
      <c r="W10" s="11">
        <v>1.0</v>
      </c>
      <c r="X10" s="11">
        <v>1.0</v>
      </c>
      <c r="Y10" s="11">
        <v>1.0</v>
      </c>
      <c r="Z10" s="11">
        <v>1.0</v>
      </c>
      <c r="AA10" s="11">
        <v>1.0</v>
      </c>
      <c r="AB10" s="11">
        <f t="shared" si="3"/>
        <v>16</v>
      </c>
      <c r="AV10" s="11" t="s">
        <v>233</v>
      </c>
      <c r="AX10" s="11" t="s">
        <v>137</v>
      </c>
      <c r="AY10" s="11" t="s">
        <v>234</v>
      </c>
      <c r="AZ10" s="11" t="s">
        <v>137</v>
      </c>
      <c r="BA10" s="11" t="s">
        <v>235</v>
      </c>
      <c r="BD10" s="11">
        <v>21.0</v>
      </c>
      <c r="BE10" s="11">
        <v>1.0</v>
      </c>
      <c r="BF10" s="11">
        <v>1.0</v>
      </c>
      <c r="BG10" s="11">
        <v>0.0</v>
      </c>
      <c r="BH10" s="11">
        <v>0.0</v>
      </c>
      <c r="BI10" s="11">
        <v>0.0</v>
      </c>
      <c r="BJ10" s="11">
        <v>0.0</v>
      </c>
      <c r="BK10" s="11" t="s">
        <v>137</v>
      </c>
      <c r="BL10" s="11" t="s">
        <v>236</v>
      </c>
      <c r="BO10" s="11" t="s">
        <v>142</v>
      </c>
      <c r="BP10" s="11">
        <v>12.0</v>
      </c>
      <c r="BQ10" s="11" t="s">
        <v>237</v>
      </c>
      <c r="BR10" s="11" t="s">
        <v>238</v>
      </c>
      <c r="BS10" s="11" t="s">
        <v>205</v>
      </c>
      <c r="BT10" s="11" t="s">
        <v>146</v>
      </c>
      <c r="BU10" s="11">
        <v>37.0</v>
      </c>
      <c r="BV10" s="11" t="s">
        <v>137</v>
      </c>
      <c r="BW10" s="11" t="s">
        <v>239</v>
      </c>
      <c r="BX10" s="11" t="s">
        <v>180</v>
      </c>
      <c r="BY10" s="11">
        <v>0.0</v>
      </c>
      <c r="BZ10" s="11">
        <v>0.0</v>
      </c>
      <c r="CA10" s="11">
        <v>0.0</v>
      </c>
      <c r="CB10" s="11">
        <v>1.0</v>
      </c>
      <c r="CC10" s="11">
        <v>0.0</v>
      </c>
      <c r="CD10" s="11">
        <v>0.0</v>
      </c>
      <c r="CE10" s="11">
        <v>1.0</v>
      </c>
      <c r="CF10" s="11">
        <v>1.0</v>
      </c>
      <c r="CG10" s="11">
        <v>0.0</v>
      </c>
      <c r="CH10" s="11">
        <v>0.0</v>
      </c>
      <c r="CI10" s="11">
        <v>0.0</v>
      </c>
      <c r="CJ10" s="11">
        <v>1.0</v>
      </c>
      <c r="CK10" s="11" t="s">
        <v>240</v>
      </c>
      <c r="CL10" s="11" t="s">
        <v>196</v>
      </c>
      <c r="CM10" s="11" t="s">
        <v>196</v>
      </c>
      <c r="CN10" s="11">
        <v>1.0</v>
      </c>
      <c r="CO10" s="11">
        <v>0.0</v>
      </c>
      <c r="CP10" s="11">
        <v>0.0</v>
      </c>
      <c r="CQ10" s="11">
        <v>0.0</v>
      </c>
      <c r="CW10" s="11">
        <v>1.0</v>
      </c>
      <c r="CX10" s="11">
        <v>0.0</v>
      </c>
      <c r="CY10" s="11">
        <v>0.0</v>
      </c>
      <c r="CZ10" s="11" t="s">
        <v>169</v>
      </c>
      <c r="DA10" s="11">
        <v>1.0</v>
      </c>
      <c r="DB10" s="11">
        <v>0.0</v>
      </c>
      <c r="DC10" s="11">
        <v>0.0</v>
      </c>
      <c r="DD10" s="11">
        <v>0.0</v>
      </c>
      <c r="DE10" s="11">
        <v>0.0</v>
      </c>
      <c r="DF10" s="11">
        <v>0.0</v>
      </c>
      <c r="DG10" s="11">
        <v>0.0</v>
      </c>
      <c r="DH10" s="11">
        <v>0.0</v>
      </c>
      <c r="DI10" s="11">
        <v>0.0</v>
      </c>
      <c r="DJ10" s="11">
        <v>0.0</v>
      </c>
      <c r="DK10" s="11">
        <v>0.0</v>
      </c>
      <c r="DL10" s="11">
        <f t="shared" si="2"/>
        <v>1</v>
      </c>
      <c r="DM10" s="11" t="s">
        <v>137</v>
      </c>
      <c r="DN10" s="11" t="s">
        <v>153</v>
      </c>
      <c r="DO10" s="11" t="s">
        <v>153</v>
      </c>
      <c r="DP10" s="11" t="s">
        <v>140</v>
      </c>
      <c r="DQ10" s="11" t="s">
        <v>140</v>
      </c>
      <c r="DR10" s="11" t="s">
        <v>185</v>
      </c>
      <c r="DS10" s="11" t="s">
        <v>197</v>
      </c>
      <c r="DT10" s="11" t="s">
        <v>171</v>
      </c>
      <c r="DU10" s="11" t="s">
        <v>172</v>
      </c>
      <c r="DV10" s="11" t="s">
        <v>241</v>
      </c>
    </row>
    <row r="11">
      <c r="A11" s="12"/>
      <c r="B11" s="12" t="s">
        <v>242</v>
      </c>
      <c r="C11" s="13" t="s">
        <v>243</v>
      </c>
      <c r="D11" s="14">
        <v>0.375</v>
      </c>
      <c r="E11" s="15">
        <v>0.0</v>
      </c>
      <c r="F11" s="14">
        <v>0.875</v>
      </c>
      <c r="G11" s="14">
        <v>0.125</v>
      </c>
      <c r="H11" s="14">
        <v>0.125</v>
      </c>
      <c r="I11" s="12"/>
      <c r="J11" s="12">
        <f t="shared" ref="J11:AA11" si="4">((SUM(J3:J10))/3)*100</f>
        <v>100</v>
      </c>
      <c r="K11" s="12">
        <f t="shared" si="4"/>
        <v>100</v>
      </c>
      <c r="L11" s="12">
        <f t="shared" si="4"/>
        <v>66.66666667</v>
      </c>
      <c r="M11" s="12">
        <f t="shared" si="4"/>
        <v>66.66666667</v>
      </c>
      <c r="N11" s="12">
        <f t="shared" si="4"/>
        <v>100</v>
      </c>
      <c r="O11" s="12">
        <f t="shared" si="4"/>
        <v>100</v>
      </c>
      <c r="P11" s="12">
        <f t="shared" si="4"/>
        <v>100</v>
      </c>
      <c r="Q11" s="12">
        <f t="shared" si="4"/>
        <v>100</v>
      </c>
      <c r="R11" s="12">
        <f t="shared" si="4"/>
        <v>100</v>
      </c>
      <c r="S11" s="12">
        <f t="shared" si="4"/>
        <v>0</v>
      </c>
      <c r="T11" s="12">
        <f t="shared" si="4"/>
        <v>100</v>
      </c>
      <c r="U11" s="12">
        <f t="shared" si="4"/>
        <v>66.66666667</v>
      </c>
      <c r="V11" s="12">
        <f t="shared" si="4"/>
        <v>100</v>
      </c>
      <c r="W11" s="12">
        <f t="shared" si="4"/>
        <v>66.66666667</v>
      </c>
      <c r="X11" s="12">
        <f t="shared" si="4"/>
        <v>33.33333333</v>
      </c>
      <c r="Y11" s="12">
        <f t="shared" si="4"/>
        <v>66.66666667</v>
      </c>
      <c r="Z11" s="12">
        <f t="shared" si="4"/>
        <v>66.66666667</v>
      </c>
      <c r="AA11" s="12">
        <f t="shared" si="4"/>
        <v>100</v>
      </c>
      <c r="AB11" s="16"/>
      <c r="AC11" s="16" t="s">
        <v>244</v>
      </c>
      <c r="AQ11" s="12">
        <f t="shared" ref="AQ11:AU11" si="5">((SUM(AQ3:AQ9))/7)*100</f>
        <v>71.42857143</v>
      </c>
      <c r="AR11" s="12">
        <f t="shared" si="5"/>
        <v>71.42857143</v>
      </c>
      <c r="AS11" s="12">
        <f t="shared" si="5"/>
        <v>71.42857143</v>
      </c>
      <c r="AT11" s="12">
        <f t="shared" si="5"/>
        <v>14.28571429</v>
      </c>
      <c r="AU11" s="12">
        <f t="shared" si="5"/>
        <v>71.42857143</v>
      </c>
      <c r="AV11" s="12"/>
      <c r="AX11" s="12"/>
      <c r="AY11" s="12"/>
      <c r="AZ11" s="12"/>
      <c r="BA11" s="12"/>
      <c r="BB11" s="12"/>
      <c r="BC11" s="12"/>
      <c r="BD11" s="12">
        <f>SUM(BD3:BD10)</f>
        <v>211</v>
      </c>
      <c r="BE11" s="12">
        <f>((SUM(BE3:BE10))/211)</f>
        <v>0.9052132701</v>
      </c>
      <c r="BF11" s="12">
        <f t="shared" ref="BF11:BJ11" si="6">(SUM(BF3:BF10))/191</f>
        <v>0.387434555</v>
      </c>
      <c r="BG11" s="12">
        <f t="shared" si="6"/>
        <v>0.5078534031</v>
      </c>
      <c r="BH11" s="12">
        <f t="shared" si="6"/>
        <v>0.02617801047</v>
      </c>
      <c r="BI11" s="12">
        <f t="shared" si="6"/>
        <v>0.07853403141</v>
      </c>
      <c r="BJ11" s="12">
        <f t="shared" si="6"/>
        <v>0</v>
      </c>
      <c r="BK11" s="12"/>
      <c r="BL11" s="12"/>
      <c r="BM11" s="12"/>
      <c r="BN11" s="12"/>
      <c r="BO11" s="12"/>
      <c r="BP11" s="12">
        <f>AVERAGE(BP3:BP10)</f>
        <v>5.875</v>
      </c>
      <c r="BQ11" s="12"/>
      <c r="BR11" s="12"/>
      <c r="BS11" s="12"/>
      <c r="BT11" s="12"/>
      <c r="BU11" s="12">
        <f>AVERAGE(BU3:BU10)</f>
        <v>46.5</v>
      </c>
      <c r="BV11" s="12" t="s">
        <v>245</v>
      </c>
      <c r="BW11" s="12"/>
      <c r="BX11" s="12"/>
      <c r="BY11" s="12">
        <f t="shared" ref="BY11:CJ11" si="7">SUM(BY3:BY10)</f>
        <v>1</v>
      </c>
      <c r="BZ11" s="12">
        <f t="shared" si="7"/>
        <v>0</v>
      </c>
      <c r="CA11" s="12">
        <f t="shared" si="7"/>
        <v>0</v>
      </c>
      <c r="CB11" s="12">
        <f t="shared" si="7"/>
        <v>4</v>
      </c>
      <c r="CC11" s="12">
        <f t="shared" si="7"/>
        <v>1</v>
      </c>
      <c r="CD11" s="12">
        <f t="shared" si="7"/>
        <v>1</v>
      </c>
      <c r="CE11" s="12">
        <f t="shared" si="7"/>
        <v>4</v>
      </c>
      <c r="CF11" s="12">
        <f t="shared" si="7"/>
        <v>4</v>
      </c>
      <c r="CG11" s="12">
        <f t="shared" si="7"/>
        <v>0</v>
      </c>
      <c r="CH11" s="12">
        <f t="shared" si="7"/>
        <v>3</v>
      </c>
      <c r="CI11" s="12">
        <f t="shared" si="7"/>
        <v>4</v>
      </c>
      <c r="CJ11" s="12">
        <f t="shared" si="7"/>
        <v>6</v>
      </c>
      <c r="CK11" s="12"/>
      <c r="CL11" s="12"/>
      <c r="CM11" s="12"/>
      <c r="CN11" s="12">
        <f t="shared" ref="CN11:CQ11" si="8">AVERAGE(CN3:CN10)</f>
        <v>1</v>
      </c>
      <c r="CO11" s="12">
        <f t="shared" si="8"/>
        <v>0.875</v>
      </c>
      <c r="CP11" s="12">
        <f t="shared" si="8"/>
        <v>0.75</v>
      </c>
      <c r="CQ11" s="12">
        <f t="shared" si="8"/>
        <v>0.75</v>
      </c>
      <c r="CR11" s="12"/>
      <c r="CS11" s="12"/>
      <c r="CT11" s="12"/>
      <c r="CU11" s="12"/>
      <c r="CV11" s="12"/>
      <c r="CW11" s="12">
        <f t="shared" ref="CW11:CY11" si="9">AVERAGE(CW3:CW10)</f>
        <v>0.625</v>
      </c>
      <c r="CX11" s="12">
        <f t="shared" si="9"/>
        <v>0.875</v>
      </c>
      <c r="CY11" s="12">
        <f t="shared" si="9"/>
        <v>0.875</v>
      </c>
      <c r="CZ11" s="12"/>
      <c r="DA11" s="12">
        <f t="shared" ref="DA11:DL11" si="10">AVERAGE(DA3:DA10)</f>
        <v>0.75</v>
      </c>
      <c r="DB11" s="12">
        <f t="shared" si="10"/>
        <v>0</v>
      </c>
      <c r="DC11" s="12">
        <f t="shared" si="10"/>
        <v>0.125</v>
      </c>
      <c r="DD11" s="12">
        <f t="shared" si="10"/>
        <v>0.25</v>
      </c>
      <c r="DE11" s="12">
        <f t="shared" si="10"/>
        <v>0</v>
      </c>
      <c r="DF11" s="12">
        <f t="shared" si="10"/>
        <v>0</v>
      </c>
      <c r="DG11" s="12">
        <f t="shared" si="10"/>
        <v>0</v>
      </c>
      <c r="DH11" s="12">
        <f t="shared" si="10"/>
        <v>0.125</v>
      </c>
      <c r="DI11" s="12">
        <f t="shared" si="10"/>
        <v>0.125</v>
      </c>
      <c r="DJ11" s="12">
        <f t="shared" si="10"/>
        <v>0.25</v>
      </c>
      <c r="DK11" s="12">
        <f t="shared" si="10"/>
        <v>0.125</v>
      </c>
      <c r="DL11" s="17">
        <f t="shared" si="10"/>
        <v>3.125</v>
      </c>
      <c r="DM11" s="12"/>
      <c r="DN11" s="12"/>
      <c r="DO11" s="12"/>
      <c r="DP11" s="12"/>
      <c r="DQ11" s="12"/>
      <c r="DR11" s="12">
        <f>11/8</f>
        <v>1.375</v>
      </c>
      <c r="DS11" s="12">
        <f>7/8</f>
        <v>0.875</v>
      </c>
      <c r="DT11" s="12">
        <f>15/8</f>
        <v>1.875</v>
      </c>
      <c r="DU11" s="12">
        <f>21/8</f>
        <v>2.625</v>
      </c>
      <c r="DV11" s="12"/>
      <c r="DW11" s="12"/>
      <c r="DX11" s="12"/>
      <c r="DY11" s="12"/>
      <c r="DZ11" s="12"/>
      <c r="EA11" s="12"/>
      <c r="EB11" s="12"/>
      <c r="EC11" s="12"/>
      <c r="ED11" s="12"/>
      <c r="EE11" s="12"/>
    </row>
    <row r="12" ht="102.75" customHeight="1">
      <c r="A12" s="12"/>
      <c r="B12" s="12"/>
      <c r="C12" s="12"/>
      <c r="D12" s="18" t="s">
        <v>246</v>
      </c>
      <c r="I12" s="12"/>
      <c r="J12" s="18" t="s">
        <v>247</v>
      </c>
      <c r="AB12" s="12"/>
      <c r="AC12" s="12"/>
      <c r="AD12" s="12"/>
      <c r="AE12" s="12"/>
      <c r="AF12" s="12"/>
      <c r="AG12" s="12"/>
      <c r="AH12" s="12"/>
      <c r="AI12" s="12"/>
      <c r="AJ12" s="12"/>
      <c r="AK12" s="12"/>
      <c r="AL12" s="12"/>
      <c r="AM12" s="12"/>
      <c r="AN12" s="12"/>
      <c r="AO12" s="12"/>
      <c r="AP12" s="12"/>
      <c r="AQ12" s="18" t="s">
        <v>248</v>
      </c>
      <c r="AW12" s="11">
        <f>sum(AQ12:AU12)</f>
        <v>0</v>
      </c>
      <c r="AX12" s="18" t="s">
        <v>249</v>
      </c>
      <c r="BD12" s="18" t="s">
        <v>250</v>
      </c>
      <c r="BF12" s="18" t="s">
        <v>251</v>
      </c>
      <c r="BK12" s="18" t="s">
        <v>252</v>
      </c>
      <c r="BM12" s="18" t="s">
        <v>253</v>
      </c>
      <c r="BO12" s="13" t="s">
        <v>254</v>
      </c>
      <c r="BP12" s="13" t="s">
        <v>255</v>
      </c>
      <c r="BQ12" s="18" t="s">
        <v>256</v>
      </c>
      <c r="BS12" s="13" t="s">
        <v>257</v>
      </c>
      <c r="BT12" s="13" t="s">
        <v>258</v>
      </c>
      <c r="BU12" s="13" t="s">
        <v>259</v>
      </c>
      <c r="BV12" s="18" t="s">
        <v>260</v>
      </c>
      <c r="BX12" s="18" t="s">
        <v>261</v>
      </c>
      <c r="CL12" s="12"/>
      <c r="CM12" s="12"/>
      <c r="CN12" s="18" t="s">
        <v>262</v>
      </c>
      <c r="CR12" s="18" t="s">
        <v>263</v>
      </c>
      <c r="CW12" s="16" t="s">
        <v>264</v>
      </c>
      <c r="CZ12" s="18" t="s">
        <v>265</v>
      </c>
      <c r="DA12" s="18" t="s">
        <v>266</v>
      </c>
      <c r="DL12" s="11">
        <f>sum(DA11:DJ12)</f>
        <v>1.625</v>
      </c>
      <c r="DM12" s="18" t="s">
        <v>267</v>
      </c>
      <c r="DR12" s="18" t="s">
        <v>268</v>
      </c>
      <c r="DT12" s="13" t="s">
        <v>269</v>
      </c>
      <c r="DU12" s="18" t="s">
        <v>270</v>
      </c>
      <c r="DX12" s="12"/>
      <c r="DY12" s="12"/>
      <c r="DZ12" s="12"/>
      <c r="EA12" s="12"/>
      <c r="EB12" s="12"/>
      <c r="EC12" s="12"/>
      <c r="ED12" s="12"/>
      <c r="EE12" s="12"/>
    </row>
    <row r="13" ht="45.0" customHeight="1">
      <c r="A13" s="12"/>
      <c r="B13" s="12"/>
      <c r="C13" s="12"/>
      <c r="D13" s="12"/>
      <c r="E13" s="12"/>
      <c r="F13" s="12"/>
      <c r="G13" s="12"/>
      <c r="H13" s="12"/>
      <c r="I13" s="12"/>
      <c r="J13" s="16"/>
      <c r="AB13" s="12"/>
      <c r="AC13" s="12"/>
      <c r="AD13" s="12"/>
      <c r="AE13" s="12"/>
      <c r="AF13" s="12"/>
      <c r="AG13" s="12"/>
      <c r="AH13" s="12"/>
      <c r="AI13" s="12"/>
      <c r="AJ13" s="12"/>
      <c r="AK13" s="12"/>
      <c r="AL13" s="12"/>
      <c r="AM13" s="12"/>
      <c r="AN13" s="12"/>
      <c r="AO13" s="12"/>
      <c r="AP13" s="12"/>
      <c r="AQ13" s="16"/>
      <c r="AW13" s="11"/>
      <c r="AX13" s="12"/>
      <c r="AY13" s="12"/>
      <c r="AZ13" s="12"/>
      <c r="BA13" s="12"/>
      <c r="BB13" s="12"/>
      <c r="BC13" s="12"/>
      <c r="BD13" s="16"/>
      <c r="BK13" s="16"/>
      <c r="BS13" s="16"/>
      <c r="BY13" s="16"/>
      <c r="CL13" s="12"/>
      <c r="CM13" s="12"/>
      <c r="CN13" s="16"/>
      <c r="DA13" s="16"/>
      <c r="DL13" s="11"/>
      <c r="DM13" s="12"/>
      <c r="DN13" s="12"/>
      <c r="DO13" s="12"/>
      <c r="DP13" s="12"/>
      <c r="DQ13" s="12"/>
      <c r="DR13" s="16"/>
      <c r="DU13" s="16"/>
      <c r="DX13" s="12"/>
      <c r="DY13" s="12"/>
      <c r="DZ13" s="12"/>
      <c r="EA13" s="12"/>
      <c r="EB13" s="12"/>
      <c r="EC13" s="12"/>
      <c r="ED13" s="12"/>
      <c r="EE13" s="12"/>
    </row>
    <row r="14" ht="51.0" customHeight="1">
      <c r="A14" s="12"/>
      <c r="B14" s="12"/>
      <c r="C14" s="12"/>
      <c r="D14" s="12"/>
      <c r="E14" s="12"/>
      <c r="F14" s="12"/>
      <c r="G14" s="12"/>
      <c r="H14" s="12"/>
      <c r="I14" s="12"/>
      <c r="J14" s="16"/>
      <c r="AB14" s="12"/>
      <c r="AC14" s="12"/>
      <c r="AD14" s="12"/>
      <c r="AE14" s="12"/>
      <c r="AF14" s="12"/>
      <c r="AG14" s="12"/>
      <c r="AH14" s="12"/>
      <c r="AI14" s="12"/>
      <c r="AJ14" s="12"/>
      <c r="AK14" s="12"/>
      <c r="AL14" s="12"/>
      <c r="AM14" s="12"/>
      <c r="AN14" s="12"/>
      <c r="AO14" s="12"/>
      <c r="AP14" s="12"/>
      <c r="AQ14" s="16"/>
      <c r="AW14" s="11"/>
      <c r="AX14" s="12"/>
      <c r="AY14" s="12"/>
      <c r="AZ14" s="12"/>
      <c r="BA14" s="12"/>
      <c r="BB14" s="12"/>
      <c r="BC14" s="12"/>
      <c r="BD14" s="12"/>
      <c r="BE14" s="12"/>
      <c r="BF14" s="12"/>
      <c r="BG14" s="12"/>
      <c r="BH14" s="12"/>
      <c r="BI14" s="12"/>
      <c r="BJ14" s="12"/>
      <c r="BK14" s="16"/>
      <c r="BS14" s="16"/>
      <c r="BY14" s="16"/>
      <c r="CL14" s="12"/>
      <c r="CM14" s="12"/>
      <c r="CN14" s="16"/>
      <c r="DA14" s="16"/>
      <c r="DL14" s="11"/>
      <c r="DM14" s="12"/>
      <c r="DN14" s="12"/>
      <c r="DO14" s="12"/>
      <c r="DP14" s="12"/>
      <c r="DQ14" s="12"/>
      <c r="DR14" s="16"/>
      <c r="DU14" s="16"/>
      <c r="DX14" s="12"/>
      <c r="DY14" s="12"/>
      <c r="DZ14" s="12"/>
      <c r="EA14" s="12"/>
      <c r="EB14" s="12"/>
      <c r="EC14" s="12"/>
      <c r="ED14" s="12"/>
      <c r="EE14" s="12"/>
    </row>
    <row r="15" ht="45.75" customHeight="1">
      <c r="A15" s="12"/>
      <c r="B15" s="12"/>
      <c r="C15" s="12"/>
      <c r="D15" s="12"/>
      <c r="E15" s="12"/>
      <c r="F15" s="12"/>
      <c r="G15" s="12"/>
      <c r="H15" s="12"/>
      <c r="I15" s="12"/>
      <c r="J15" s="16"/>
      <c r="AB15" s="12"/>
      <c r="AC15" s="12"/>
      <c r="AD15" s="12"/>
      <c r="AE15" s="12"/>
      <c r="AF15" s="12"/>
      <c r="AG15" s="12"/>
      <c r="AH15" s="12"/>
      <c r="AI15" s="12"/>
      <c r="AJ15" s="12"/>
      <c r="AK15" s="12"/>
      <c r="AL15" s="12"/>
      <c r="AM15" s="12"/>
      <c r="AN15" s="12"/>
      <c r="AO15" s="12"/>
      <c r="AP15" s="12"/>
      <c r="AQ15" s="16"/>
      <c r="AW15" s="11"/>
      <c r="AX15" s="12"/>
      <c r="AY15" s="12"/>
      <c r="AZ15" s="12"/>
      <c r="BA15" s="12"/>
      <c r="BB15" s="12"/>
      <c r="BC15" s="12"/>
      <c r="BD15" s="12"/>
      <c r="BE15" s="12"/>
      <c r="BF15" s="12"/>
      <c r="BG15" s="12"/>
      <c r="BH15" s="12"/>
      <c r="BI15" s="12"/>
      <c r="BJ15" s="12"/>
      <c r="BK15" s="16"/>
      <c r="BS15" s="16"/>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2"/>
      <c r="DI15" s="12"/>
      <c r="DJ15" s="12"/>
      <c r="DK15" s="12"/>
      <c r="DL15" s="11"/>
      <c r="DM15" s="12"/>
      <c r="DN15" s="12"/>
      <c r="DO15" s="12"/>
      <c r="DP15" s="12"/>
      <c r="DQ15" s="12"/>
      <c r="DR15" s="16"/>
      <c r="DU15" s="12"/>
      <c r="DV15" s="12"/>
      <c r="DW15" s="12"/>
      <c r="DX15" s="12"/>
      <c r="DY15" s="12"/>
      <c r="DZ15" s="12"/>
      <c r="EA15" s="12"/>
      <c r="EB15" s="12"/>
      <c r="EC15" s="12"/>
      <c r="ED15" s="12"/>
      <c r="EE15" s="12"/>
    </row>
    <row r="16" ht="24.0" customHeight="1">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6"/>
      <c r="AW16" s="11"/>
      <c r="AX16" s="12"/>
      <c r="AY16" s="12"/>
      <c r="AZ16" s="12"/>
      <c r="BA16" s="12"/>
      <c r="BB16" s="12"/>
      <c r="BC16" s="12"/>
      <c r="BD16" s="12"/>
      <c r="BE16" s="12"/>
      <c r="BF16" s="12"/>
      <c r="BG16" s="12"/>
      <c r="BH16" s="12"/>
      <c r="BI16" s="12"/>
      <c r="BJ16" s="12"/>
      <c r="BK16" s="12"/>
      <c r="BL16" s="12"/>
      <c r="BM16" s="12"/>
      <c r="BN16" s="12"/>
      <c r="BO16" s="12"/>
      <c r="BP16" s="12"/>
      <c r="BQ16" s="12"/>
      <c r="BR16" s="12"/>
      <c r="BS16" s="16"/>
      <c r="BY16" s="12"/>
      <c r="BZ16" s="12"/>
      <c r="CA16" s="12"/>
      <c r="CB16" s="12"/>
      <c r="CC16" s="12"/>
      <c r="CD16" s="12"/>
      <c r="CE16" s="12"/>
      <c r="CF16" s="12"/>
      <c r="CG16" s="12"/>
      <c r="CH16" s="12"/>
      <c r="CI16" s="12"/>
      <c r="CJ16" s="12"/>
      <c r="CK16" s="12"/>
      <c r="CL16" s="12"/>
      <c r="CM16" s="12"/>
      <c r="CN16" s="12"/>
      <c r="CO16" s="12"/>
      <c r="CP16" s="12"/>
      <c r="CQ16" s="12"/>
      <c r="CR16" s="12"/>
      <c r="CS16" s="12"/>
      <c r="CT16" s="12"/>
      <c r="CU16" s="12"/>
      <c r="CV16" s="12"/>
      <c r="CW16" s="12"/>
      <c r="CX16" s="12"/>
      <c r="CY16" s="12"/>
      <c r="CZ16" s="12"/>
      <c r="DA16" s="12"/>
      <c r="DB16" s="12"/>
      <c r="DC16" s="12"/>
      <c r="DD16" s="12"/>
      <c r="DE16" s="12"/>
      <c r="DF16" s="12"/>
      <c r="DG16" s="12"/>
      <c r="DH16" s="12"/>
      <c r="DI16" s="12"/>
      <c r="DJ16" s="12"/>
      <c r="DK16" s="12"/>
      <c r="DL16" s="11"/>
      <c r="DM16" s="12"/>
      <c r="DN16" s="12"/>
      <c r="DO16" s="12"/>
      <c r="DP16" s="12"/>
      <c r="DQ16" s="12"/>
      <c r="DR16" s="16"/>
      <c r="DU16" s="12"/>
      <c r="DV16" s="12"/>
      <c r="DW16" s="12"/>
      <c r="DX16" s="12"/>
      <c r="DY16" s="12"/>
      <c r="DZ16" s="12"/>
      <c r="EA16" s="12"/>
      <c r="EB16" s="12"/>
      <c r="EC16" s="12"/>
      <c r="ED16" s="12"/>
      <c r="EE16" s="12"/>
    </row>
    <row r="17" ht="40.5" customHeight="1">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6"/>
      <c r="AW17" s="11"/>
      <c r="AX17" s="12"/>
      <c r="AY17" s="12"/>
      <c r="AZ17" s="12"/>
      <c r="BA17" s="12"/>
      <c r="BB17" s="12"/>
      <c r="BC17" s="12"/>
      <c r="BD17" s="12"/>
      <c r="BE17" s="12"/>
      <c r="BF17" s="12"/>
      <c r="BG17" s="12"/>
      <c r="BH17" s="12"/>
      <c r="BI17" s="12"/>
      <c r="BJ17" s="12"/>
      <c r="BK17" s="12"/>
      <c r="BL17" s="12"/>
      <c r="BM17" s="12"/>
      <c r="BN17" s="12"/>
      <c r="BO17" s="12"/>
      <c r="BP17" s="12"/>
      <c r="BQ17" s="12"/>
      <c r="BR17" s="12"/>
      <c r="BS17" s="16"/>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2"/>
      <c r="DI17" s="12"/>
      <c r="DJ17" s="12"/>
      <c r="DK17" s="12"/>
      <c r="DL17" s="11"/>
      <c r="DM17" s="12"/>
      <c r="DN17" s="12"/>
      <c r="DO17" s="12"/>
      <c r="DP17" s="12"/>
      <c r="DQ17" s="12"/>
      <c r="DR17" s="16"/>
      <c r="DU17" s="12"/>
      <c r="DV17" s="12"/>
      <c r="DW17" s="12"/>
      <c r="DX17" s="12"/>
      <c r="DY17" s="12"/>
      <c r="DZ17" s="12"/>
      <c r="EA17" s="12"/>
      <c r="EB17" s="12"/>
      <c r="EC17" s="12"/>
      <c r="ED17" s="12"/>
      <c r="EE17" s="1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EE$2"/>
  <mergeCells count="64">
    <mergeCell ref="DR14:DT14"/>
    <mergeCell ref="DU14:DW14"/>
    <mergeCell ref="DR15:DT15"/>
    <mergeCell ref="DR16:DT16"/>
    <mergeCell ref="DR17:DT17"/>
    <mergeCell ref="AQ14:AV14"/>
    <mergeCell ref="AQ15:AV15"/>
    <mergeCell ref="AQ16:AV16"/>
    <mergeCell ref="AQ17:AV17"/>
    <mergeCell ref="BK15:BR15"/>
    <mergeCell ref="BS15:BX15"/>
    <mergeCell ref="BS16:BX16"/>
    <mergeCell ref="BS17:BX17"/>
    <mergeCell ref="J14:AA14"/>
    <mergeCell ref="BK14:BR14"/>
    <mergeCell ref="BS14:BX14"/>
    <mergeCell ref="BY14:CK14"/>
    <mergeCell ref="CN14:CZ14"/>
    <mergeCell ref="DA14:DK14"/>
    <mergeCell ref="J15:AA15"/>
    <mergeCell ref="BX1:CK1"/>
    <mergeCell ref="CL1:CM1"/>
    <mergeCell ref="CN1:CZ1"/>
    <mergeCell ref="DA1:DK1"/>
    <mergeCell ref="DM1:DQ1"/>
    <mergeCell ref="DR1:DT1"/>
    <mergeCell ref="DU1:DW1"/>
    <mergeCell ref="J1:AA1"/>
    <mergeCell ref="AC1:AP1"/>
    <mergeCell ref="AQ1:AV1"/>
    <mergeCell ref="AX1:BC1"/>
    <mergeCell ref="BD1:BJ1"/>
    <mergeCell ref="BK1:BR1"/>
    <mergeCell ref="BS1:BW1"/>
    <mergeCell ref="A1:I1"/>
    <mergeCell ref="CW12:CY12"/>
    <mergeCell ref="DA12:DK12"/>
    <mergeCell ref="DM12:DQ12"/>
    <mergeCell ref="DR12:DS12"/>
    <mergeCell ref="DU12:DW12"/>
    <mergeCell ref="BK12:BL12"/>
    <mergeCell ref="BM12:BN12"/>
    <mergeCell ref="BQ12:BR12"/>
    <mergeCell ref="BV12:BW12"/>
    <mergeCell ref="BX12:CK12"/>
    <mergeCell ref="CN12:CQ12"/>
    <mergeCell ref="CR12:CV12"/>
    <mergeCell ref="AQ12:AV12"/>
    <mergeCell ref="AQ13:AV13"/>
    <mergeCell ref="BD13:BJ13"/>
    <mergeCell ref="BK13:BR13"/>
    <mergeCell ref="BS13:BX13"/>
    <mergeCell ref="BY13:CK13"/>
    <mergeCell ref="CN13:CZ13"/>
    <mergeCell ref="DA13:DK13"/>
    <mergeCell ref="DR13:DT13"/>
    <mergeCell ref="DU13:DW13"/>
    <mergeCell ref="AC11:AP11"/>
    <mergeCell ref="D12:H12"/>
    <mergeCell ref="J12:AA12"/>
    <mergeCell ref="AX12:BC12"/>
    <mergeCell ref="BD12:BE12"/>
    <mergeCell ref="BF12:BJ12"/>
    <mergeCell ref="J13:AA13"/>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33" width="9.14"/>
  </cols>
  <sheetData>
    <row r="1" ht="17.25" customHeight="1">
      <c r="A1" s="1" t="s">
        <v>0</v>
      </c>
      <c r="B1" s="2"/>
      <c r="C1" s="2"/>
      <c r="D1" s="2"/>
      <c r="E1" s="2"/>
      <c r="F1" s="2"/>
      <c r="G1" s="2"/>
      <c r="H1" s="2"/>
      <c r="I1" s="3" t="s">
        <v>1</v>
      </c>
      <c r="J1" s="2"/>
      <c r="K1" s="2"/>
      <c r="L1" s="2"/>
      <c r="M1" s="2"/>
      <c r="N1" s="2"/>
      <c r="O1" s="2"/>
      <c r="P1" s="2"/>
      <c r="Q1" s="2"/>
      <c r="R1" s="2"/>
      <c r="S1" s="2"/>
      <c r="T1" s="2"/>
      <c r="U1" s="2"/>
      <c r="V1" s="2"/>
      <c r="W1" s="2"/>
      <c r="X1" s="2"/>
      <c r="Y1" s="2"/>
      <c r="Z1" s="2"/>
      <c r="AA1" s="2"/>
      <c r="AB1" s="3" t="s">
        <v>2</v>
      </c>
      <c r="AC1" s="2"/>
      <c r="AD1" s="2"/>
      <c r="AE1" s="2"/>
      <c r="AF1" s="2"/>
      <c r="AG1" s="2"/>
      <c r="AH1" s="2"/>
      <c r="AI1" s="2"/>
      <c r="AJ1" s="2"/>
      <c r="AK1" s="2"/>
      <c r="AL1" s="2"/>
      <c r="AM1" s="2"/>
      <c r="AN1" s="2"/>
      <c r="AO1" s="2"/>
      <c r="AP1" s="3" t="s">
        <v>3</v>
      </c>
      <c r="AQ1" s="2"/>
      <c r="AR1" s="2"/>
      <c r="AS1" s="2"/>
      <c r="AT1" s="2"/>
      <c r="AU1" s="2"/>
      <c r="AV1" s="2"/>
      <c r="AW1" s="3" t="s">
        <v>4</v>
      </c>
      <c r="AX1" s="2"/>
      <c r="AY1" s="2"/>
      <c r="AZ1" s="2"/>
      <c r="BA1" s="2"/>
      <c r="BB1" s="2"/>
      <c r="BC1" s="3" t="s">
        <v>5</v>
      </c>
      <c r="BD1" s="2"/>
      <c r="BE1" s="2"/>
      <c r="BF1" s="2"/>
      <c r="BG1" s="2"/>
      <c r="BH1" s="2"/>
      <c r="BI1" s="2"/>
      <c r="BJ1" s="3" t="s">
        <v>6</v>
      </c>
      <c r="BK1" s="2"/>
      <c r="BL1" s="2"/>
      <c r="BM1" s="2"/>
      <c r="BN1" s="2"/>
      <c r="BO1" s="2"/>
      <c r="BP1" s="2"/>
      <c r="BQ1" s="5" t="s">
        <v>7</v>
      </c>
      <c r="BR1" s="2"/>
      <c r="BS1" s="2"/>
      <c r="BT1" s="2"/>
      <c r="BU1" s="2"/>
      <c r="BV1" s="5" t="s">
        <v>8</v>
      </c>
      <c r="BW1" s="2"/>
      <c r="BX1" s="2"/>
      <c r="BY1" s="2"/>
      <c r="BZ1" s="2"/>
      <c r="CA1" s="2"/>
      <c r="CB1" s="2"/>
      <c r="CC1" s="2"/>
      <c r="CD1" s="2"/>
      <c r="CE1" s="2"/>
      <c r="CF1" s="2"/>
      <c r="CG1" s="2"/>
      <c r="CH1" s="2"/>
      <c r="CI1" s="2"/>
      <c r="CJ1" s="2"/>
      <c r="CK1" s="6" t="s">
        <v>9</v>
      </c>
      <c r="CL1" s="2"/>
      <c r="CM1" s="6" t="s">
        <v>10</v>
      </c>
      <c r="CN1" s="2"/>
      <c r="CO1" s="2"/>
      <c r="CP1" s="2"/>
      <c r="CQ1" s="2"/>
      <c r="CR1" s="2"/>
      <c r="CS1" s="2"/>
      <c r="CT1" s="2"/>
      <c r="CU1" s="2"/>
      <c r="CV1" s="2"/>
      <c r="CW1" s="2"/>
      <c r="CX1" s="2"/>
      <c r="CY1" s="2"/>
      <c r="CZ1" s="7" t="s">
        <v>11</v>
      </c>
      <c r="DA1" s="2"/>
      <c r="DB1" s="2"/>
      <c r="DC1" s="2"/>
      <c r="DD1" s="2"/>
      <c r="DE1" s="2"/>
      <c r="DF1" s="2"/>
      <c r="DG1" s="2"/>
      <c r="DH1" s="2"/>
      <c r="DI1" s="2"/>
      <c r="DJ1" s="2"/>
      <c r="DK1" s="8"/>
      <c r="DL1" s="7" t="s">
        <v>12</v>
      </c>
      <c r="DM1" s="2"/>
      <c r="DN1" s="2"/>
      <c r="DO1" s="2"/>
      <c r="DP1" s="2"/>
      <c r="DQ1" s="7" t="s">
        <v>13</v>
      </c>
      <c r="DR1" s="2"/>
      <c r="DS1" s="2"/>
      <c r="DT1" s="9" t="s">
        <v>14</v>
      </c>
      <c r="DU1" s="2"/>
    </row>
    <row r="2" ht="17.25" customHeight="1">
      <c r="A2" s="11" t="s">
        <v>271</v>
      </c>
      <c r="B2" s="11" t="s">
        <v>16</v>
      </c>
      <c r="C2" s="11" t="s">
        <v>17</v>
      </c>
      <c r="D2" s="11" t="s">
        <v>18</v>
      </c>
      <c r="E2" s="11" t="s">
        <v>19</v>
      </c>
      <c r="F2" s="11" t="s">
        <v>20</v>
      </c>
      <c r="G2" s="11" t="s">
        <v>21</v>
      </c>
      <c r="H2" s="11" t="s">
        <v>22</v>
      </c>
      <c r="I2" s="11" t="s">
        <v>24</v>
      </c>
      <c r="J2" s="11" t="s">
        <v>25</v>
      </c>
      <c r="K2" s="11" t="s">
        <v>26</v>
      </c>
      <c r="L2" s="11" t="s">
        <v>27</v>
      </c>
      <c r="M2" s="11" t="s">
        <v>28</v>
      </c>
      <c r="N2" s="11" t="s">
        <v>29</v>
      </c>
      <c r="O2" s="11" t="s">
        <v>30</v>
      </c>
      <c r="P2" s="11" t="s">
        <v>31</v>
      </c>
      <c r="Q2" s="11" t="s">
        <v>32</v>
      </c>
      <c r="R2" s="11" t="s">
        <v>33</v>
      </c>
      <c r="S2" s="11" t="s">
        <v>34</v>
      </c>
      <c r="T2" s="11" t="s">
        <v>35</v>
      </c>
      <c r="U2" s="11" t="s">
        <v>36</v>
      </c>
      <c r="V2" s="11" t="s">
        <v>37</v>
      </c>
      <c r="W2" s="11" t="s">
        <v>38</v>
      </c>
      <c r="X2" s="11" t="s">
        <v>39</v>
      </c>
      <c r="Y2" s="11" t="s">
        <v>40</v>
      </c>
      <c r="Z2" s="11" t="s">
        <v>41</v>
      </c>
      <c r="AB2" s="11" t="s">
        <v>43</v>
      </c>
      <c r="AC2" s="11" t="s">
        <v>44</v>
      </c>
      <c r="AD2" s="11" t="s">
        <v>45</v>
      </c>
      <c r="AE2" s="11" t="s">
        <v>46</v>
      </c>
      <c r="AF2" s="11" t="s">
        <v>47</v>
      </c>
      <c r="AG2" s="11" t="s">
        <v>48</v>
      </c>
      <c r="AH2" s="11" t="s">
        <v>49</v>
      </c>
      <c r="AI2" s="11" t="s">
        <v>50</v>
      </c>
      <c r="AJ2" s="11" t="s">
        <v>51</v>
      </c>
      <c r="AK2" s="11" t="s">
        <v>52</v>
      </c>
      <c r="AL2" s="11" t="s">
        <v>53</v>
      </c>
      <c r="AM2" s="11" t="s">
        <v>54</v>
      </c>
      <c r="AN2" s="11" t="s">
        <v>55</v>
      </c>
      <c r="AP2" s="11" t="s">
        <v>56</v>
      </c>
      <c r="AQ2" s="11" t="s">
        <v>57</v>
      </c>
      <c r="AR2" s="11" t="s">
        <v>58</v>
      </c>
      <c r="AS2" s="11" t="s">
        <v>59</v>
      </c>
      <c r="AT2" s="11" t="s">
        <v>60</v>
      </c>
      <c r="AV2" s="11" t="s">
        <v>61</v>
      </c>
      <c r="AW2" s="11" t="s">
        <v>62</v>
      </c>
      <c r="AX2" s="11" t="s">
        <v>63</v>
      </c>
      <c r="AY2" s="11" t="s">
        <v>64</v>
      </c>
      <c r="AZ2" s="11" t="s">
        <v>63</v>
      </c>
      <c r="BA2" s="11" t="s">
        <v>65</v>
      </c>
      <c r="BB2" s="11" t="s">
        <v>63</v>
      </c>
      <c r="BC2" s="11" t="s">
        <v>66</v>
      </c>
      <c r="BD2" s="11" t="s">
        <v>67</v>
      </c>
      <c r="BE2" s="11" t="s">
        <v>68</v>
      </c>
      <c r="BF2" s="11" t="s">
        <v>69</v>
      </c>
      <c r="BG2" s="11" t="s">
        <v>70</v>
      </c>
      <c r="BH2" s="11" t="s">
        <v>71</v>
      </c>
      <c r="BI2" s="11" t="s">
        <v>72</v>
      </c>
      <c r="BJ2" s="11" t="s">
        <v>73</v>
      </c>
      <c r="BK2" s="11" t="s">
        <v>75</v>
      </c>
      <c r="BL2" s="11" t="s">
        <v>74</v>
      </c>
      <c r="BM2" s="11" t="s">
        <v>76</v>
      </c>
      <c r="BN2" s="11" t="s">
        <v>77</v>
      </c>
      <c r="BO2" s="11" t="s">
        <v>78</v>
      </c>
      <c r="BP2" s="11" t="s">
        <v>79</v>
      </c>
      <c r="BQ2" s="11" t="s">
        <v>80</v>
      </c>
      <c r="BR2" s="11" t="s">
        <v>81</v>
      </c>
      <c r="BS2" s="11" t="s">
        <v>82</v>
      </c>
      <c r="BT2" s="11" t="s">
        <v>83</v>
      </c>
      <c r="BU2" s="11" t="s">
        <v>84</v>
      </c>
      <c r="BV2" s="11" t="s">
        <v>85</v>
      </c>
      <c r="BW2" s="11" t="s">
        <v>272</v>
      </c>
      <c r="BX2" s="11" t="s">
        <v>86</v>
      </c>
      <c r="BY2" s="11" t="s">
        <v>87</v>
      </c>
      <c r="BZ2" s="11" t="s">
        <v>88</v>
      </c>
      <c r="CA2" s="11" t="s">
        <v>89</v>
      </c>
      <c r="CB2" s="11" t="s">
        <v>90</v>
      </c>
      <c r="CC2" s="11" t="s">
        <v>91</v>
      </c>
      <c r="CD2" s="11" t="s">
        <v>92</v>
      </c>
      <c r="CE2" s="11" t="s">
        <v>93</v>
      </c>
      <c r="CF2" s="11" t="s">
        <v>94</v>
      </c>
      <c r="CG2" s="11" t="s">
        <v>95</v>
      </c>
      <c r="CH2" s="11" t="s">
        <v>96</v>
      </c>
      <c r="CI2" s="11" t="s">
        <v>97</v>
      </c>
      <c r="CJ2" s="11" t="s">
        <v>98</v>
      </c>
      <c r="CK2" s="11" t="s">
        <v>99</v>
      </c>
      <c r="CL2" s="11" t="s">
        <v>100</v>
      </c>
      <c r="CM2" s="11" t="s">
        <v>101</v>
      </c>
      <c r="CN2" s="11" t="s">
        <v>102</v>
      </c>
      <c r="CO2" s="11" t="s">
        <v>103</v>
      </c>
      <c r="CP2" s="11" t="s">
        <v>104</v>
      </c>
      <c r="CQ2" s="11" t="s">
        <v>105</v>
      </c>
      <c r="CR2" s="11" t="s">
        <v>106</v>
      </c>
      <c r="CS2" s="11" t="s">
        <v>107</v>
      </c>
      <c r="CT2" s="11" t="s">
        <v>108</v>
      </c>
      <c r="CU2" s="11" t="s">
        <v>109</v>
      </c>
      <c r="CV2" s="11" t="s">
        <v>110</v>
      </c>
      <c r="CW2" s="11" t="s">
        <v>111</v>
      </c>
      <c r="CX2" s="11" t="s">
        <v>112</v>
      </c>
      <c r="CY2" s="11" t="s">
        <v>113</v>
      </c>
      <c r="CZ2" s="11" t="s">
        <v>114</v>
      </c>
      <c r="DA2" s="11" t="s">
        <v>115</v>
      </c>
      <c r="DB2" s="11" t="s">
        <v>116</v>
      </c>
      <c r="DC2" s="11" t="s">
        <v>117</v>
      </c>
      <c r="DD2" s="11" t="s">
        <v>118</v>
      </c>
      <c r="DE2" s="11" t="s">
        <v>119</v>
      </c>
      <c r="DF2" s="11" t="s">
        <v>120</v>
      </c>
      <c r="DG2" s="11" t="s">
        <v>121</v>
      </c>
      <c r="DH2" s="11" t="s">
        <v>122</v>
      </c>
      <c r="DI2" s="11" t="s">
        <v>123</v>
      </c>
      <c r="DJ2" s="11" t="s">
        <v>124</v>
      </c>
      <c r="DL2" s="11" t="s">
        <v>125</v>
      </c>
      <c r="DM2" s="11" t="s">
        <v>126</v>
      </c>
      <c r="DN2" s="11" t="s">
        <v>127</v>
      </c>
      <c r="DO2" s="11" t="s">
        <v>128</v>
      </c>
      <c r="DP2" s="11" t="s">
        <v>129</v>
      </c>
      <c r="DQ2" s="11" t="s">
        <v>130</v>
      </c>
      <c r="DR2" s="11" t="s">
        <v>131</v>
      </c>
      <c r="DS2" s="11" t="s">
        <v>132</v>
      </c>
      <c r="DT2" s="11" t="s">
        <v>133</v>
      </c>
      <c r="DU2" s="11" t="s">
        <v>84</v>
      </c>
    </row>
    <row r="3" ht="17.25" customHeight="1">
      <c r="A3" s="10">
        <v>1.0</v>
      </c>
      <c r="B3" s="11" t="s">
        <v>158</v>
      </c>
      <c r="C3" s="11">
        <v>50.0</v>
      </c>
      <c r="D3" s="11">
        <v>0.0</v>
      </c>
      <c r="E3" s="11">
        <v>0.0</v>
      </c>
      <c r="F3" s="11">
        <v>1.0</v>
      </c>
      <c r="G3" s="11">
        <v>0.0</v>
      </c>
      <c r="H3" s="11">
        <v>0.0</v>
      </c>
      <c r="AA3" s="11">
        <f t="shared" ref="AA3:AA5" si="1">(SUM(I3:Z3))/18</f>
        <v>0</v>
      </c>
      <c r="AP3" s="11">
        <v>1.0</v>
      </c>
      <c r="AQ3" s="11">
        <v>1.0</v>
      </c>
      <c r="AR3" s="11">
        <v>1.0</v>
      </c>
      <c r="AS3" s="11">
        <v>1.0</v>
      </c>
      <c r="AT3" s="11">
        <v>1.0</v>
      </c>
      <c r="AU3" s="11">
        <f t="shared" ref="AU3:AU5" si="2">SUM(AP3:AT3)+1</f>
        <v>6</v>
      </c>
      <c r="AV3" s="11" t="s">
        <v>273</v>
      </c>
      <c r="AW3" s="11" t="s">
        <v>137</v>
      </c>
      <c r="AX3" s="11" t="s">
        <v>274</v>
      </c>
      <c r="BA3" s="11" t="s">
        <v>140</v>
      </c>
      <c r="BC3" s="11">
        <v>4.0</v>
      </c>
      <c r="BD3" s="11">
        <v>4.0</v>
      </c>
      <c r="BE3" s="11">
        <v>0.0</v>
      </c>
      <c r="BF3" s="11">
        <v>4.0</v>
      </c>
      <c r="BG3" s="11">
        <v>0.0</v>
      </c>
      <c r="BH3" s="11">
        <v>0.0</v>
      </c>
      <c r="BI3" s="11">
        <v>1.0</v>
      </c>
      <c r="BK3" s="11" t="s">
        <v>137</v>
      </c>
      <c r="BL3" s="11" t="s">
        <v>275</v>
      </c>
      <c r="BM3" s="11" t="s">
        <v>142</v>
      </c>
      <c r="BN3" s="11">
        <v>13.0</v>
      </c>
      <c r="BO3" s="11" t="s">
        <v>276</v>
      </c>
      <c r="BP3" s="11" t="s">
        <v>277</v>
      </c>
      <c r="BQ3" s="11" t="s">
        <v>145</v>
      </c>
      <c r="BR3" s="11" t="s">
        <v>146</v>
      </c>
      <c r="BS3" s="11">
        <v>75.0</v>
      </c>
      <c r="BT3" s="11" t="s">
        <v>137</v>
      </c>
      <c r="BU3" s="11" t="s">
        <v>278</v>
      </c>
      <c r="BV3" s="11" t="s">
        <v>180</v>
      </c>
      <c r="BW3" s="11" t="s">
        <v>279</v>
      </c>
      <c r="BX3" s="11">
        <v>1.0</v>
      </c>
      <c r="BY3" s="11">
        <v>0.0</v>
      </c>
      <c r="BZ3" s="11">
        <v>0.0</v>
      </c>
      <c r="CA3" s="11">
        <v>1.0</v>
      </c>
      <c r="CB3" s="11">
        <v>0.0</v>
      </c>
      <c r="CC3" s="11">
        <v>1.0</v>
      </c>
      <c r="CD3" s="11">
        <v>1.0</v>
      </c>
      <c r="CE3" s="11">
        <v>0.0</v>
      </c>
      <c r="CF3" s="11">
        <v>0.0</v>
      </c>
      <c r="CG3" s="11">
        <v>0.0</v>
      </c>
      <c r="CH3" s="11">
        <v>0.0</v>
      </c>
      <c r="CI3" s="11">
        <v>0.0</v>
      </c>
      <c r="CJ3" s="11" t="s">
        <v>280</v>
      </c>
      <c r="CK3" s="11" t="s">
        <v>281</v>
      </c>
      <c r="CL3" s="11" t="s">
        <v>282</v>
      </c>
      <c r="CM3" s="11">
        <v>1.0</v>
      </c>
      <c r="CN3" s="11">
        <v>1.0</v>
      </c>
      <c r="CO3" s="11">
        <v>1.0</v>
      </c>
      <c r="CP3" s="11">
        <v>0.0</v>
      </c>
      <c r="CQ3" s="11" t="s">
        <v>140</v>
      </c>
      <c r="CR3" s="11">
        <v>0.0</v>
      </c>
      <c r="CS3" s="11">
        <v>0.0</v>
      </c>
      <c r="CT3" s="11">
        <v>1.0</v>
      </c>
      <c r="CU3" s="11">
        <v>1.0</v>
      </c>
      <c r="CV3" s="11">
        <v>1.0</v>
      </c>
      <c r="CW3" s="11">
        <v>1.0</v>
      </c>
      <c r="CX3" s="11">
        <v>1.0</v>
      </c>
      <c r="CY3" s="11" t="s">
        <v>169</v>
      </c>
      <c r="CZ3" s="11">
        <v>0.0</v>
      </c>
      <c r="DA3" s="11">
        <v>0.0</v>
      </c>
      <c r="DB3" s="11">
        <v>1.0</v>
      </c>
      <c r="DC3" s="11">
        <v>0.0</v>
      </c>
      <c r="DD3" s="11">
        <v>0.0</v>
      </c>
      <c r="DE3" s="11">
        <v>0.0</v>
      </c>
      <c r="DF3" s="11">
        <v>0.0</v>
      </c>
      <c r="DG3" s="11">
        <v>0.0</v>
      </c>
      <c r="DH3" s="11">
        <v>0.0</v>
      </c>
      <c r="DI3" s="11">
        <v>0.0</v>
      </c>
      <c r="DJ3" s="11">
        <v>0.0</v>
      </c>
      <c r="DK3" s="11">
        <f t="shared" ref="DK3:DK10" si="3">sum(CZ3:DI3)</f>
        <v>1</v>
      </c>
      <c r="DL3" s="11" t="s">
        <v>137</v>
      </c>
      <c r="DM3" s="11" t="s">
        <v>153</v>
      </c>
      <c r="DN3" s="11" t="s">
        <v>153</v>
      </c>
      <c r="DO3" s="11" t="s">
        <v>140</v>
      </c>
      <c r="DP3" s="11" t="s">
        <v>140</v>
      </c>
      <c r="DQ3" s="11" t="s">
        <v>154</v>
      </c>
      <c r="DR3" s="11" t="s">
        <v>197</v>
      </c>
      <c r="DS3" s="11" t="s">
        <v>171</v>
      </c>
      <c r="DT3" s="11" t="s">
        <v>172</v>
      </c>
      <c r="DU3" s="11" t="s">
        <v>283</v>
      </c>
    </row>
    <row r="4" ht="17.25" customHeight="1">
      <c r="A4" s="10">
        <v>2.0</v>
      </c>
      <c r="B4" s="11" t="s">
        <v>134</v>
      </c>
      <c r="C4" s="11">
        <v>52.0</v>
      </c>
      <c r="D4" s="11">
        <v>0.0</v>
      </c>
      <c r="E4" s="11">
        <v>0.0</v>
      </c>
      <c r="F4" s="11">
        <v>1.0</v>
      </c>
      <c r="G4" s="11">
        <v>0.0</v>
      </c>
      <c r="H4" s="11">
        <v>0.0</v>
      </c>
      <c r="AA4" s="11">
        <f t="shared" si="1"/>
        <v>0</v>
      </c>
      <c r="AP4" s="11">
        <v>1.0</v>
      </c>
      <c r="AQ4" s="11">
        <v>1.0</v>
      </c>
      <c r="AR4" s="11">
        <v>0.0</v>
      </c>
      <c r="AS4" s="11">
        <v>1.0</v>
      </c>
      <c r="AT4" s="11">
        <v>1.0</v>
      </c>
      <c r="AU4" s="11">
        <f t="shared" si="2"/>
        <v>5</v>
      </c>
      <c r="AV4" s="11" t="s">
        <v>284</v>
      </c>
      <c r="AW4" s="11" t="s">
        <v>137</v>
      </c>
      <c r="AX4" s="11" t="s">
        <v>285</v>
      </c>
      <c r="BA4" s="11" t="s">
        <v>137</v>
      </c>
      <c r="BB4" s="11" t="s">
        <v>286</v>
      </c>
      <c r="BC4" s="11">
        <v>35.0</v>
      </c>
      <c r="BD4" s="11">
        <v>35.0</v>
      </c>
      <c r="BE4" s="11">
        <v>15.0</v>
      </c>
      <c r="BF4" s="11">
        <v>20.0</v>
      </c>
      <c r="BG4" s="11">
        <v>0.0</v>
      </c>
      <c r="BH4" s="11">
        <v>0.0</v>
      </c>
      <c r="BI4" s="11">
        <v>0.0</v>
      </c>
      <c r="BK4" s="11" t="s">
        <v>137</v>
      </c>
      <c r="BL4" s="11" t="s">
        <v>287</v>
      </c>
      <c r="BM4" s="11" t="s">
        <v>142</v>
      </c>
      <c r="BN4" s="11">
        <v>7.0</v>
      </c>
      <c r="BO4" s="11" t="s">
        <v>288</v>
      </c>
      <c r="BP4" s="11" t="s">
        <v>289</v>
      </c>
      <c r="BQ4" s="11" t="s">
        <v>205</v>
      </c>
      <c r="BR4" s="11" t="s">
        <v>146</v>
      </c>
      <c r="BS4" s="11">
        <v>50.0</v>
      </c>
      <c r="BT4" s="11" t="s">
        <v>140</v>
      </c>
      <c r="BU4" s="11" t="s">
        <v>290</v>
      </c>
      <c r="BV4" s="11" t="s">
        <v>291</v>
      </c>
      <c r="CK4" s="11" t="s">
        <v>292</v>
      </c>
      <c r="CL4" s="11" t="s">
        <v>219</v>
      </c>
      <c r="CM4" s="11">
        <v>1.0</v>
      </c>
      <c r="CN4" s="11">
        <v>1.0</v>
      </c>
      <c r="CO4" s="11">
        <v>1.0</v>
      </c>
      <c r="CP4" s="11">
        <v>1.0</v>
      </c>
      <c r="CQ4" s="11" t="s">
        <v>137</v>
      </c>
      <c r="CR4" s="11">
        <v>1.0</v>
      </c>
      <c r="CS4" s="11">
        <v>1.0</v>
      </c>
      <c r="CT4" s="11">
        <v>1.0</v>
      </c>
      <c r="CU4" s="11">
        <v>0.0</v>
      </c>
      <c r="CV4" s="11">
        <v>1.0</v>
      </c>
      <c r="CW4" s="11">
        <v>1.0</v>
      </c>
      <c r="CX4" s="11">
        <v>1.0</v>
      </c>
      <c r="CY4" s="11" t="s">
        <v>152</v>
      </c>
      <c r="CZ4" s="11">
        <v>1.0</v>
      </c>
      <c r="DA4" s="11">
        <v>1.0</v>
      </c>
      <c r="DB4" s="11">
        <v>0.0</v>
      </c>
      <c r="DC4" s="11">
        <v>0.0</v>
      </c>
      <c r="DD4" s="11">
        <v>0.0</v>
      </c>
      <c r="DE4" s="11">
        <v>0.0</v>
      </c>
      <c r="DF4" s="11">
        <v>0.0</v>
      </c>
      <c r="DG4" s="11">
        <v>0.0</v>
      </c>
      <c r="DH4" s="11">
        <v>0.0</v>
      </c>
      <c r="DI4" s="11">
        <v>0.0</v>
      </c>
      <c r="DJ4" s="11">
        <v>0.0</v>
      </c>
      <c r="DK4" s="11">
        <f t="shared" si="3"/>
        <v>2</v>
      </c>
      <c r="DL4" s="11" t="s">
        <v>140</v>
      </c>
      <c r="DM4" s="11" t="s">
        <v>153</v>
      </c>
      <c r="DN4" s="11" t="s">
        <v>153</v>
      </c>
      <c r="DO4" s="11" t="s">
        <v>293</v>
      </c>
      <c r="DP4" s="11" t="s">
        <v>293</v>
      </c>
      <c r="DQ4" s="11" t="s">
        <v>185</v>
      </c>
      <c r="DR4" s="11" t="s">
        <v>197</v>
      </c>
      <c r="DS4" s="11" t="s">
        <v>156</v>
      </c>
      <c r="DT4" s="11" t="s">
        <v>294</v>
      </c>
      <c r="DU4" s="11" t="s">
        <v>295</v>
      </c>
    </row>
    <row r="5" ht="17.25" customHeight="1">
      <c r="A5" s="10">
        <v>3.0</v>
      </c>
      <c r="B5" s="11" t="s">
        <v>134</v>
      </c>
      <c r="C5" s="11">
        <v>44.0</v>
      </c>
      <c r="D5" s="11">
        <v>0.0</v>
      </c>
      <c r="E5" s="11">
        <v>0.0</v>
      </c>
      <c r="F5" s="11">
        <v>0.0</v>
      </c>
      <c r="G5" s="11">
        <v>1.0</v>
      </c>
      <c r="H5" s="11">
        <v>0.0</v>
      </c>
      <c r="AA5" s="11">
        <f t="shared" si="1"/>
        <v>0</v>
      </c>
      <c r="AP5" s="11">
        <v>1.0</v>
      </c>
      <c r="AQ5" s="11">
        <v>1.0</v>
      </c>
      <c r="AR5" s="11">
        <v>0.0</v>
      </c>
      <c r="AS5" s="11">
        <v>0.0</v>
      </c>
      <c r="AT5" s="11">
        <v>1.0</v>
      </c>
      <c r="AU5" s="11">
        <f t="shared" si="2"/>
        <v>4</v>
      </c>
      <c r="AV5" s="11" t="s">
        <v>296</v>
      </c>
      <c r="AW5" s="11" t="s">
        <v>137</v>
      </c>
      <c r="AX5" s="11" t="s">
        <v>297</v>
      </c>
      <c r="BA5" s="11" t="s">
        <v>137</v>
      </c>
      <c r="BB5" s="11" t="s">
        <v>298</v>
      </c>
      <c r="BC5" s="11">
        <v>70.0</v>
      </c>
      <c r="BD5" s="11">
        <v>70.0</v>
      </c>
      <c r="BE5" s="11">
        <v>1.0</v>
      </c>
      <c r="BF5" s="11">
        <v>69.0</v>
      </c>
      <c r="BG5" s="11">
        <v>0.0</v>
      </c>
      <c r="BH5" s="11">
        <v>0.0</v>
      </c>
      <c r="BI5" s="11">
        <v>0.0</v>
      </c>
      <c r="BK5" s="11" t="s">
        <v>140</v>
      </c>
      <c r="BQ5" s="11" t="s">
        <v>145</v>
      </c>
      <c r="BR5" s="11" t="s">
        <v>146</v>
      </c>
      <c r="BS5" s="11">
        <v>150.0</v>
      </c>
      <c r="BT5" s="11" t="s">
        <v>137</v>
      </c>
      <c r="BU5" s="11" t="s">
        <v>299</v>
      </c>
      <c r="BV5" s="11" t="s">
        <v>180</v>
      </c>
      <c r="BW5" s="11" t="s">
        <v>300</v>
      </c>
      <c r="BX5" s="11">
        <v>0.0</v>
      </c>
      <c r="BY5" s="11">
        <v>0.0</v>
      </c>
      <c r="BZ5" s="11">
        <v>0.0</v>
      </c>
      <c r="CA5" s="11">
        <v>0.0</v>
      </c>
      <c r="CB5" s="11">
        <v>0.0</v>
      </c>
      <c r="CC5" s="11">
        <v>1.0</v>
      </c>
      <c r="CD5" s="11">
        <v>1.0</v>
      </c>
      <c r="CE5" s="11">
        <v>0.0</v>
      </c>
      <c r="CF5" s="11">
        <v>0.0</v>
      </c>
      <c r="CG5" s="11">
        <v>0.0</v>
      </c>
      <c r="CH5" s="11">
        <v>0.0</v>
      </c>
      <c r="CI5" s="11">
        <v>1.0</v>
      </c>
      <c r="CJ5" s="11" t="s">
        <v>301</v>
      </c>
      <c r="CK5" s="11" t="s">
        <v>302</v>
      </c>
      <c r="CL5" s="11" t="s">
        <v>303</v>
      </c>
      <c r="CY5" s="11" t="s">
        <v>137</v>
      </c>
      <c r="CZ5" s="11">
        <v>0.0</v>
      </c>
      <c r="DA5" s="11">
        <v>0.0</v>
      </c>
      <c r="DB5" s="11">
        <v>0.0</v>
      </c>
      <c r="DC5" s="11">
        <v>1.0</v>
      </c>
      <c r="DD5" s="11">
        <v>0.0</v>
      </c>
      <c r="DE5" s="11">
        <v>0.0</v>
      </c>
      <c r="DF5" s="11">
        <v>0.0</v>
      </c>
      <c r="DG5" s="11">
        <v>0.0</v>
      </c>
      <c r="DH5" s="11">
        <v>0.0</v>
      </c>
      <c r="DI5" s="11">
        <v>0.0</v>
      </c>
      <c r="DJ5" s="11">
        <v>0.0</v>
      </c>
      <c r="DK5" s="11">
        <f t="shared" si="3"/>
        <v>1</v>
      </c>
      <c r="DL5" s="11" t="s">
        <v>137</v>
      </c>
      <c r="DM5" s="11" t="s">
        <v>153</v>
      </c>
      <c r="DN5" s="11" t="s">
        <v>153</v>
      </c>
      <c r="DO5" s="11" t="s">
        <v>140</v>
      </c>
      <c r="DP5" s="11" t="s">
        <v>140</v>
      </c>
      <c r="DQ5" s="11" t="s">
        <v>185</v>
      </c>
      <c r="DR5" s="11" t="s">
        <v>197</v>
      </c>
      <c r="DS5" s="11" t="s">
        <v>156</v>
      </c>
      <c r="DT5" s="11" t="s">
        <v>172</v>
      </c>
      <c r="DU5" s="11" t="s">
        <v>304</v>
      </c>
    </row>
    <row r="6" ht="17.25" customHeight="1">
      <c r="A6" s="10">
        <v>4.0</v>
      </c>
      <c r="B6" s="11" t="s">
        <v>158</v>
      </c>
      <c r="C6" s="11">
        <v>52.0</v>
      </c>
      <c r="D6" s="11">
        <v>1.0</v>
      </c>
      <c r="E6" s="11">
        <v>0.0</v>
      </c>
      <c r="F6" s="11">
        <v>0.0</v>
      </c>
      <c r="G6" s="11">
        <v>0.0</v>
      </c>
      <c r="H6" s="11">
        <v>0.0</v>
      </c>
      <c r="I6" s="11">
        <v>1.0</v>
      </c>
      <c r="J6" s="11">
        <v>1.0</v>
      </c>
      <c r="K6" s="11">
        <v>0.0</v>
      </c>
      <c r="L6" s="11">
        <v>0.0</v>
      </c>
      <c r="M6" s="11">
        <v>1.0</v>
      </c>
      <c r="N6" s="11">
        <v>1.0</v>
      </c>
      <c r="O6" s="11">
        <v>1.0</v>
      </c>
      <c r="P6" s="11">
        <v>1.0</v>
      </c>
      <c r="Q6" s="11">
        <v>1.0</v>
      </c>
      <c r="R6" s="11">
        <v>0.0</v>
      </c>
      <c r="S6" s="11">
        <v>1.0</v>
      </c>
      <c r="T6" s="11">
        <v>0.0</v>
      </c>
      <c r="U6" s="11">
        <v>0.0</v>
      </c>
      <c r="V6" s="11">
        <v>1.0</v>
      </c>
      <c r="W6" s="11">
        <v>0.0</v>
      </c>
      <c r="X6" s="11">
        <v>0.0</v>
      </c>
      <c r="Y6" s="11">
        <v>1.0</v>
      </c>
      <c r="Z6" s="11">
        <v>1.0</v>
      </c>
      <c r="AA6" s="11">
        <f t="shared" ref="AA6:AA10" si="4">(SUM(I6:Z6))</f>
        <v>11</v>
      </c>
      <c r="AV6" s="11" t="s">
        <v>305</v>
      </c>
      <c r="AW6" s="11" t="s">
        <v>137</v>
      </c>
      <c r="AX6" s="11" t="s">
        <v>306</v>
      </c>
      <c r="AY6" s="11" t="s">
        <v>137</v>
      </c>
      <c r="AZ6" s="11" t="s">
        <v>307</v>
      </c>
      <c r="BC6" s="11">
        <v>45.0</v>
      </c>
      <c r="BD6" s="11">
        <v>28.0</v>
      </c>
      <c r="BE6" s="11">
        <v>17.0</v>
      </c>
      <c r="BF6" s="11">
        <v>0.0</v>
      </c>
      <c r="BG6" s="11">
        <v>0.0</v>
      </c>
      <c r="BH6" s="11">
        <v>0.0</v>
      </c>
      <c r="BI6" s="11">
        <v>0.0</v>
      </c>
      <c r="BJ6" s="11" t="s">
        <v>140</v>
      </c>
      <c r="BM6" s="11" t="s">
        <v>142</v>
      </c>
      <c r="BN6" s="11">
        <v>10.0</v>
      </c>
      <c r="BO6" s="11" t="s">
        <v>308</v>
      </c>
      <c r="BP6" s="11" t="s">
        <v>309</v>
      </c>
      <c r="BQ6" s="11" t="s">
        <v>145</v>
      </c>
      <c r="BR6" s="11" t="s">
        <v>146</v>
      </c>
      <c r="BS6" s="11">
        <v>140.0</v>
      </c>
      <c r="BT6" s="11" t="s">
        <v>140</v>
      </c>
      <c r="BU6" s="11" t="s">
        <v>310</v>
      </c>
      <c r="BV6" s="11" t="s">
        <v>291</v>
      </c>
      <c r="CK6" s="11" t="s">
        <v>311</v>
      </c>
      <c r="CL6" s="11" t="s">
        <v>196</v>
      </c>
      <c r="CM6" s="11">
        <v>1.0</v>
      </c>
      <c r="CN6" s="11">
        <v>0.0</v>
      </c>
      <c r="CO6" s="11">
        <v>0.0</v>
      </c>
      <c r="CP6" s="11">
        <v>0.0</v>
      </c>
      <c r="CV6" s="11">
        <v>1.0</v>
      </c>
      <c r="CW6" s="11">
        <v>0.0</v>
      </c>
      <c r="CX6" s="11">
        <v>0.0</v>
      </c>
      <c r="CY6" s="11" t="s">
        <v>169</v>
      </c>
      <c r="CZ6" s="11">
        <v>1.0</v>
      </c>
      <c r="DA6" s="11">
        <v>1.0</v>
      </c>
      <c r="DB6" s="11">
        <v>1.0</v>
      </c>
      <c r="DC6" s="11">
        <v>0.0</v>
      </c>
      <c r="DD6" s="11">
        <v>0.0</v>
      </c>
      <c r="DE6" s="11">
        <v>0.0</v>
      </c>
      <c r="DF6" s="11">
        <v>0.0</v>
      </c>
      <c r="DG6" s="11">
        <v>0.0</v>
      </c>
      <c r="DH6" s="11">
        <v>0.0</v>
      </c>
      <c r="DI6" s="11">
        <v>0.0</v>
      </c>
      <c r="DJ6" s="11">
        <v>0.0</v>
      </c>
      <c r="DK6" s="11">
        <f t="shared" si="3"/>
        <v>3</v>
      </c>
      <c r="DL6" s="11" t="s">
        <v>137</v>
      </c>
      <c r="DM6" s="11" t="s">
        <v>153</v>
      </c>
      <c r="DN6" s="11" t="s">
        <v>153</v>
      </c>
      <c r="DO6" s="11" t="s">
        <v>140</v>
      </c>
      <c r="DP6" s="11" t="s">
        <v>140</v>
      </c>
      <c r="DQ6" s="11" t="s">
        <v>154</v>
      </c>
      <c r="DR6" s="11" t="s">
        <v>197</v>
      </c>
      <c r="DS6" s="11" t="s">
        <v>156</v>
      </c>
      <c r="DT6" s="11" t="s">
        <v>172</v>
      </c>
      <c r="DU6" s="11" t="s">
        <v>312</v>
      </c>
    </row>
    <row r="7" ht="17.25" customHeight="1">
      <c r="A7" s="10">
        <v>5.0</v>
      </c>
      <c r="B7" s="11" t="s">
        <v>158</v>
      </c>
      <c r="C7" s="11">
        <v>33.0</v>
      </c>
      <c r="D7" s="11">
        <v>1.0</v>
      </c>
      <c r="E7" s="11">
        <v>0.0</v>
      </c>
      <c r="F7" s="11">
        <v>1.0</v>
      </c>
      <c r="G7" s="11">
        <v>1.0</v>
      </c>
      <c r="H7" s="11">
        <v>0.0</v>
      </c>
      <c r="I7" s="11">
        <v>1.0</v>
      </c>
      <c r="J7" s="11">
        <v>1.0</v>
      </c>
      <c r="K7" s="11">
        <v>1.0</v>
      </c>
      <c r="L7" s="11">
        <v>1.0</v>
      </c>
      <c r="M7" s="11">
        <v>1.0</v>
      </c>
      <c r="N7" s="11">
        <v>1.0</v>
      </c>
      <c r="O7" s="11">
        <v>1.0</v>
      </c>
      <c r="P7" s="11">
        <v>1.0</v>
      </c>
      <c r="Q7" s="11">
        <v>1.0</v>
      </c>
      <c r="R7" s="11">
        <v>1.0</v>
      </c>
      <c r="S7" s="11">
        <v>1.0</v>
      </c>
      <c r="T7" s="11">
        <v>1.0</v>
      </c>
      <c r="U7" s="11">
        <v>1.0</v>
      </c>
      <c r="V7" s="11">
        <v>1.0</v>
      </c>
      <c r="W7" s="11">
        <v>1.0</v>
      </c>
      <c r="X7" s="11">
        <v>1.0</v>
      </c>
      <c r="Y7" s="11">
        <v>1.0</v>
      </c>
      <c r="Z7" s="11">
        <v>1.0</v>
      </c>
      <c r="AA7" s="11">
        <f t="shared" si="4"/>
        <v>18</v>
      </c>
      <c r="AP7" s="11">
        <v>1.0</v>
      </c>
      <c r="AQ7" s="11">
        <v>1.0</v>
      </c>
      <c r="AR7" s="11">
        <v>0.0</v>
      </c>
      <c r="AS7" s="11">
        <v>1.0</v>
      </c>
      <c r="AT7" s="11">
        <v>0.0</v>
      </c>
      <c r="AU7" s="11">
        <f t="shared" ref="AU7:AU10" si="5">SUM(AP7:AT7)+1</f>
        <v>4</v>
      </c>
      <c r="AV7" s="11" t="s">
        <v>313</v>
      </c>
      <c r="AW7" s="11" t="s">
        <v>137</v>
      </c>
      <c r="AX7" s="11" t="s">
        <v>314</v>
      </c>
      <c r="AY7" s="11" t="s">
        <v>137</v>
      </c>
      <c r="AZ7" s="11" t="s">
        <v>315</v>
      </c>
      <c r="BA7" s="11" t="s">
        <v>140</v>
      </c>
      <c r="BC7" s="11">
        <v>245.0</v>
      </c>
      <c r="BD7" s="11">
        <v>205.0</v>
      </c>
      <c r="BE7" s="11">
        <v>20.0</v>
      </c>
      <c r="BF7" s="11">
        <v>40.0</v>
      </c>
      <c r="BG7" s="11">
        <v>145.0</v>
      </c>
      <c r="BH7" s="11">
        <v>0.0</v>
      </c>
      <c r="BI7" s="11">
        <v>0.0</v>
      </c>
      <c r="BJ7" s="11" t="s">
        <v>140</v>
      </c>
      <c r="BK7" s="11" t="s">
        <v>140</v>
      </c>
      <c r="BM7" s="11" t="s">
        <v>316</v>
      </c>
      <c r="BN7" s="11">
        <v>5.0</v>
      </c>
      <c r="BO7" s="11" t="s">
        <v>317</v>
      </c>
      <c r="BP7" s="11" t="s">
        <v>318</v>
      </c>
      <c r="BQ7" s="11" t="s">
        <v>145</v>
      </c>
      <c r="BR7" s="11" t="s">
        <v>146</v>
      </c>
      <c r="BS7" s="11">
        <v>28.0</v>
      </c>
      <c r="BT7" s="11" t="s">
        <v>140</v>
      </c>
      <c r="BU7" s="11" t="s">
        <v>319</v>
      </c>
      <c r="BV7" s="11" t="s">
        <v>180</v>
      </c>
      <c r="BW7" s="11" t="s">
        <v>320</v>
      </c>
      <c r="BX7" s="11">
        <v>0.0</v>
      </c>
      <c r="BY7" s="11">
        <v>0.0</v>
      </c>
      <c r="BZ7" s="11">
        <v>0.0</v>
      </c>
      <c r="CA7" s="11">
        <v>1.0</v>
      </c>
      <c r="CB7" s="11">
        <v>0.0</v>
      </c>
      <c r="CC7" s="11">
        <v>0.0</v>
      </c>
      <c r="CD7" s="11">
        <v>0.0</v>
      </c>
      <c r="CE7" s="11">
        <v>0.0</v>
      </c>
      <c r="CF7" s="11">
        <v>0.0</v>
      </c>
      <c r="CG7" s="11">
        <v>0.0</v>
      </c>
      <c r="CH7" s="11">
        <v>1.0</v>
      </c>
      <c r="CI7" s="11">
        <v>0.0</v>
      </c>
      <c r="CJ7" s="11" t="s">
        <v>321</v>
      </c>
      <c r="CK7" s="11" t="s">
        <v>322</v>
      </c>
      <c r="CL7" s="11" t="s">
        <v>323</v>
      </c>
      <c r="CM7" s="11">
        <v>1.0</v>
      </c>
      <c r="CN7" s="11">
        <v>1.0</v>
      </c>
      <c r="CO7" s="11">
        <v>1.0</v>
      </c>
      <c r="CP7" s="11">
        <v>0.0</v>
      </c>
      <c r="CQ7" s="11" t="s">
        <v>140</v>
      </c>
      <c r="CR7" s="11">
        <v>1.0</v>
      </c>
      <c r="CS7" s="11">
        <v>1.0</v>
      </c>
      <c r="CT7" s="11">
        <v>1.0</v>
      </c>
      <c r="CU7" s="11">
        <v>0.0</v>
      </c>
      <c r="CV7" s="11">
        <v>1.0</v>
      </c>
      <c r="CW7" s="11">
        <v>1.0</v>
      </c>
      <c r="CX7" s="11">
        <v>1.0</v>
      </c>
      <c r="CY7" s="11" t="s">
        <v>137</v>
      </c>
      <c r="CZ7" s="11">
        <v>1.0</v>
      </c>
      <c r="DA7" s="11">
        <v>0.0</v>
      </c>
      <c r="DB7" s="11">
        <v>1.0</v>
      </c>
      <c r="DC7" s="11">
        <v>0.0</v>
      </c>
      <c r="DD7" s="11">
        <v>0.0</v>
      </c>
      <c r="DE7" s="11">
        <v>0.0</v>
      </c>
      <c r="DF7" s="11">
        <v>0.0</v>
      </c>
      <c r="DG7" s="11">
        <v>0.0</v>
      </c>
      <c r="DH7" s="11">
        <v>1.0</v>
      </c>
      <c r="DI7" s="11">
        <v>1.0</v>
      </c>
      <c r="DJ7" s="11">
        <v>0.0</v>
      </c>
      <c r="DK7" s="11">
        <f t="shared" si="3"/>
        <v>4</v>
      </c>
      <c r="DL7" s="11" t="s">
        <v>137</v>
      </c>
      <c r="DM7" s="11" t="s">
        <v>153</v>
      </c>
      <c r="DN7" s="11" t="s">
        <v>153</v>
      </c>
      <c r="DO7" s="11" t="s">
        <v>140</v>
      </c>
      <c r="DP7" s="11" t="s">
        <v>140</v>
      </c>
      <c r="DQ7" s="11" t="s">
        <v>185</v>
      </c>
      <c r="DR7" s="11" t="s">
        <v>197</v>
      </c>
      <c r="DS7" s="11" t="s">
        <v>220</v>
      </c>
      <c r="DT7" s="11" t="s">
        <v>172</v>
      </c>
      <c r="DU7" s="11" t="s">
        <v>324</v>
      </c>
    </row>
    <row r="8" ht="17.25" customHeight="1">
      <c r="A8" s="10">
        <v>6.0</v>
      </c>
      <c r="B8" s="11" t="s">
        <v>158</v>
      </c>
      <c r="C8" s="11">
        <v>48.0</v>
      </c>
      <c r="D8" s="11">
        <v>0.0</v>
      </c>
      <c r="E8" s="11">
        <v>0.0</v>
      </c>
      <c r="F8" s="11">
        <v>1.0</v>
      </c>
      <c r="G8" s="11">
        <v>0.0</v>
      </c>
      <c r="H8" s="11">
        <v>0.0</v>
      </c>
      <c r="AA8" s="11">
        <f t="shared" si="4"/>
        <v>0</v>
      </c>
      <c r="AP8" s="11">
        <v>0.0</v>
      </c>
      <c r="AQ8" s="11">
        <v>1.0</v>
      </c>
      <c r="AR8" s="11">
        <v>0.0</v>
      </c>
      <c r="AS8" s="11">
        <v>0.0</v>
      </c>
      <c r="AT8" s="11">
        <v>0.0</v>
      </c>
      <c r="AU8" s="11">
        <f t="shared" si="5"/>
        <v>2</v>
      </c>
      <c r="AV8" s="11" t="s">
        <v>325</v>
      </c>
      <c r="AW8" s="11" t="s">
        <v>137</v>
      </c>
      <c r="AX8" s="11" t="s">
        <v>326</v>
      </c>
      <c r="BA8" s="11" t="s">
        <v>140</v>
      </c>
      <c r="BC8" s="11">
        <v>10.0</v>
      </c>
      <c r="BD8" s="11">
        <v>10.0</v>
      </c>
      <c r="BE8" s="11">
        <v>0.0</v>
      </c>
      <c r="BF8" s="11">
        <v>10.0</v>
      </c>
      <c r="BG8" s="11">
        <v>0.0</v>
      </c>
      <c r="BH8" s="11">
        <v>0.0</v>
      </c>
      <c r="BI8" s="11">
        <v>0.0</v>
      </c>
      <c r="BK8" s="11" t="s">
        <v>140</v>
      </c>
      <c r="BM8" s="11" t="s">
        <v>142</v>
      </c>
      <c r="BN8" s="11">
        <v>5.0</v>
      </c>
      <c r="BO8" s="11" t="s">
        <v>327</v>
      </c>
      <c r="BP8" s="11" t="s">
        <v>328</v>
      </c>
      <c r="BQ8" s="11" t="s">
        <v>205</v>
      </c>
      <c r="BR8" s="11" t="s">
        <v>146</v>
      </c>
      <c r="BS8" s="11">
        <v>31.0</v>
      </c>
      <c r="BT8" s="11" t="s">
        <v>140</v>
      </c>
      <c r="BU8" s="11" t="s">
        <v>329</v>
      </c>
      <c r="BV8" s="11" t="s">
        <v>291</v>
      </c>
      <c r="CK8" s="11" t="s">
        <v>330</v>
      </c>
      <c r="CL8" s="11" t="s">
        <v>331</v>
      </c>
      <c r="CM8" s="11">
        <v>0.0</v>
      </c>
      <c r="CN8" s="11">
        <v>1.0</v>
      </c>
      <c r="CO8" s="11">
        <v>0.0</v>
      </c>
      <c r="CP8" s="11">
        <v>1.0</v>
      </c>
      <c r="CQ8" s="11" t="s">
        <v>137</v>
      </c>
      <c r="CR8" s="11">
        <v>0.0</v>
      </c>
      <c r="CS8" s="11">
        <v>1.0</v>
      </c>
      <c r="CT8" s="11">
        <v>1.0</v>
      </c>
      <c r="CU8" s="11">
        <v>0.0</v>
      </c>
      <c r="CV8" s="11">
        <v>1.0</v>
      </c>
      <c r="CW8" s="11">
        <v>0.0</v>
      </c>
      <c r="CX8" s="11">
        <v>1.0</v>
      </c>
      <c r="CY8" s="11" t="s">
        <v>184</v>
      </c>
      <c r="CZ8" s="11">
        <v>0.0</v>
      </c>
      <c r="DA8" s="11">
        <v>0.0</v>
      </c>
      <c r="DB8" s="11">
        <v>0.0</v>
      </c>
      <c r="DC8" s="11">
        <v>0.0</v>
      </c>
      <c r="DD8" s="11">
        <v>0.0</v>
      </c>
      <c r="DE8" s="11">
        <v>0.0</v>
      </c>
      <c r="DF8" s="11">
        <v>0.0</v>
      </c>
      <c r="DG8" s="11">
        <v>0.0</v>
      </c>
      <c r="DH8" s="11">
        <v>1.0</v>
      </c>
      <c r="DI8" s="11">
        <v>0.0</v>
      </c>
      <c r="DJ8" s="11">
        <v>0.0</v>
      </c>
      <c r="DK8" s="11">
        <f t="shared" si="3"/>
        <v>1</v>
      </c>
      <c r="DL8" s="11" t="s">
        <v>137</v>
      </c>
      <c r="DM8" s="11" t="s">
        <v>153</v>
      </c>
      <c r="DN8" s="11" t="s">
        <v>153</v>
      </c>
      <c r="DO8" s="11" t="s">
        <v>140</v>
      </c>
      <c r="DP8" s="11" t="s">
        <v>140</v>
      </c>
      <c r="DQ8" s="11" t="s">
        <v>185</v>
      </c>
      <c r="DR8" s="11" t="s">
        <v>197</v>
      </c>
      <c r="DS8" s="11" t="s">
        <v>171</v>
      </c>
      <c r="DT8" s="11" t="s">
        <v>172</v>
      </c>
      <c r="DU8" s="11" t="s">
        <v>332</v>
      </c>
    </row>
    <row r="9" ht="17.25" customHeight="1">
      <c r="A9" s="10">
        <v>7.0</v>
      </c>
      <c r="B9" s="11" t="s">
        <v>134</v>
      </c>
      <c r="C9" s="11">
        <v>55.0</v>
      </c>
      <c r="D9" s="11">
        <v>0.0</v>
      </c>
      <c r="E9" s="11">
        <v>1.0</v>
      </c>
      <c r="F9" s="11">
        <v>1.0</v>
      </c>
      <c r="G9" s="11">
        <v>0.0</v>
      </c>
      <c r="H9" s="11">
        <v>0.0</v>
      </c>
      <c r="AA9" s="11">
        <f t="shared" si="4"/>
        <v>0</v>
      </c>
      <c r="AB9" s="11">
        <v>0.0</v>
      </c>
      <c r="AC9" s="11">
        <v>0.0</v>
      </c>
      <c r="AD9" s="11">
        <v>1.0</v>
      </c>
      <c r="AE9" s="11">
        <v>1.0</v>
      </c>
      <c r="AF9" s="11">
        <v>0.0</v>
      </c>
      <c r="AG9" s="11">
        <v>1.0</v>
      </c>
      <c r="AH9" s="11">
        <v>0.0</v>
      </c>
      <c r="AI9" s="11">
        <v>0.0</v>
      </c>
      <c r="AJ9" s="11">
        <v>1.0</v>
      </c>
      <c r="AK9" s="11">
        <v>0.0</v>
      </c>
      <c r="AL9" s="11">
        <v>1.0</v>
      </c>
      <c r="AM9" s="11">
        <v>1.0</v>
      </c>
      <c r="AN9" s="11">
        <v>1.0</v>
      </c>
      <c r="AO9" s="11">
        <f>SUM(AB9:AN9)</f>
        <v>7</v>
      </c>
      <c r="AP9" s="11">
        <v>1.0</v>
      </c>
      <c r="AQ9" s="11">
        <v>1.0</v>
      </c>
      <c r="AR9" s="11">
        <v>0.0</v>
      </c>
      <c r="AS9" s="11">
        <v>0.0</v>
      </c>
      <c r="AT9" s="11">
        <v>0.0</v>
      </c>
      <c r="AU9" s="11">
        <f t="shared" si="5"/>
        <v>3</v>
      </c>
      <c r="AV9" s="11" t="s">
        <v>333</v>
      </c>
      <c r="AW9" s="11" t="s">
        <v>137</v>
      </c>
      <c r="AX9" s="11" t="s">
        <v>334</v>
      </c>
      <c r="AY9" s="11" t="s">
        <v>137</v>
      </c>
      <c r="AZ9" s="11" t="s">
        <v>335</v>
      </c>
      <c r="BA9" s="11" t="s">
        <v>137</v>
      </c>
      <c r="BB9" s="11" t="s">
        <v>336</v>
      </c>
      <c r="BC9" s="11">
        <v>18.0</v>
      </c>
      <c r="BD9" s="11">
        <v>18.0</v>
      </c>
      <c r="BE9" s="11">
        <v>17.0</v>
      </c>
      <c r="BF9" s="11">
        <v>1.0</v>
      </c>
      <c r="BG9" s="11">
        <v>0.0</v>
      </c>
      <c r="BH9" s="11">
        <v>0.0</v>
      </c>
      <c r="BI9" s="11">
        <v>0.0</v>
      </c>
      <c r="BJ9" s="11" t="s">
        <v>140</v>
      </c>
      <c r="BK9" s="11" t="s">
        <v>137</v>
      </c>
      <c r="BL9" s="11" t="s">
        <v>337</v>
      </c>
      <c r="BM9" s="11" t="s">
        <v>142</v>
      </c>
      <c r="BN9" s="11">
        <v>1.0</v>
      </c>
      <c r="BO9" s="11" t="s">
        <v>338</v>
      </c>
      <c r="BP9" s="11" t="s">
        <v>227</v>
      </c>
      <c r="BQ9" s="11" t="s">
        <v>145</v>
      </c>
      <c r="BR9" s="11" t="s">
        <v>146</v>
      </c>
      <c r="BS9" s="11">
        <v>35.0</v>
      </c>
      <c r="BT9" s="11" t="s">
        <v>137</v>
      </c>
      <c r="BU9" s="11" t="s">
        <v>339</v>
      </c>
      <c r="BV9" s="11" t="s">
        <v>180</v>
      </c>
      <c r="BW9" s="11" t="s">
        <v>340</v>
      </c>
      <c r="BX9" s="11">
        <v>1.0</v>
      </c>
      <c r="BY9" s="11">
        <v>0.0</v>
      </c>
      <c r="BZ9" s="11">
        <v>0.0</v>
      </c>
      <c r="CA9" s="11">
        <v>0.0</v>
      </c>
      <c r="CB9" s="11">
        <v>0.0</v>
      </c>
      <c r="CC9" s="11">
        <v>1.0</v>
      </c>
      <c r="CD9" s="11">
        <v>1.0</v>
      </c>
      <c r="CE9" s="11">
        <v>0.0</v>
      </c>
      <c r="CF9" s="11">
        <v>0.0</v>
      </c>
      <c r="CG9" s="11">
        <v>0.0</v>
      </c>
      <c r="CH9" s="11">
        <v>0.0</v>
      </c>
      <c r="CI9" s="11">
        <v>0.0</v>
      </c>
      <c r="CJ9" s="11" t="s">
        <v>341</v>
      </c>
      <c r="CK9" s="11" t="s">
        <v>342</v>
      </c>
      <c r="CL9" s="11" t="s">
        <v>343</v>
      </c>
      <c r="CM9" s="11">
        <v>1.0</v>
      </c>
      <c r="CN9" s="11">
        <v>1.0</v>
      </c>
      <c r="CO9" s="11">
        <v>1.0</v>
      </c>
      <c r="CP9" s="11">
        <v>1.0</v>
      </c>
      <c r="CQ9" s="11" t="s">
        <v>137</v>
      </c>
      <c r="CR9" s="11">
        <v>1.0</v>
      </c>
      <c r="CS9" s="11">
        <v>1.0</v>
      </c>
      <c r="CT9" s="11">
        <v>1.0</v>
      </c>
      <c r="CU9" s="11">
        <v>1.0</v>
      </c>
      <c r="CV9" s="11">
        <v>1.0</v>
      </c>
      <c r="CW9" s="11">
        <v>1.0</v>
      </c>
      <c r="CX9" s="11">
        <v>0.0</v>
      </c>
      <c r="CY9" s="11" t="s">
        <v>169</v>
      </c>
      <c r="CZ9" s="11">
        <v>0.0</v>
      </c>
      <c r="DA9" s="11">
        <v>0.0</v>
      </c>
      <c r="DB9" s="11">
        <v>0.0</v>
      </c>
      <c r="DC9" s="11">
        <v>0.0</v>
      </c>
      <c r="DD9" s="11">
        <v>0.0</v>
      </c>
      <c r="DE9" s="11">
        <v>0.0</v>
      </c>
      <c r="DF9" s="11">
        <v>0.0</v>
      </c>
      <c r="DG9" s="11">
        <v>0.0</v>
      </c>
      <c r="DH9" s="11">
        <v>0.0</v>
      </c>
      <c r="DI9" s="11">
        <v>0.0</v>
      </c>
      <c r="DJ9" s="11">
        <v>1.0</v>
      </c>
      <c r="DK9" s="11">
        <f t="shared" si="3"/>
        <v>0</v>
      </c>
      <c r="DL9" s="11" t="s">
        <v>137</v>
      </c>
      <c r="DM9" s="11" t="s">
        <v>153</v>
      </c>
      <c r="DN9" s="11" t="s">
        <v>153</v>
      </c>
      <c r="DO9" s="11" t="s">
        <v>140</v>
      </c>
      <c r="DP9" s="11" t="s">
        <v>140</v>
      </c>
      <c r="DQ9" s="11" t="s">
        <v>185</v>
      </c>
      <c r="DR9" s="11" t="s">
        <v>197</v>
      </c>
      <c r="DS9" s="11" t="s">
        <v>171</v>
      </c>
      <c r="DT9" s="11" t="s">
        <v>172</v>
      </c>
      <c r="DU9" s="11" t="s">
        <v>344</v>
      </c>
    </row>
    <row r="10" ht="17.25" customHeight="1">
      <c r="A10" s="10">
        <v>8.0</v>
      </c>
      <c r="B10" s="11" t="s">
        <v>134</v>
      </c>
      <c r="C10" s="11">
        <v>58.0</v>
      </c>
      <c r="D10" s="11">
        <v>1.0</v>
      </c>
      <c r="E10" s="11">
        <v>0.0</v>
      </c>
      <c r="F10" s="11">
        <v>1.0</v>
      </c>
      <c r="G10" s="11">
        <v>0.0</v>
      </c>
      <c r="H10" s="11">
        <v>0.0</v>
      </c>
      <c r="I10" s="11">
        <v>1.0</v>
      </c>
      <c r="J10" s="11">
        <v>1.0</v>
      </c>
      <c r="K10" s="11">
        <v>0.0</v>
      </c>
      <c r="L10" s="11">
        <v>1.0</v>
      </c>
      <c r="M10" s="11">
        <v>1.0</v>
      </c>
      <c r="N10" s="11">
        <v>1.0</v>
      </c>
      <c r="O10" s="11">
        <v>1.0</v>
      </c>
      <c r="P10" s="11">
        <v>1.0</v>
      </c>
      <c r="Q10" s="11">
        <v>1.0</v>
      </c>
      <c r="R10" s="11">
        <v>1.0</v>
      </c>
      <c r="S10" s="11">
        <v>1.0</v>
      </c>
      <c r="T10" s="11">
        <v>1.0</v>
      </c>
      <c r="U10" s="11">
        <v>1.0</v>
      </c>
      <c r="V10" s="11">
        <v>0.0</v>
      </c>
      <c r="W10" s="11">
        <v>0.0</v>
      </c>
      <c r="X10" s="11">
        <v>0.0</v>
      </c>
      <c r="Y10" s="11">
        <v>0.0</v>
      </c>
      <c r="Z10" s="11">
        <v>1.0</v>
      </c>
      <c r="AA10" s="11">
        <f t="shared" si="4"/>
        <v>13</v>
      </c>
      <c r="AP10" s="11">
        <v>1.0</v>
      </c>
      <c r="AQ10" s="11">
        <v>1.0</v>
      </c>
      <c r="AR10" s="11">
        <v>1.0</v>
      </c>
      <c r="AS10" s="11">
        <v>0.0</v>
      </c>
      <c r="AT10" s="11">
        <v>1.0</v>
      </c>
      <c r="AU10" s="11">
        <f t="shared" si="5"/>
        <v>5</v>
      </c>
      <c r="AV10" s="11" t="s">
        <v>345</v>
      </c>
      <c r="AW10" s="11" t="s">
        <v>137</v>
      </c>
      <c r="AX10" s="11" t="s">
        <v>346</v>
      </c>
      <c r="AY10" s="11" t="s">
        <v>137</v>
      </c>
      <c r="AZ10" s="11" t="s">
        <v>347</v>
      </c>
      <c r="BA10" s="11" t="s">
        <v>137</v>
      </c>
      <c r="BB10" s="11" t="s">
        <v>348</v>
      </c>
      <c r="BC10" s="11">
        <v>8.0</v>
      </c>
      <c r="BD10" s="11">
        <v>8.0</v>
      </c>
      <c r="BE10" s="11">
        <v>1.0</v>
      </c>
      <c r="BF10" s="11">
        <v>0.0</v>
      </c>
      <c r="BG10" s="11">
        <v>7.0</v>
      </c>
      <c r="BH10" s="11">
        <v>7.0</v>
      </c>
      <c r="BI10" s="11">
        <v>0.0</v>
      </c>
      <c r="BJ10" s="11" t="s">
        <v>140</v>
      </c>
      <c r="BK10" s="11" t="s">
        <v>140</v>
      </c>
      <c r="BM10" s="11" t="s">
        <v>142</v>
      </c>
      <c r="BN10" s="11">
        <v>0.0</v>
      </c>
      <c r="BQ10" s="11" t="s">
        <v>145</v>
      </c>
      <c r="BR10" s="11" t="s">
        <v>146</v>
      </c>
      <c r="BS10" s="11">
        <v>75.0</v>
      </c>
      <c r="BT10" s="11" t="s">
        <v>137</v>
      </c>
      <c r="BU10" s="11" t="s">
        <v>349</v>
      </c>
      <c r="BV10" s="11" t="s">
        <v>180</v>
      </c>
      <c r="BW10" s="11" t="s">
        <v>350</v>
      </c>
      <c r="BX10" s="11">
        <v>0.0</v>
      </c>
      <c r="BY10" s="11">
        <v>0.0</v>
      </c>
      <c r="BZ10" s="11">
        <v>0.0</v>
      </c>
      <c r="CA10" s="11">
        <v>1.0</v>
      </c>
      <c r="CB10" s="11">
        <v>0.0</v>
      </c>
      <c r="CC10" s="11">
        <v>1.0</v>
      </c>
      <c r="CD10" s="11">
        <v>1.0</v>
      </c>
      <c r="CE10" s="11">
        <v>0.0</v>
      </c>
      <c r="CF10" s="11">
        <v>0.0</v>
      </c>
      <c r="CG10" s="11">
        <v>0.0</v>
      </c>
      <c r="CH10" s="11">
        <v>1.0</v>
      </c>
      <c r="CI10" s="11">
        <v>0.0</v>
      </c>
      <c r="CJ10" s="11" t="s">
        <v>351</v>
      </c>
      <c r="CK10" s="11" t="s">
        <v>352</v>
      </c>
      <c r="CL10" s="11" t="s">
        <v>353</v>
      </c>
      <c r="CM10" s="11">
        <v>1.0</v>
      </c>
      <c r="CN10" s="11">
        <v>1.0</v>
      </c>
      <c r="CO10" s="11">
        <v>1.0</v>
      </c>
      <c r="CP10" s="11">
        <v>1.0</v>
      </c>
      <c r="CQ10" s="11" t="s">
        <v>137</v>
      </c>
      <c r="CR10" s="11">
        <v>0.0</v>
      </c>
      <c r="CS10" s="11">
        <v>0.0</v>
      </c>
      <c r="CT10" s="11">
        <v>1.0</v>
      </c>
      <c r="CU10" s="11">
        <v>0.0</v>
      </c>
      <c r="CV10" s="11">
        <v>1.0</v>
      </c>
      <c r="CW10" s="11">
        <v>1.0</v>
      </c>
      <c r="CX10" s="11">
        <v>1.0</v>
      </c>
      <c r="CY10" s="11" t="s">
        <v>152</v>
      </c>
      <c r="CZ10" s="11">
        <v>0.0</v>
      </c>
      <c r="DA10" s="11">
        <v>0.0</v>
      </c>
      <c r="DB10" s="11">
        <v>0.0</v>
      </c>
      <c r="DC10" s="11">
        <v>0.0</v>
      </c>
      <c r="DD10" s="11">
        <v>0.0</v>
      </c>
      <c r="DE10" s="11">
        <v>0.0</v>
      </c>
      <c r="DF10" s="11">
        <v>0.0</v>
      </c>
      <c r="DG10" s="11">
        <v>0.0</v>
      </c>
      <c r="DH10" s="11">
        <v>0.0</v>
      </c>
      <c r="DI10" s="11">
        <v>0.0</v>
      </c>
      <c r="DJ10" s="11">
        <v>1.0</v>
      </c>
      <c r="DK10" s="11">
        <f t="shared" si="3"/>
        <v>0</v>
      </c>
      <c r="DL10" s="11" t="s">
        <v>137</v>
      </c>
      <c r="DM10" s="11" t="s">
        <v>153</v>
      </c>
      <c r="DN10" s="11" t="s">
        <v>153</v>
      </c>
      <c r="DO10" s="11" t="s">
        <v>140</v>
      </c>
      <c r="DP10" s="11" t="s">
        <v>140</v>
      </c>
      <c r="DQ10" s="11" t="s">
        <v>185</v>
      </c>
      <c r="DR10" s="11" t="s">
        <v>197</v>
      </c>
      <c r="DS10" s="11" t="s">
        <v>171</v>
      </c>
      <c r="DT10" s="11" t="s">
        <v>294</v>
      </c>
      <c r="DU10" s="11" t="s">
        <v>354</v>
      </c>
    </row>
    <row r="11" ht="17.25" customHeight="1">
      <c r="A11" s="12"/>
      <c r="B11" s="12" t="s">
        <v>355</v>
      </c>
      <c r="C11" s="12">
        <f t="shared" ref="C11:H11" si="6">AVERAGE(C3:C10)</f>
        <v>49</v>
      </c>
      <c r="D11" s="12">
        <f t="shared" si="6"/>
        <v>0.375</v>
      </c>
      <c r="E11" s="12">
        <f t="shared" si="6"/>
        <v>0.125</v>
      </c>
      <c r="F11" s="12">
        <f t="shared" si="6"/>
        <v>0.75</v>
      </c>
      <c r="G11" s="12">
        <f t="shared" si="6"/>
        <v>0.25</v>
      </c>
      <c r="H11" s="12">
        <f t="shared" si="6"/>
        <v>0</v>
      </c>
      <c r="I11" s="15">
        <f t="shared" ref="I11:Z11" si="7">(SUM(I3:I10))/3</f>
        <v>1</v>
      </c>
      <c r="J11" s="15">
        <f t="shared" si="7"/>
        <v>1</v>
      </c>
      <c r="K11" s="15">
        <f t="shared" si="7"/>
        <v>0.3333333333</v>
      </c>
      <c r="L11" s="15">
        <f t="shared" si="7"/>
        <v>0.6666666667</v>
      </c>
      <c r="M11" s="15">
        <f t="shared" si="7"/>
        <v>1</v>
      </c>
      <c r="N11" s="15">
        <f t="shared" si="7"/>
        <v>1</v>
      </c>
      <c r="O11" s="15">
        <f t="shared" si="7"/>
        <v>1</v>
      </c>
      <c r="P11" s="15">
        <f t="shared" si="7"/>
        <v>1</v>
      </c>
      <c r="Q11" s="15">
        <f t="shared" si="7"/>
        <v>1</v>
      </c>
      <c r="R11" s="15">
        <f t="shared" si="7"/>
        <v>0.6666666667</v>
      </c>
      <c r="S11" s="15">
        <f t="shared" si="7"/>
        <v>1</v>
      </c>
      <c r="T11" s="15">
        <f t="shared" si="7"/>
        <v>0.6666666667</v>
      </c>
      <c r="U11" s="15">
        <f t="shared" si="7"/>
        <v>0.6666666667</v>
      </c>
      <c r="V11" s="15">
        <f t="shared" si="7"/>
        <v>0.6666666667</v>
      </c>
      <c r="W11" s="15">
        <f t="shared" si="7"/>
        <v>0.3333333333</v>
      </c>
      <c r="X11" s="15">
        <f t="shared" si="7"/>
        <v>0.3333333333</v>
      </c>
      <c r="Y11" s="15">
        <f t="shared" si="7"/>
        <v>0.6666666667</v>
      </c>
      <c r="Z11" s="15">
        <f t="shared" si="7"/>
        <v>1</v>
      </c>
      <c r="AA11" s="12"/>
      <c r="AB11" s="12"/>
      <c r="AC11" s="12"/>
      <c r="AD11" s="12"/>
      <c r="AE11" s="12"/>
      <c r="AF11" s="12"/>
      <c r="AG11" s="12"/>
      <c r="AH11" s="12"/>
      <c r="AI11" s="12"/>
      <c r="AJ11" s="12"/>
      <c r="AK11" s="12"/>
      <c r="AL11" s="12"/>
      <c r="AM11" s="12"/>
      <c r="AN11" s="12"/>
      <c r="AO11" s="12"/>
      <c r="AP11" s="12">
        <f t="shared" ref="AP11:AT11" si="8">SUM(AP3:AP10)/7</f>
        <v>0.8571428571</v>
      </c>
      <c r="AQ11" s="12">
        <f t="shared" si="8"/>
        <v>1</v>
      </c>
      <c r="AR11" s="12">
        <f t="shared" si="8"/>
        <v>0.2857142857</v>
      </c>
      <c r="AS11" s="12">
        <f t="shared" si="8"/>
        <v>0.4285714286</v>
      </c>
      <c r="AT11" s="12">
        <f t="shared" si="8"/>
        <v>0.5714285714</v>
      </c>
      <c r="AU11" s="12"/>
      <c r="AV11" s="12"/>
      <c r="AW11" s="12"/>
      <c r="AX11" s="12"/>
      <c r="AY11" s="12"/>
      <c r="AZ11" s="12"/>
      <c r="BA11" s="12"/>
      <c r="BB11" s="12"/>
      <c r="BC11" s="12">
        <f>SUM(BC3:BC10)</f>
        <v>435</v>
      </c>
      <c r="BD11" s="19">
        <f>(SUM(BD3:BD10))/435</f>
        <v>0.8689655172</v>
      </c>
      <c r="BE11" s="19">
        <f t="shared" ref="BE11:BH11" si="9">(SUM(BE3:BE10))/378</f>
        <v>0.1878306878</v>
      </c>
      <c r="BF11" s="19">
        <f t="shared" si="9"/>
        <v>0.380952381</v>
      </c>
      <c r="BG11" s="19">
        <f t="shared" si="9"/>
        <v>0.4021164021</v>
      </c>
      <c r="BH11" s="19">
        <f t="shared" si="9"/>
        <v>0.01851851852</v>
      </c>
      <c r="BI11" s="12"/>
      <c r="BJ11" s="12"/>
      <c r="BK11" s="12"/>
      <c r="BL11" s="12"/>
      <c r="BM11" s="12"/>
      <c r="BN11" s="12">
        <f>AVERAGE(BN3:BN10)</f>
        <v>5.857142857</v>
      </c>
      <c r="BO11" s="12"/>
      <c r="BP11" s="12"/>
      <c r="BQ11" s="12"/>
      <c r="BR11" s="12"/>
      <c r="BS11" s="12">
        <f>AVERAGE(BS3:BS10)</f>
        <v>73</v>
      </c>
      <c r="BT11" s="12"/>
      <c r="BU11" s="12"/>
      <c r="BV11" s="12"/>
      <c r="BW11" s="12"/>
      <c r="BX11" s="12">
        <f t="shared" ref="BX11:CI11" si="10">SUM(BX3:BX10)</f>
        <v>2</v>
      </c>
      <c r="BY11" s="12">
        <f t="shared" si="10"/>
        <v>0</v>
      </c>
      <c r="BZ11" s="12">
        <f t="shared" si="10"/>
        <v>0</v>
      </c>
      <c r="CA11" s="12">
        <f t="shared" si="10"/>
        <v>3</v>
      </c>
      <c r="CB11" s="12">
        <f t="shared" si="10"/>
        <v>0</v>
      </c>
      <c r="CC11" s="12">
        <f t="shared" si="10"/>
        <v>4</v>
      </c>
      <c r="CD11" s="12">
        <f t="shared" si="10"/>
        <v>4</v>
      </c>
      <c r="CE11" s="12">
        <f t="shared" si="10"/>
        <v>0</v>
      </c>
      <c r="CF11" s="12">
        <f t="shared" si="10"/>
        <v>0</v>
      </c>
      <c r="CG11" s="12">
        <f t="shared" si="10"/>
        <v>0</v>
      </c>
      <c r="CH11" s="12">
        <f t="shared" si="10"/>
        <v>2</v>
      </c>
      <c r="CI11" s="12">
        <f t="shared" si="10"/>
        <v>1</v>
      </c>
      <c r="CJ11" s="12"/>
      <c r="CK11" s="12"/>
      <c r="CL11" s="12"/>
      <c r="CM11" s="12">
        <f t="shared" ref="CM11:CP11" si="11">AVERAGE(CM3:CM10)</f>
        <v>0.8571428571</v>
      </c>
      <c r="CN11" s="12">
        <f t="shared" si="11"/>
        <v>0.8571428571</v>
      </c>
      <c r="CO11" s="12">
        <f t="shared" si="11"/>
        <v>0.7142857143</v>
      </c>
      <c r="CP11" s="12">
        <f t="shared" si="11"/>
        <v>0.5714285714</v>
      </c>
      <c r="CQ11" s="12"/>
      <c r="CR11" s="12">
        <f t="shared" ref="CR11:CX11" si="12">AVERAGE(CR3:CR10)</f>
        <v>0.5</v>
      </c>
      <c r="CS11" s="12">
        <f t="shared" si="12"/>
        <v>0.6666666667</v>
      </c>
      <c r="CT11" s="12">
        <f t="shared" si="12"/>
        <v>1</v>
      </c>
      <c r="CU11" s="12">
        <f t="shared" si="12"/>
        <v>0.3333333333</v>
      </c>
      <c r="CV11" s="12">
        <f t="shared" si="12"/>
        <v>1</v>
      </c>
      <c r="CW11" s="12">
        <f t="shared" si="12"/>
        <v>0.7142857143</v>
      </c>
      <c r="CX11" s="12">
        <f t="shared" si="12"/>
        <v>0.7142857143</v>
      </c>
      <c r="CY11" s="12"/>
      <c r="CZ11" s="12">
        <f t="shared" ref="CZ11:DJ11" si="13">AVERAGE(CZ3:CZ10)</f>
        <v>0.375</v>
      </c>
      <c r="DA11" s="12">
        <f t="shared" si="13"/>
        <v>0.25</v>
      </c>
      <c r="DB11" s="12">
        <f t="shared" si="13"/>
        <v>0.375</v>
      </c>
      <c r="DC11" s="12">
        <f t="shared" si="13"/>
        <v>0.125</v>
      </c>
      <c r="DD11" s="12">
        <f t="shared" si="13"/>
        <v>0</v>
      </c>
      <c r="DE11" s="12">
        <f t="shared" si="13"/>
        <v>0</v>
      </c>
      <c r="DF11" s="12">
        <f t="shared" si="13"/>
        <v>0</v>
      </c>
      <c r="DG11" s="12">
        <f t="shared" si="13"/>
        <v>0</v>
      </c>
      <c r="DH11" s="12">
        <f t="shared" si="13"/>
        <v>0.25</v>
      </c>
      <c r="DI11" s="12">
        <f t="shared" si="13"/>
        <v>0.125</v>
      </c>
      <c r="DJ11" s="12">
        <f t="shared" si="13"/>
        <v>0.25</v>
      </c>
      <c r="DK11" s="12"/>
      <c r="DL11" s="12"/>
      <c r="DM11" s="12"/>
      <c r="DN11" s="12"/>
      <c r="DO11" s="12"/>
      <c r="DP11" s="12"/>
      <c r="DQ11" s="12"/>
      <c r="DR11" s="12"/>
      <c r="DS11" s="12"/>
      <c r="DT11" s="12"/>
      <c r="DU11" s="12"/>
      <c r="DV11" s="12"/>
      <c r="DW11" s="12"/>
      <c r="DX11" s="12"/>
      <c r="DY11" s="12"/>
      <c r="DZ11" s="12"/>
      <c r="EA11" s="12"/>
      <c r="EB11" s="12"/>
      <c r="EC11" s="12"/>
    </row>
    <row r="12" ht="17.25" customHeight="1">
      <c r="A12" s="13"/>
      <c r="B12" s="13"/>
      <c r="C12" s="13"/>
      <c r="D12" s="13"/>
      <c r="E12" s="13"/>
      <c r="F12" s="13"/>
      <c r="G12" s="13"/>
      <c r="H12" s="13"/>
      <c r="I12" s="18" t="s">
        <v>356</v>
      </c>
      <c r="AB12" s="18" t="s">
        <v>357</v>
      </c>
      <c r="AP12" s="18" t="s">
        <v>358</v>
      </c>
      <c r="AW12" s="18" t="s">
        <v>359</v>
      </c>
      <c r="AY12" s="18" t="s">
        <v>360</v>
      </c>
      <c r="BA12" s="18" t="s">
        <v>361</v>
      </c>
      <c r="BC12" s="13"/>
      <c r="BD12" s="13" t="s">
        <v>362</v>
      </c>
      <c r="BE12" s="13" t="s">
        <v>363</v>
      </c>
      <c r="BF12" s="18" t="s">
        <v>364</v>
      </c>
      <c r="BJ12" s="13" t="s">
        <v>365</v>
      </c>
      <c r="BK12" s="18" t="s">
        <v>366</v>
      </c>
      <c r="BM12" s="13" t="s">
        <v>367</v>
      </c>
      <c r="BN12" s="13" t="s">
        <v>368</v>
      </c>
      <c r="BO12" s="13" t="s">
        <v>369</v>
      </c>
      <c r="BP12" s="13"/>
      <c r="BQ12" s="18" t="s">
        <v>370</v>
      </c>
      <c r="BS12" s="13" t="s">
        <v>371</v>
      </c>
      <c r="BT12" s="18" t="s">
        <v>372</v>
      </c>
      <c r="BV12" s="18" t="s">
        <v>373</v>
      </c>
      <c r="BX12" s="18" t="s">
        <v>374</v>
      </c>
      <c r="CK12" s="13"/>
      <c r="CL12" s="13"/>
      <c r="CM12" s="18" t="s">
        <v>375</v>
      </c>
      <c r="CR12" s="18" t="s">
        <v>376</v>
      </c>
      <c r="CV12" s="18" t="s">
        <v>377</v>
      </c>
      <c r="CY12" s="13" t="s">
        <v>378</v>
      </c>
      <c r="CZ12" s="13" t="s">
        <v>379</v>
      </c>
      <c r="DA12" s="13" t="s">
        <v>380</v>
      </c>
      <c r="DB12" s="13" t="s">
        <v>381</v>
      </c>
      <c r="DC12" s="13"/>
      <c r="DD12" s="13"/>
      <c r="DE12" s="13"/>
      <c r="DF12" s="13"/>
      <c r="DG12" s="13"/>
      <c r="DH12" s="13" t="s">
        <v>382</v>
      </c>
      <c r="DI12" s="13"/>
      <c r="DJ12" s="13"/>
      <c r="DK12" s="18"/>
      <c r="DL12" s="18" t="s">
        <v>383</v>
      </c>
      <c r="DQ12" s="18" t="s">
        <v>384</v>
      </c>
      <c r="DS12" s="13" t="s">
        <v>385</v>
      </c>
      <c r="DT12" s="18" t="s">
        <v>386</v>
      </c>
      <c r="DV12" s="12"/>
      <c r="DW12" s="12"/>
      <c r="DX12" s="12"/>
      <c r="DY12" s="12"/>
      <c r="DZ12" s="12"/>
      <c r="EA12" s="12"/>
      <c r="EB12" s="12"/>
      <c r="EC12" s="12"/>
    </row>
    <row r="13" ht="17.25" customHeight="1">
      <c r="A13" s="12"/>
      <c r="B13" s="12"/>
      <c r="C13" s="12"/>
      <c r="D13" s="12"/>
      <c r="E13" s="12"/>
      <c r="F13" s="12"/>
      <c r="G13" s="12"/>
      <c r="H13" s="12"/>
      <c r="I13" s="16"/>
      <c r="AB13" s="16"/>
      <c r="AP13" s="16"/>
      <c r="AW13" s="12"/>
      <c r="AX13" s="12"/>
      <c r="AY13" s="12"/>
      <c r="AZ13" s="12"/>
      <c r="BA13" s="12"/>
      <c r="BB13" s="12"/>
      <c r="BC13" s="12"/>
      <c r="BD13" s="16"/>
      <c r="BJ13" s="16"/>
      <c r="BQ13" s="16"/>
      <c r="BV13" s="16"/>
      <c r="CK13" s="12"/>
      <c r="CL13" s="12"/>
      <c r="CM13" s="16"/>
      <c r="CZ13" s="16"/>
      <c r="DK13" s="16"/>
      <c r="DL13" s="16"/>
      <c r="DQ13" s="16"/>
      <c r="DT13" s="16"/>
      <c r="DV13" s="12"/>
      <c r="DW13" s="12"/>
      <c r="DX13" s="12"/>
      <c r="DY13" s="12"/>
      <c r="DZ13" s="12"/>
      <c r="EA13" s="12"/>
      <c r="EB13" s="12"/>
      <c r="EC13" s="12"/>
    </row>
    <row r="14" ht="17.25" customHeight="1">
      <c r="A14" s="12"/>
      <c r="B14" s="12"/>
      <c r="C14" s="12"/>
      <c r="D14" s="12"/>
      <c r="E14" s="12"/>
      <c r="F14" s="12"/>
      <c r="G14" s="12"/>
      <c r="H14" s="12"/>
      <c r="I14" s="16"/>
      <c r="AB14" s="12"/>
      <c r="AC14" s="12"/>
      <c r="AD14" s="12"/>
      <c r="AE14" s="12"/>
      <c r="AF14" s="12"/>
      <c r="AG14" s="12"/>
      <c r="AH14" s="12"/>
      <c r="AI14" s="12"/>
      <c r="AJ14" s="12"/>
      <c r="AK14" s="12"/>
      <c r="AL14" s="12"/>
      <c r="AM14" s="12"/>
      <c r="AN14" s="12"/>
      <c r="AO14" s="12"/>
      <c r="AP14" s="16"/>
      <c r="AW14" s="12"/>
      <c r="AX14" s="12"/>
      <c r="AY14" s="12"/>
      <c r="AZ14" s="12"/>
      <c r="BA14" s="12"/>
      <c r="BB14" s="12"/>
      <c r="BC14" s="12"/>
      <c r="BD14" s="16"/>
      <c r="BJ14" s="16"/>
      <c r="BQ14" s="16"/>
      <c r="BV14" s="12"/>
      <c r="BW14" s="12"/>
      <c r="BX14" s="12"/>
      <c r="BY14" s="12"/>
      <c r="BZ14" s="12"/>
      <c r="CA14" s="12"/>
      <c r="CB14" s="12"/>
      <c r="CC14" s="12"/>
      <c r="CD14" s="12"/>
      <c r="CE14" s="12"/>
      <c r="CF14" s="12"/>
      <c r="CG14" s="12"/>
      <c r="CH14" s="12"/>
      <c r="CI14" s="12"/>
      <c r="CJ14" s="12"/>
      <c r="CK14" s="12"/>
      <c r="CL14" s="12"/>
      <c r="CM14" s="16"/>
      <c r="CZ14" s="12"/>
      <c r="DA14" s="12"/>
      <c r="DB14" s="12"/>
      <c r="DC14" s="12"/>
      <c r="DD14" s="12"/>
      <c r="DE14" s="12"/>
      <c r="DF14" s="12"/>
      <c r="DG14" s="12"/>
      <c r="DH14" s="12"/>
      <c r="DI14" s="12"/>
      <c r="DJ14" s="12"/>
      <c r="DK14" s="12"/>
      <c r="DL14" s="12"/>
      <c r="DM14" s="12"/>
      <c r="DN14" s="12"/>
      <c r="DO14" s="12"/>
      <c r="DP14" s="12"/>
      <c r="DQ14" s="16"/>
      <c r="DT14" s="16"/>
      <c r="DV14" s="12"/>
      <c r="DW14" s="12"/>
      <c r="DX14" s="12"/>
      <c r="DY14" s="12"/>
      <c r="DZ14" s="12"/>
      <c r="EA14" s="12"/>
      <c r="EB14" s="12"/>
      <c r="EC14" s="12"/>
    </row>
    <row r="15" ht="17.25" customHeight="1">
      <c r="A15" s="12"/>
      <c r="B15" s="12"/>
      <c r="C15" s="12"/>
      <c r="D15" s="12"/>
      <c r="E15" s="12"/>
      <c r="F15" s="12"/>
      <c r="G15" s="12"/>
      <c r="H15" s="12"/>
      <c r="I15" s="16"/>
      <c r="AB15" s="12"/>
      <c r="AC15" s="12"/>
      <c r="AD15" s="12"/>
      <c r="AE15" s="12"/>
      <c r="AF15" s="12"/>
      <c r="AG15" s="12"/>
      <c r="AH15" s="12"/>
      <c r="AI15" s="12"/>
      <c r="AJ15" s="12"/>
      <c r="AK15" s="12"/>
      <c r="AL15" s="12"/>
      <c r="AM15" s="12"/>
      <c r="AN15" s="12"/>
      <c r="AO15" s="12"/>
      <c r="AP15" s="16"/>
      <c r="AW15" s="12"/>
      <c r="AX15" s="12"/>
      <c r="AY15" s="12"/>
      <c r="AZ15" s="12"/>
      <c r="BA15" s="12"/>
      <c r="BB15" s="12"/>
      <c r="BC15" s="12"/>
      <c r="BD15" s="16"/>
      <c r="BJ15" s="16"/>
      <c r="BQ15" s="16"/>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2"/>
      <c r="DI15" s="12"/>
      <c r="DJ15" s="12"/>
      <c r="DK15" s="12"/>
      <c r="DL15" s="12"/>
      <c r="DM15" s="12"/>
      <c r="DN15" s="12"/>
      <c r="DO15" s="12"/>
      <c r="DP15" s="12"/>
      <c r="DQ15" s="16"/>
      <c r="DT15" s="16"/>
      <c r="DV15" s="12"/>
      <c r="DW15" s="12"/>
      <c r="DX15" s="12"/>
      <c r="DY15" s="12"/>
      <c r="DZ15" s="12"/>
      <c r="EA15" s="12"/>
      <c r="EB15" s="12"/>
      <c r="EC15" s="12"/>
    </row>
    <row r="16" ht="17.25" customHeight="1">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6"/>
      <c r="AW16" s="12"/>
      <c r="AX16" s="12"/>
      <c r="AY16" s="12"/>
      <c r="AZ16" s="12"/>
      <c r="BA16" s="12"/>
      <c r="BB16" s="12"/>
      <c r="BC16" s="12"/>
      <c r="BD16" s="16"/>
      <c r="BJ16" s="16"/>
      <c r="BQ16" s="16"/>
      <c r="BV16" s="12"/>
      <c r="BW16" s="12"/>
      <c r="BX16" s="12"/>
      <c r="BY16" s="12"/>
      <c r="BZ16" s="12"/>
      <c r="CA16" s="12"/>
      <c r="CB16" s="12"/>
      <c r="CC16" s="12"/>
      <c r="CD16" s="12"/>
      <c r="CE16" s="12"/>
      <c r="CF16" s="12"/>
      <c r="CG16" s="12"/>
      <c r="CH16" s="12"/>
      <c r="CI16" s="12"/>
      <c r="CJ16" s="12"/>
      <c r="CK16" s="12"/>
      <c r="CL16" s="12"/>
      <c r="CM16" s="12"/>
      <c r="CN16" s="12"/>
      <c r="CO16" s="12"/>
      <c r="CP16" s="12"/>
      <c r="CQ16" s="12"/>
      <c r="CR16" s="12"/>
      <c r="CS16" s="12"/>
      <c r="CT16" s="12"/>
      <c r="CU16" s="12"/>
      <c r="CV16" s="12"/>
      <c r="CW16" s="12"/>
      <c r="CX16" s="12"/>
      <c r="CY16" s="12"/>
      <c r="CZ16" s="12"/>
      <c r="DA16" s="12"/>
      <c r="DB16" s="12"/>
      <c r="DC16" s="12"/>
      <c r="DD16" s="12"/>
      <c r="DE16" s="12"/>
      <c r="DF16" s="12"/>
      <c r="DG16" s="12"/>
      <c r="DH16" s="12"/>
      <c r="DI16" s="12"/>
      <c r="DJ16" s="12"/>
      <c r="DK16" s="12"/>
      <c r="DL16" s="12"/>
      <c r="DM16" s="12"/>
      <c r="DN16" s="12"/>
      <c r="DO16" s="12"/>
      <c r="DP16" s="12"/>
      <c r="DQ16" s="12"/>
      <c r="DR16" s="12"/>
      <c r="DS16" s="12"/>
      <c r="DT16" s="12"/>
      <c r="DU16" s="12"/>
      <c r="DV16" s="12"/>
      <c r="DW16" s="12"/>
      <c r="DX16" s="12"/>
      <c r="DY16" s="12"/>
      <c r="DZ16" s="12"/>
      <c r="EA16" s="12"/>
      <c r="EB16" s="12"/>
      <c r="EC16" s="12"/>
    </row>
    <row r="17" ht="17.25" customHeight="1">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6"/>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2"/>
      <c r="DI17" s="12"/>
      <c r="DJ17" s="12"/>
      <c r="DK17" s="12"/>
      <c r="DL17" s="12"/>
      <c r="DM17" s="12"/>
      <c r="DN17" s="12"/>
      <c r="DO17" s="12"/>
      <c r="DP17" s="12"/>
      <c r="DQ17" s="12"/>
      <c r="DR17" s="12"/>
      <c r="DS17" s="12"/>
      <c r="DT17" s="12"/>
      <c r="DU17" s="12"/>
      <c r="DV17" s="12"/>
      <c r="DW17" s="12"/>
      <c r="DX17" s="12"/>
      <c r="DY17" s="12"/>
      <c r="DZ17" s="12"/>
      <c r="EA17" s="12"/>
      <c r="EB17" s="12"/>
      <c r="EC17" s="12"/>
    </row>
    <row r="18">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c r="CH18" s="12"/>
      <c r="CI18" s="12"/>
      <c r="CJ18" s="12"/>
      <c r="CK18" s="12"/>
      <c r="CL18" s="12"/>
      <c r="CM18" s="12"/>
      <c r="CN18" s="12"/>
      <c r="CO18" s="12"/>
      <c r="CP18" s="12"/>
      <c r="CQ18" s="12"/>
      <c r="CR18" s="12"/>
      <c r="CS18" s="12"/>
      <c r="CT18" s="12"/>
      <c r="CU18" s="12"/>
      <c r="CV18" s="12"/>
      <c r="CW18" s="12"/>
      <c r="CX18" s="12"/>
      <c r="CY18" s="12"/>
      <c r="CZ18" s="12"/>
      <c r="DA18" s="12"/>
      <c r="DB18" s="12"/>
      <c r="DC18" s="12"/>
      <c r="DD18" s="12"/>
      <c r="DE18" s="12"/>
      <c r="DF18" s="12"/>
      <c r="DG18" s="12"/>
      <c r="DH18" s="12"/>
      <c r="DI18" s="12"/>
      <c r="DJ18" s="12"/>
      <c r="DK18" s="12"/>
      <c r="DL18" s="12"/>
      <c r="DM18" s="12"/>
      <c r="DN18" s="12"/>
      <c r="DO18" s="12"/>
      <c r="DP18" s="12"/>
      <c r="DQ18" s="12"/>
      <c r="DR18" s="12"/>
      <c r="DS18" s="12"/>
      <c r="DT18" s="12"/>
      <c r="DU18" s="12"/>
      <c r="DV18" s="12"/>
      <c r="DW18" s="12"/>
      <c r="DX18" s="12"/>
      <c r="DY18" s="12"/>
      <c r="DZ18" s="12"/>
      <c r="EA18" s="12"/>
      <c r="EB18" s="12"/>
      <c r="EC18" s="1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EC$2"/>
  <mergeCells count="65">
    <mergeCell ref="AP13:AV13"/>
    <mergeCell ref="AP14:AV14"/>
    <mergeCell ref="AP15:AV15"/>
    <mergeCell ref="BD15:BI15"/>
    <mergeCell ref="BJ15:BP15"/>
    <mergeCell ref="BQ15:BU15"/>
    <mergeCell ref="DQ15:DS15"/>
    <mergeCell ref="DT15:DU15"/>
    <mergeCell ref="I14:AA14"/>
    <mergeCell ref="I15:AA15"/>
    <mergeCell ref="AP16:AV16"/>
    <mergeCell ref="BD16:BI16"/>
    <mergeCell ref="BJ16:BP16"/>
    <mergeCell ref="BQ16:BU16"/>
    <mergeCell ref="BJ17:BP17"/>
    <mergeCell ref="I13:AA13"/>
    <mergeCell ref="AB13:AO13"/>
    <mergeCell ref="BD13:BI13"/>
    <mergeCell ref="BJ13:BP13"/>
    <mergeCell ref="BQ13:BU13"/>
    <mergeCell ref="BV13:CJ13"/>
    <mergeCell ref="BQ14:BU14"/>
    <mergeCell ref="BV1:CJ1"/>
    <mergeCell ref="CK1:CL1"/>
    <mergeCell ref="CM1:CY1"/>
    <mergeCell ref="CZ1:DJ1"/>
    <mergeCell ref="DL1:DP1"/>
    <mergeCell ref="DQ1:DS1"/>
    <mergeCell ref="DT1:DU1"/>
    <mergeCell ref="I1:AA1"/>
    <mergeCell ref="AB1:AO1"/>
    <mergeCell ref="AP1:AV1"/>
    <mergeCell ref="AW1:BB1"/>
    <mergeCell ref="BC1:BI1"/>
    <mergeCell ref="BJ1:BP1"/>
    <mergeCell ref="BQ1:BU1"/>
    <mergeCell ref="A1:H1"/>
    <mergeCell ref="CV12:CX12"/>
    <mergeCell ref="DL12:DP12"/>
    <mergeCell ref="DQ12:DR12"/>
    <mergeCell ref="DT12:DU12"/>
    <mergeCell ref="BK12:BL12"/>
    <mergeCell ref="BQ12:BR12"/>
    <mergeCell ref="BT12:BU12"/>
    <mergeCell ref="BV12:BW12"/>
    <mergeCell ref="BX12:CJ12"/>
    <mergeCell ref="CM12:CQ12"/>
    <mergeCell ref="CR12:CU12"/>
    <mergeCell ref="I12:AA12"/>
    <mergeCell ref="AB12:AO12"/>
    <mergeCell ref="AP12:AV12"/>
    <mergeCell ref="AW12:AX12"/>
    <mergeCell ref="AY12:AZ12"/>
    <mergeCell ref="BA12:BB12"/>
    <mergeCell ref="BF12:BI12"/>
    <mergeCell ref="CM13:CY13"/>
    <mergeCell ref="CZ13:DJ13"/>
    <mergeCell ref="DL13:DP13"/>
    <mergeCell ref="DQ13:DS13"/>
    <mergeCell ref="DT13:DU13"/>
    <mergeCell ref="BD14:BI14"/>
    <mergeCell ref="BJ14:BP14"/>
    <mergeCell ref="CM14:CY14"/>
    <mergeCell ref="DQ14:DS14"/>
    <mergeCell ref="DT14:DU14"/>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30" width="9.0"/>
    <col customWidth="1" min="131" max="138" width="9.14"/>
  </cols>
  <sheetData>
    <row r="1" ht="16.5" customHeight="1">
      <c r="A1" s="1" t="s">
        <v>0</v>
      </c>
      <c r="B1" s="2"/>
      <c r="C1" s="2"/>
      <c r="D1" s="2"/>
      <c r="E1" s="2"/>
      <c r="F1" s="2"/>
      <c r="G1" s="2"/>
      <c r="H1" s="2"/>
      <c r="I1" s="3" t="s">
        <v>1</v>
      </c>
      <c r="J1" s="2"/>
      <c r="K1" s="2"/>
      <c r="L1" s="2"/>
      <c r="M1" s="2"/>
      <c r="N1" s="2"/>
      <c r="O1" s="2"/>
      <c r="P1" s="2"/>
      <c r="Q1" s="2"/>
      <c r="R1" s="2"/>
      <c r="S1" s="2"/>
      <c r="T1" s="2"/>
      <c r="U1" s="2"/>
      <c r="V1" s="2"/>
      <c r="W1" s="2"/>
      <c r="X1" s="2"/>
      <c r="Y1" s="2"/>
      <c r="Z1" s="2"/>
      <c r="AA1" s="2"/>
      <c r="AB1" s="3" t="s">
        <v>2</v>
      </c>
      <c r="AC1" s="2"/>
      <c r="AD1" s="2"/>
      <c r="AE1" s="2"/>
      <c r="AF1" s="2"/>
      <c r="AG1" s="2"/>
      <c r="AH1" s="2"/>
      <c r="AI1" s="2"/>
      <c r="AJ1" s="2"/>
      <c r="AK1" s="2"/>
      <c r="AL1" s="2"/>
      <c r="AM1" s="2"/>
      <c r="AN1" s="2"/>
      <c r="AO1" s="2"/>
      <c r="AP1" s="3" t="s">
        <v>3</v>
      </c>
      <c r="AQ1" s="2"/>
      <c r="AR1" s="2"/>
      <c r="AS1" s="2"/>
      <c r="AT1" s="2"/>
      <c r="AU1" s="2"/>
      <c r="AV1" s="3" t="s">
        <v>4</v>
      </c>
      <c r="AW1" s="2"/>
      <c r="AX1" s="2"/>
      <c r="AY1" s="2"/>
      <c r="AZ1" s="2"/>
      <c r="BA1" s="2"/>
      <c r="BB1" s="3" t="s">
        <v>5</v>
      </c>
      <c r="BC1" s="2"/>
      <c r="BD1" s="2"/>
      <c r="BE1" s="2"/>
      <c r="BF1" s="2"/>
      <c r="BG1" s="2"/>
      <c r="BH1" s="2"/>
      <c r="BI1" s="3" t="s">
        <v>6</v>
      </c>
      <c r="BJ1" s="2"/>
      <c r="BK1" s="2"/>
      <c r="BL1" s="2"/>
      <c r="BM1" s="2"/>
      <c r="BN1" s="2"/>
      <c r="BO1" s="2"/>
      <c r="BP1" s="2"/>
      <c r="BQ1" s="5" t="s">
        <v>7</v>
      </c>
      <c r="BR1" s="2"/>
      <c r="BS1" s="2"/>
      <c r="BT1" s="2"/>
      <c r="BU1" s="2"/>
      <c r="BV1" s="5" t="s">
        <v>387</v>
      </c>
      <c r="BW1" s="2"/>
      <c r="BX1" s="2"/>
      <c r="BY1" s="2"/>
      <c r="BZ1" s="2"/>
      <c r="CA1" s="2"/>
      <c r="CB1" s="2"/>
      <c r="CC1" s="2"/>
      <c r="CD1" s="2"/>
      <c r="CE1" s="2"/>
      <c r="CF1" s="2"/>
      <c r="CG1" s="2"/>
      <c r="CH1" s="2"/>
      <c r="CI1" s="2"/>
      <c r="CJ1" s="2"/>
      <c r="CK1" s="6" t="s">
        <v>9</v>
      </c>
      <c r="CL1" s="2"/>
      <c r="CM1" s="6"/>
      <c r="CN1" s="2"/>
      <c r="CO1" s="2"/>
      <c r="CP1" s="2"/>
      <c r="CQ1" s="2"/>
      <c r="CR1" s="2"/>
      <c r="CS1" s="2"/>
      <c r="CT1" s="2"/>
      <c r="CU1" s="2"/>
      <c r="CV1" s="2"/>
      <c r="CW1" s="2"/>
      <c r="CX1" s="2"/>
      <c r="CY1" s="2"/>
      <c r="CZ1" s="2"/>
      <c r="DA1" s="2"/>
      <c r="DB1" s="7" t="s">
        <v>11</v>
      </c>
      <c r="DC1" s="2"/>
      <c r="DD1" s="2"/>
      <c r="DE1" s="2"/>
      <c r="DF1" s="2"/>
      <c r="DG1" s="2"/>
      <c r="DH1" s="2"/>
      <c r="DI1" s="2"/>
      <c r="DJ1" s="2"/>
      <c r="DK1" s="2"/>
      <c r="DL1" s="2"/>
      <c r="DM1" s="2"/>
      <c r="DN1" s="8"/>
      <c r="DO1" s="7" t="s">
        <v>12</v>
      </c>
      <c r="DP1" s="2"/>
      <c r="DQ1" s="2"/>
      <c r="DR1" s="2"/>
      <c r="DS1" s="2"/>
      <c r="DT1" s="8"/>
      <c r="DU1" s="8"/>
      <c r="DV1" s="7" t="s">
        <v>13</v>
      </c>
      <c r="DW1" s="2"/>
      <c r="DX1" s="2"/>
      <c r="DY1" s="9" t="s">
        <v>14</v>
      </c>
      <c r="DZ1" s="2"/>
    </row>
    <row r="2" ht="16.5" customHeight="1">
      <c r="A2" s="10" t="s">
        <v>15</v>
      </c>
      <c r="B2" s="11" t="s">
        <v>16</v>
      </c>
      <c r="C2" s="11" t="s">
        <v>17</v>
      </c>
      <c r="D2" s="11" t="s">
        <v>18</v>
      </c>
      <c r="E2" s="11" t="s">
        <v>19</v>
      </c>
      <c r="F2" s="11" t="s">
        <v>20</v>
      </c>
      <c r="G2" s="11" t="s">
        <v>21</v>
      </c>
      <c r="H2" s="11" t="s">
        <v>22</v>
      </c>
      <c r="I2" s="11" t="s">
        <v>24</v>
      </c>
      <c r="J2" s="11" t="s">
        <v>25</v>
      </c>
      <c r="K2" s="11" t="s">
        <v>26</v>
      </c>
      <c r="L2" s="11" t="s">
        <v>27</v>
      </c>
      <c r="M2" s="11" t="s">
        <v>28</v>
      </c>
      <c r="N2" s="11" t="s">
        <v>29</v>
      </c>
      <c r="O2" s="11" t="s">
        <v>30</v>
      </c>
      <c r="P2" s="11" t="s">
        <v>31</v>
      </c>
      <c r="Q2" s="11" t="s">
        <v>32</v>
      </c>
      <c r="R2" s="11" t="s">
        <v>33</v>
      </c>
      <c r="S2" s="11" t="s">
        <v>34</v>
      </c>
      <c r="T2" s="11" t="s">
        <v>35</v>
      </c>
      <c r="U2" s="11" t="s">
        <v>36</v>
      </c>
      <c r="V2" s="11" t="s">
        <v>37</v>
      </c>
      <c r="W2" s="11" t="s">
        <v>38</v>
      </c>
      <c r="X2" s="11" t="s">
        <v>39</v>
      </c>
      <c r="Y2" s="11" t="s">
        <v>40</v>
      </c>
      <c r="Z2" s="11" t="s">
        <v>41</v>
      </c>
      <c r="AB2" s="11" t="s">
        <v>43</v>
      </c>
      <c r="AC2" s="11" t="s">
        <v>44</v>
      </c>
      <c r="AD2" s="11" t="s">
        <v>45</v>
      </c>
      <c r="AE2" s="11" t="s">
        <v>46</v>
      </c>
      <c r="AF2" s="11" t="s">
        <v>47</v>
      </c>
      <c r="AG2" s="11" t="s">
        <v>48</v>
      </c>
      <c r="AH2" s="11" t="s">
        <v>49</v>
      </c>
      <c r="AI2" s="11" t="s">
        <v>50</v>
      </c>
      <c r="AJ2" s="11" t="s">
        <v>51</v>
      </c>
      <c r="AK2" s="11" t="s">
        <v>52</v>
      </c>
      <c r="AL2" s="11" t="s">
        <v>53</v>
      </c>
      <c r="AM2" s="11" t="s">
        <v>54</v>
      </c>
      <c r="AN2" s="11" t="s">
        <v>55</v>
      </c>
      <c r="AP2" s="11" t="s">
        <v>56</v>
      </c>
      <c r="AQ2" s="11" t="s">
        <v>57</v>
      </c>
      <c r="AR2" s="11" t="s">
        <v>58</v>
      </c>
      <c r="AS2" s="11" t="s">
        <v>59</v>
      </c>
      <c r="AT2" s="11" t="s">
        <v>60</v>
      </c>
      <c r="AU2" s="11" t="s">
        <v>61</v>
      </c>
      <c r="AV2" s="11" t="s">
        <v>62</v>
      </c>
      <c r="AW2" s="11" t="s">
        <v>63</v>
      </c>
      <c r="AX2" s="11" t="s">
        <v>64</v>
      </c>
      <c r="AY2" s="11" t="s">
        <v>63</v>
      </c>
      <c r="AZ2" s="11" t="s">
        <v>65</v>
      </c>
      <c r="BA2" s="11" t="s">
        <v>63</v>
      </c>
      <c r="BB2" s="11" t="s">
        <v>66</v>
      </c>
      <c r="BC2" s="11" t="s">
        <v>67</v>
      </c>
      <c r="BD2" s="11" t="s">
        <v>68</v>
      </c>
      <c r="BE2" s="11" t="s">
        <v>69</v>
      </c>
      <c r="BF2" s="11" t="s">
        <v>70</v>
      </c>
      <c r="BG2" s="11" t="s">
        <v>71</v>
      </c>
      <c r="BH2" s="11" t="s">
        <v>72</v>
      </c>
      <c r="BI2" s="11" t="s">
        <v>73</v>
      </c>
      <c r="BJ2" s="11" t="s">
        <v>74</v>
      </c>
      <c r="BK2" s="11" t="s">
        <v>75</v>
      </c>
      <c r="BL2" s="11" t="s">
        <v>74</v>
      </c>
      <c r="BM2" s="11" t="s">
        <v>76</v>
      </c>
      <c r="BN2" s="11" t="s">
        <v>77</v>
      </c>
      <c r="BO2" s="11" t="s">
        <v>78</v>
      </c>
      <c r="BP2" s="11" t="s">
        <v>79</v>
      </c>
      <c r="BQ2" s="11" t="s">
        <v>80</v>
      </c>
      <c r="BR2" s="11" t="s">
        <v>81</v>
      </c>
      <c r="BS2" s="11" t="s">
        <v>82</v>
      </c>
      <c r="BT2" s="11" t="s">
        <v>83</v>
      </c>
      <c r="BU2" s="11" t="s">
        <v>84</v>
      </c>
      <c r="BV2" s="11" t="s">
        <v>85</v>
      </c>
      <c r="BW2" s="11" t="s">
        <v>272</v>
      </c>
      <c r="BX2" s="11" t="s">
        <v>86</v>
      </c>
      <c r="BY2" s="11" t="s">
        <v>87</v>
      </c>
      <c r="BZ2" s="11" t="s">
        <v>88</v>
      </c>
      <c r="CA2" s="11" t="s">
        <v>89</v>
      </c>
      <c r="CB2" s="11" t="s">
        <v>90</v>
      </c>
      <c r="CC2" s="11" t="s">
        <v>91</v>
      </c>
      <c r="CD2" s="11" t="s">
        <v>92</v>
      </c>
      <c r="CE2" s="11" t="s">
        <v>93</v>
      </c>
      <c r="CF2" s="11" t="s">
        <v>94</v>
      </c>
      <c r="CG2" s="11" t="s">
        <v>95</v>
      </c>
      <c r="CH2" s="11" t="s">
        <v>96</v>
      </c>
      <c r="CI2" s="11" t="s">
        <v>97</v>
      </c>
      <c r="CJ2" s="11" t="s">
        <v>98</v>
      </c>
      <c r="CK2" s="11" t="s">
        <v>99</v>
      </c>
      <c r="CL2" s="11" t="s">
        <v>100</v>
      </c>
      <c r="CM2" s="11" t="s">
        <v>101</v>
      </c>
      <c r="CN2" s="11" t="s">
        <v>102</v>
      </c>
      <c r="CO2" s="11" t="s">
        <v>103</v>
      </c>
      <c r="CP2" s="11" t="s">
        <v>104</v>
      </c>
      <c r="CQ2" s="11" t="s">
        <v>105</v>
      </c>
      <c r="CR2" s="11" t="s">
        <v>388</v>
      </c>
      <c r="CS2" s="11" t="s">
        <v>106</v>
      </c>
      <c r="CT2" s="11" t="s">
        <v>107</v>
      </c>
      <c r="CU2" s="11" t="s">
        <v>108</v>
      </c>
      <c r="CV2" s="11" t="s">
        <v>109</v>
      </c>
      <c r="CW2" s="11" t="s">
        <v>389</v>
      </c>
      <c r="CX2" s="11" t="s">
        <v>110</v>
      </c>
      <c r="CY2" s="11" t="s">
        <v>111</v>
      </c>
      <c r="CZ2" s="11" t="s">
        <v>112</v>
      </c>
      <c r="DA2" s="11" t="s">
        <v>113</v>
      </c>
      <c r="DB2" s="11" t="s">
        <v>390</v>
      </c>
      <c r="DC2" s="11" t="s">
        <v>114</v>
      </c>
      <c r="DD2" s="11" t="s">
        <v>115</v>
      </c>
      <c r="DE2" s="11" t="s">
        <v>116</v>
      </c>
      <c r="DF2" s="11" t="s">
        <v>117</v>
      </c>
      <c r="DG2" s="11" t="s">
        <v>118</v>
      </c>
      <c r="DH2" s="11" t="s">
        <v>119</v>
      </c>
      <c r="DI2" s="11" t="s">
        <v>120</v>
      </c>
      <c r="DJ2" s="11" t="s">
        <v>121</v>
      </c>
      <c r="DK2" s="11" t="s">
        <v>122</v>
      </c>
      <c r="DL2" s="11" t="s">
        <v>123</v>
      </c>
      <c r="DM2" s="11" t="s">
        <v>124</v>
      </c>
      <c r="DO2" s="11" t="s">
        <v>125</v>
      </c>
      <c r="DP2" s="11" t="s">
        <v>126</v>
      </c>
      <c r="DQ2" s="11" t="s">
        <v>127</v>
      </c>
      <c r="DR2" s="11" t="s">
        <v>128</v>
      </c>
      <c r="DS2" s="11" t="s">
        <v>129</v>
      </c>
      <c r="DV2" s="11" t="s">
        <v>130</v>
      </c>
      <c r="DW2" s="11" t="s">
        <v>131</v>
      </c>
      <c r="DX2" s="11" t="s">
        <v>132</v>
      </c>
      <c r="DY2" s="11" t="s">
        <v>133</v>
      </c>
      <c r="DZ2" s="11" t="s">
        <v>84</v>
      </c>
    </row>
    <row r="3" ht="16.5" customHeight="1">
      <c r="A3" s="10">
        <v>1.0</v>
      </c>
      <c r="B3" s="11" t="s">
        <v>158</v>
      </c>
      <c r="C3" s="11">
        <v>35.0</v>
      </c>
      <c r="D3" s="11">
        <v>1.0</v>
      </c>
      <c r="E3" s="11">
        <v>0.0</v>
      </c>
      <c r="F3" s="11">
        <v>0.0</v>
      </c>
      <c r="G3" s="11">
        <v>0.0</v>
      </c>
      <c r="H3" s="11">
        <v>0.0</v>
      </c>
      <c r="I3" s="11">
        <v>1.0</v>
      </c>
      <c r="J3" s="11">
        <v>1.0</v>
      </c>
      <c r="K3" s="11">
        <v>0.0</v>
      </c>
      <c r="L3" s="11">
        <v>0.0</v>
      </c>
      <c r="M3" s="11">
        <v>1.0</v>
      </c>
      <c r="N3" s="11">
        <v>1.0</v>
      </c>
      <c r="O3" s="11">
        <v>1.0</v>
      </c>
      <c r="P3" s="11">
        <v>1.0</v>
      </c>
      <c r="Q3" s="11">
        <v>1.0</v>
      </c>
      <c r="R3" s="11">
        <v>0.0</v>
      </c>
      <c r="S3" s="11">
        <v>1.0</v>
      </c>
      <c r="T3" s="11">
        <v>1.0</v>
      </c>
      <c r="U3" s="11">
        <v>1.0</v>
      </c>
      <c r="V3" s="11">
        <v>0.0</v>
      </c>
      <c r="W3" s="11">
        <v>1.0</v>
      </c>
      <c r="X3" s="11">
        <v>0.0</v>
      </c>
      <c r="Y3" s="11">
        <v>0.0</v>
      </c>
      <c r="Z3" s="11">
        <v>1.0</v>
      </c>
      <c r="AA3" s="11">
        <f t="shared" ref="AA3:AA10" si="1">SUM(I3:Z3)</f>
        <v>12</v>
      </c>
      <c r="AO3" s="11">
        <f t="shared" ref="AO3:AO10" si="2">SUM(AB3:AN3)</f>
        <v>0</v>
      </c>
      <c r="AV3" s="11" t="s">
        <v>137</v>
      </c>
      <c r="AW3" s="11" t="s">
        <v>391</v>
      </c>
      <c r="AX3" s="11" t="s">
        <v>137</v>
      </c>
      <c r="AY3" s="11" t="s">
        <v>392</v>
      </c>
      <c r="BB3" s="11">
        <v>45.0</v>
      </c>
      <c r="BC3" s="11">
        <v>4.0</v>
      </c>
      <c r="BD3" s="11">
        <v>2.0</v>
      </c>
      <c r="BE3" s="11">
        <v>2.0</v>
      </c>
      <c r="BF3" s="11">
        <v>0.0</v>
      </c>
      <c r="BG3" s="11">
        <v>0.0</v>
      </c>
      <c r="BH3" s="11">
        <v>0.0</v>
      </c>
      <c r="BI3" s="11" t="s">
        <v>137</v>
      </c>
      <c r="BJ3" s="11" t="s">
        <v>225</v>
      </c>
      <c r="BM3" s="11" t="s">
        <v>142</v>
      </c>
      <c r="BN3" s="11">
        <v>15.0</v>
      </c>
      <c r="BO3" s="11" t="s">
        <v>393</v>
      </c>
      <c r="BP3" s="11" t="s">
        <v>394</v>
      </c>
      <c r="BQ3" s="11" t="s">
        <v>145</v>
      </c>
      <c r="BR3" s="11" t="s">
        <v>146</v>
      </c>
      <c r="BS3" s="11">
        <v>50.0</v>
      </c>
      <c r="BT3" s="11" t="s">
        <v>137</v>
      </c>
      <c r="BU3" s="11" t="s">
        <v>395</v>
      </c>
      <c r="BV3" s="11" t="s">
        <v>291</v>
      </c>
      <c r="CK3" s="11" t="s">
        <v>396</v>
      </c>
      <c r="CL3" s="11" t="s">
        <v>397</v>
      </c>
      <c r="CM3" s="11">
        <v>1.0</v>
      </c>
      <c r="CN3" s="11">
        <v>1.0</v>
      </c>
      <c r="CO3" s="11">
        <v>1.0</v>
      </c>
      <c r="CP3" s="11">
        <v>0.0</v>
      </c>
      <c r="CR3" s="11" t="s">
        <v>398</v>
      </c>
      <c r="CS3" s="11">
        <v>0.0</v>
      </c>
      <c r="CT3" s="11">
        <v>0.0</v>
      </c>
      <c r="CU3" s="11">
        <v>0.0</v>
      </c>
      <c r="CV3" s="11">
        <v>1.0</v>
      </c>
      <c r="CX3" s="11">
        <v>1.0</v>
      </c>
      <c r="CY3" s="11">
        <v>1.0</v>
      </c>
      <c r="CZ3" s="11">
        <v>1.0</v>
      </c>
      <c r="DA3" s="11" t="s">
        <v>169</v>
      </c>
      <c r="DB3" s="11" t="s">
        <v>399</v>
      </c>
      <c r="DC3" s="11">
        <v>0.0</v>
      </c>
      <c r="DD3" s="11">
        <v>0.0</v>
      </c>
      <c r="DE3" s="11">
        <v>0.0</v>
      </c>
      <c r="DF3" s="11">
        <v>0.0</v>
      </c>
      <c r="DG3" s="11">
        <v>0.0</v>
      </c>
      <c r="DH3" s="11">
        <v>0.0</v>
      </c>
      <c r="DI3" s="11">
        <v>0.0</v>
      </c>
      <c r="DJ3" s="11">
        <v>0.0</v>
      </c>
      <c r="DK3" s="11">
        <v>0.0</v>
      </c>
      <c r="DL3" s="11">
        <v>0.0</v>
      </c>
      <c r="DM3" s="11">
        <v>1.0</v>
      </c>
      <c r="DN3" s="11">
        <f t="shared" ref="DN3:DN10" si="3">sum(DC3:DL3)</f>
        <v>0</v>
      </c>
      <c r="DO3" s="11" t="s">
        <v>137</v>
      </c>
      <c r="DP3" s="11" t="s">
        <v>153</v>
      </c>
      <c r="DQ3" s="11" t="s">
        <v>153</v>
      </c>
      <c r="DR3" s="11" t="s">
        <v>140</v>
      </c>
      <c r="DS3" s="11" t="s">
        <v>140</v>
      </c>
      <c r="DU3" s="11">
        <v>15.0</v>
      </c>
      <c r="DV3" s="11" t="s">
        <v>400</v>
      </c>
      <c r="DX3" s="11" t="s">
        <v>156</v>
      </c>
      <c r="DY3" s="11" t="s">
        <v>172</v>
      </c>
    </row>
    <row r="4" ht="16.5" customHeight="1">
      <c r="A4" s="10">
        <v>2.0</v>
      </c>
      <c r="B4" s="11" t="s">
        <v>158</v>
      </c>
      <c r="C4" s="11">
        <v>48.0</v>
      </c>
      <c r="D4" s="11">
        <v>0.0</v>
      </c>
      <c r="E4" s="11">
        <v>0.0</v>
      </c>
      <c r="F4" s="11">
        <v>1.0</v>
      </c>
      <c r="G4" s="11">
        <v>0.0</v>
      </c>
      <c r="H4" s="11">
        <v>0.0</v>
      </c>
      <c r="AA4" s="11">
        <f t="shared" si="1"/>
        <v>0</v>
      </c>
      <c r="AO4" s="11">
        <f t="shared" si="2"/>
        <v>0</v>
      </c>
      <c r="AP4" s="11">
        <v>1.0</v>
      </c>
      <c r="AQ4" s="11">
        <v>1.0</v>
      </c>
      <c r="AR4" s="11">
        <v>1.0</v>
      </c>
      <c r="AS4" s="11">
        <v>0.0</v>
      </c>
      <c r="AT4" s="11">
        <v>1.0</v>
      </c>
      <c r="AV4" s="11" t="s">
        <v>137</v>
      </c>
      <c r="AW4" s="11" t="s">
        <v>401</v>
      </c>
      <c r="AZ4" s="11" t="s">
        <v>137</v>
      </c>
      <c r="BA4" s="11" t="s">
        <v>402</v>
      </c>
      <c r="BB4" s="11">
        <v>22.0</v>
      </c>
      <c r="BC4" s="11">
        <v>22.0</v>
      </c>
      <c r="BD4" s="11">
        <v>0.0</v>
      </c>
      <c r="BE4" s="11">
        <v>22.0</v>
      </c>
      <c r="BF4" s="11">
        <v>0.0</v>
      </c>
      <c r="BG4" s="11">
        <v>0.0</v>
      </c>
      <c r="BH4" s="11">
        <v>0.0</v>
      </c>
      <c r="BI4" s="11" t="s">
        <v>140</v>
      </c>
      <c r="BK4" s="11" t="s">
        <v>137</v>
      </c>
      <c r="BL4" s="11" t="s">
        <v>403</v>
      </c>
      <c r="BM4" s="11" t="s">
        <v>142</v>
      </c>
      <c r="BN4" s="11">
        <v>1.0</v>
      </c>
      <c r="BO4" s="11" t="s">
        <v>404</v>
      </c>
      <c r="BP4" s="11" t="s">
        <v>405</v>
      </c>
      <c r="BQ4" s="11" t="s">
        <v>145</v>
      </c>
      <c r="BR4" s="11" t="s">
        <v>146</v>
      </c>
      <c r="BS4" s="11">
        <v>155.0</v>
      </c>
      <c r="BT4" s="11" t="s">
        <v>137</v>
      </c>
      <c r="BU4" s="11" t="s">
        <v>406</v>
      </c>
      <c r="BV4" s="11" t="s">
        <v>180</v>
      </c>
      <c r="BW4" s="11" t="s">
        <v>407</v>
      </c>
      <c r="BX4" s="11">
        <v>0.0</v>
      </c>
      <c r="BY4" s="11">
        <v>0.0</v>
      </c>
      <c r="BZ4" s="11">
        <v>0.0</v>
      </c>
      <c r="CA4" s="11">
        <v>0.0</v>
      </c>
      <c r="CB4" s="11">
        <v>0.0</v>
      </c>
      <c r="CC4" s="11">
        <v>0.0</v>
      </c>
      <c r="CD4" s="11">
        <v>1.0</v>
      </c>
      <c r="CE4" s="11">
        <v>0.0</v>
      </c>
      <c r="CF4" s="11">
        <v>0.0</v>
      </c>
      <c r="CG4" s="11">
        <v>0.0</v>
      </c>
      <c r="CH4" s="11">
        <v>0.0</v>
      </c>
      <c r="CI4" s="11">
        <v>1.0</v>
      </c>
      <c r="CJ4" s="11" t="s">
        <v>408</v>
      </c>
      <c r="CK4" s="11" t="s">
        <v>409</v>
      </c>
      <c r="CL4" s="11" t="s">
        <v>410</v>
      </c>
      <c r="CM4" s="11">
        <v>1.0</v>
      </c>
      <c r="CN4" s="11">
        <v>1.0</v>
      </c>
      <c r="CO4" s="11">
        <v>1.0</v>
      </c>
      <c r="CP4" s="11">
        <v>1.0</v>
      </c>
      <c r="CQ4" s="11" t="s">
        <v>137</v>
      </c>
      <c r="CR4" s="11" t="s">
        <v>411</v>
      </c>
      <c r="CS4" s="11">
        <v>1.0</v>
      </c>
      <c r="CT4" s="11">
        <v>0.0</v>
      </c>
      <c r="CU4" s="11">
        <v>0.0</v>
      </c>
      <c r="CV4" s="11">
        <v>0.0</v>
      </c>
      <c r="CX4" s="11">
        <v>1.0</v>
      </c>
      <c r="CY4" s="11">
        <v>1.0</v>
      </c>
      <c r="CZ4" s="11">
        <v>0.0</v>
      </c>
      <c r="DA4" s="11" t="s">
        <v>184</v>
      </c>
      <c r="DB4" s="11" t="s">
        <v>399</v>
      </c>
      <c r="DC4" s="11">
        <v>0.0</v>
      </c>
      <c r="DD4" s="11">
        <v>0.0</v>
      </c>
      <c r="DE4" s="11">
        <v>0.0</v>
      </c>
      <c r="DF4" s="11">
        <v>0.0</v>
      </c>
      <c r="DG4" s="11">
        <v>0.0</v>
      </c>
      <c r="DH4" s="11">
        <v>0.0</v>
      </c>
      <c r="DI4" s="11">
        <v>0.0</v>
      </c>
      <c r="DJ4" s="11">
        <v>0.0</v>
      </c>
      <c r="DK4" s="11">
        <v>0.0</v>
      </c>
      <c r="DL4" s="11">
        <v>0.0</v>
      </c>
      <c r="DM4" s="11">
        <v>1.0</v>
      </c>
      <c r="DN4" s="11">
        <f t="shared" si="3"/>
        <v>0</v>
      </c>
      <c r="DO4" s="11" t="s">
        <v>137</v>
      </c>
      <c r="DP4" s="11" t="s">
        <v>153</v>
      </c>
      <c r="DQ4" s="11" t="s">
        <v>153</v>
      </c>
      <c r="DR4" s="11" t="s">
        <v>140</v>
      </c>
      <c r="DS4" s="11" t="s">
        <v>140</v>
      </c>
      <c r="DU4" s="11">
        <v>15.0</v>
      </c>
      <c r="DV4" s="11" t="s">
        <v>400</v>
      </c>
      <c r="DX4" s="11" t="s">
        <v>171</v>
      </c>
      <c r="DY4" s="11" t="s">
        <v>294</v>
      </c>
    </row>
    <row r="5" ht="16.5" customHeight="1">
      <c r="A5" s="10">
        <v>3.0</v>
      </c>
      <c r="B5" s="11" t="s">
        <v>134</v>
      </c>
      <c r="C5" s="11">
        <v>43.0</v>
      </c>
      <c r="D5" s="11">
        <v>0.0</v>
      </c>
      <c r="E5" s="11">
        <v>1.0</v>
      </c>
      <c r="F5" s="11">
        <v>1.0</v>
      </c>
      <c r="G5" s="11">
        <v>0.0</v>
      </c>
      <c r="H5" s="11">
        <v>0.0</v>
      </c>
      <c r="AA5" s="11">
        <f t="shared" si="1"/>
        <v>0</v>
      </c>
      <c r="AB5" s="11">
        <v>1.0</v>
      </c>
      <c r="AC5" s="11">
        <v>0.0</v>
      </c>
      <c r="AD5" s="11">
        <v>1.0</v>
      </c>
      <c r="AE5" s="11">
        <v>0.0</v>
      </c>
      <c r="AF5" s="11">
        <v>0.0</v>
      </c>
      <c r="AG5" s="11">
        <v>1.0</v>
      </c>
      <c r="AH5" s="11">
        <v>1.0</v>
      </c>
      <c r="AI5" s="11">
        <v>0.0</v>
      </c>
      <c r="AJ5" s="11">
        <v>1.0</v>
      </c>
      <c r="AK5" s="11">
        <v>0.0</v>
      </c>
      <c r="AL5" s="11">
        <v>1.0</v>
      </c>
      <c r="AM5" s="11">
        <v>1.0</v>
      </c>
      <c r="AN5" s="11">
        <v>0.0</v>
      </c>
      <c r="AO5" s="11">
        <f t="shared" si="2"/>
        <v>7</v>
      </c>
      <c r="AP5" s="11">
        <v>1.0</v>
      </c>
      <c r="AQ5" s="11">
        <v>0.0</v>
      </c>
      <c r="AR5" s="11">
        <v>1.0</v>
      </c>
      <c r="AS5" s="11">
        <v>0.0</v>
      </c>
      <c r="AT5" s="11">
        <v>0.0</v>
      </c>
      <c r="AV5" s="11" t="s">
        <v>140</v>
      </c>
      <c r="AX5" s="11" t="s">
        <v>140</v>
      </c>
      <c r="AZ5" s="11" t="s">
        <v>140</v>
      </c>
      <c r="BB5" s="11">
        <v>8.0</v>
      </c>
      <c r="BC5" s="11">
        <v>8.0</v>
      </c>
      <c r="BD5" s="11">
        <v>8.0</v>
      </c>
      <c r="BE5" s="11">
        <v>0.0</v>
      </c>
      <c r="BF5" s="11">
        <v>0.0</v>
      </c>
      <c r="BG5" s="11">
        <v>0.0</v>
      </c>
      <c r="BH5" s="11">
        <v>0.0</v>
      </c>
      <c r="BI5" s="11" t="s">
        <v>140</v>
      </c>
      <c r="BK5" s="11" t="s">
        <v>140</v>
      </c>
      <c r="BM5" s="11" t="s">
        <v>142</v>
      </c>
      <c r="BN5" s="11">
        <v>0.0</v>
      </c>
      <c r="BO5" s="11" t="s">
        <v>169</v>
      </c>
      <c r="BP5" s="11" t="s">
        <v>169</v>
      </c>
      <c r="BQ5" s="11" t="s">
        <v>145</v>
      </c>
      <c r="BR5" s="11" t="s">
        <v>146</v>
      </c>
      <c r="BS5" s="11">
        <v>30.0</v>
      </c>
      <c r="BT5" s="11" t="s">
        <v>137</v>
      </c>
      <c r="BU5" s="11" t="s">
        <v>412</v>
      </c>
      <c r="BV5" s="11" t="s">
        <v>180</v>
      </c>
      <c r="BW5" s="11" t="s">
        <v>413</v>
      </c>
      <c r="BX5" s="11">
        <v>0.0</v>
      </c>
      <c r="BY5" s="11">
        <v>0.0</v>
      </c>
      <c r="BZ5" s="11">
        <v>0.0</v>
      </c>
      <c r="CA5" s="11">
        <v>0.0</v>
      </c>
      <c r="CB5" s="11">
        <v>0.0</v>
      </c>
      <c r="CC5" s="11">
        <v>1.0</v>
      </c>
      <c r="CD5" s="11">
        <v>1.0</v>
      </c>
      <c r="CE5" s="11">
        <v>1.0</v>
      </c>
      <c r="CF5" s="11">
        <v>0.0</v>
      </c>
      <c r="CG5" s="11">
        <v>0.0</v>
      </c>
      <c r="CH5" s="11">
        <v>1.0</v>
      </c>
      <c r="CI5" s="11">
        <v>0.0</v>
      </c>
      <c r="CJ5" s="11" t="s">
        <v>414</v>
      </c>
      <c r="CK5" s="11" t="s">
        <v>415</v>
      </c>
      <c r="CL5" s="11" t="s">
        <v>415</v>
      </c>
      <c r="CM5" s="11">
        <v>1.0</v>
      </c>
      <c r="CN5" s="11">
        <v>1.0</v>
      </c>
      <c r="CO5" s="11">
        <v>1.0</v>
      </c>
      <c r="CP5" s="11">
        <v>1.0</v>
      </c>
      <c r="CQ5" s="11" t="s">
        <v>137</v>
      </c>
      <c r="CR5" s="11" t="s">
        <v>416</v>
      </c>
      <c r="CS5" s="11">
        <v>1.0</v>
      </c>
      <c r="CT5" s="11">
        <v>1.0</v>
      </c>
      <c r="CU5" s="11">
        <v>1.0</v>
      </c>
      <c r="CV5" s="11">
        <v>1.0</v>
      </c>
      <c r="CX5" s="11">
        <v>1.0</v>
      </c>
      <c r="CY5" s="11">
        <v>1.0</v>
      </c>
      <c r="CZ5" s="11">
        <v>0.0</v>
      </c>
      <c r="DA5" s="11" t="s">
        <v>169</v>
      </c>
      <c r="DB5" s="11" t="s">
        <v>399</v>
      </c>
      <c r="DC5" s="11">
        <v>0.0</v>
      </c>
      <c r="DD5" s="11">
        <v>0.0</v>
      </c>
      <c r="DE5" s="11">
        <v>0.0</v>
      </c>
      <c r="DF5" s="11">
        <v>0.0</v>
      </c>
      <c r="DG5" s="11">
        <v>0.0</v>
      </c>
      <c r="DH5" s="11">
        <v>0.0</v>
      </c>
      <c r="DI5" s="11">
        <v>0.0</v>
      </c>
      <c r="DJ5" s="11">
        <v>0.0</v>
      </c>
      <c r="DK5" s="11">
        <v>0.0</v>
      </c>
      <c r="DL5" s="11">
        <v>0.0</v>
      </c>
      <c r="DM5" s="11">
        <v>1.0</v>
      </c>
      <c r="DN5" s="11">
        <f t="shared" si="3"/>
        <v>0</v>
      </c>
      <c r="DO5" s="11" t="s">
        <v>137</v>
      </c>
      <c r="DP5" s="11" t="s">
        <v>153</v>
      </c>
      <c r="DQ5" s="11" t="s">
        <v>153</v>
      </c>
      <c r="DR5" s="11" t="s">
        <v>140</v>
      </c>
      <c r="DS5" s="11" t="s">
        <v>140</v>
      </c>
      <c r="DU5" s="11">
        <v>15.0</v>
      </c>
      <c r="DV5" s="11" t="s">
        <v>185</v>
      </c>
      <c r="DW5" s="11" t="s">
        <v>186</v>
      </c>
      <c r="DX5" s="11" t="s">
        <v>156</v>
      </c>
      <c r="DY5" s="11" t="s">
        <v>294</v>
      </c>
    </row>
    <row r="6" ht="16.5" customHeight="1">
      <c r="A6" s="10">
        <v>4.0</v>
      </c>
      <c r="B6" s="11" t="s">
        <v>158</v>
      </c>
      <c r="C6" s="11">
        <v>28.0</v>
      </c>
      <c r="D6" s="11">
        <v>0.0</v>
      </c>
      <c r="E6" s="11">
        <v>1.0</v>
      </c>
      <c r="F6" s="11">
        <v>0.0</v>
      </c>
      <c r="G6" s="11">
        <v>0.0</v>
      </c>
      <c r="H6" s="11">
        <v>0.0</v>
      </c>
      <c r="AA6" s="11">
        <f t="shared" si="1"/>
        <v>0</v>
      </c>
      <c r="AB6" s="11">
        <v>1.0</v>
      </c>
      <c r="AC6" s="11">
        <v>0.0</v>
      </c>
      <c r="AD6" s="11">
        <v>1.0</v>
      </c>
      <c r="AE6" s="11">
        <v>0.0</v>
      </c>
      <c r="AF6" s="11">
        <v>0.0</v>
      </c>
      <c r="AG6" s="11">
        <v>0.0</v>
      </c>
      <c r="AH6" s="11">
        <v>1.0</v>
      </c>
      <c r="AI6" s="11">
        <v>1.0</v>
      </c>
      <c r="AJ6" s="11">
        <v>0.0</v>
      </c>
      <c r="AK6" s="11">
        <v>1.0</v>
      </c>
      <c r="AL6" s="11">
        <v>0.0</v>
      </c>
      <c r="AM6" s="11">
        <v>1.0</v>
      </c>
      <c r="AN6" s="11">
        <v>1.0</v>
      </c>
      <c r="AO6" s="11">
        <f t="shared" si="2"/>
        <v>7</v>
      </c>
      <c r="AU6" s="11" t="s">
        <v>417</v>
      </c>
      <c r="AV6" s="11" t="s">
        <v>137</v>
      </c>
      <c r="AW6" s="11" t="s">
        <v>418</v>
      </c>
      <c r="AX6" s="11" t="s">
        <v>140</v>
      </c>
      <c r="BB6" s="11">
        <v>10.0</v>
      </c>
      <c r="BC6" s="11">
        <v>10.0</v>
      </c>
      <c r="BD6" s="11">
        <v>9.0</v>
      </c>
      <c r="BE6" s="11">
        <v>1.0</v>
      </c>
      <c r="BF6" s="11">
        <v>1.0</v>
      </c>
      <c r="BG6" s="11">
        <v>1.0</v>
      </c>
      <c r="BH6" s="11">
        <v>8.0</v>
      </c>
      <c r="BI6" s="11" t="s">
        <v>137</v>
      </c>
      <c r="BJ6" s="11" t="s">
        <v>419</v>
      </c>
      <c r="BM6" s="11" t="s">
        <v>142</v>
      </c>
      <c r="BN6" s="11">
        <v>30.0</v>
      </c>
      <c r="BO6" s="11" t="s">
        <v>420</v>
      </c>
      <c r="BP6" s="11" t="s">
        <v>421</v>
      </c>
      <c r="BQ6" s="11" t="s">
        <v>145</v>
      </c>
      <c r="BR6" s="11" t="s">
        <v>146</v>
      </c>
      <c r="BS6" s="11">
        <v>315.0</v>
      </c>
      <c r="BT6" s="11" t="s">
        <v>137</v>
      </c>
      <c r="BU6" s="11" t="s">
        <v>422</v>
      </c>
      <c r="BV6" s="11" t="s">
        <v>180</v>
      </c>
      <c r="BW6" s="11" t="s">
        <v>423</v>
      </c>
      <c r="BX6" s="11">
        <v>0.0</v>
      </c>
      <c r="BY6" s="11">
        <v>0.0</v>
      </c>
      <c r="BZ6" s="11">
        <v>0.0</v>
      </c>
      <c r="CA6" s="11">
        <v>1.0</v>
      </c>
      <c r="CB6" s="11">
        <v>0.0</v>
      </c>
      <c r="CC6" s="11">
        <v>0.0</v>
      </c>
      <c r="CD6" s="11">
        <v>1.0</v>
      </c>
      <c r="CE6" s="11">
        <v>0.0</v>
      </c>
      <c r="CF6" s="11">
        <v>0.0</v>
      </c>
      <c r="CG6" s="11">
        <v>0.0</v>
      </c>
      <c r="CH6" s="11">
        <v>0.0</v>
      </c>
      <c r="CI6" s="11">
        <v>1.0</v>
      </c>
      <c r="CJ6" s="11" t="s">
        <v>424</v>
      </c>
      <c r="CK6" s="11" t="s">
        <v>425</v>
      </c>
      <c r="CL6" s="11" t="s">
        <v>426</v>
      </c>
      <c r="CM6" s="11">
        <v>1.0</v>
      </c>
      <c r="CN6" s="11">
        <v>1.0</v>
      </c>
      <c r="CO6" s="11">
        <v>1.0</v>
      </c>
      <c r="CP6" s="11">
        <v>1.0</v>
      </c>
      <c r="CR6" s="11" t="s">
        <v>427</v>
      </c>
      <c r="CS6" s="11">
        <v>1.0</v>
      </c>
      <c r="CT6" s="11">
        <v>1.0</v>
      </c>
      <c r="CU6" s="11">
        <v>1.0</v>
      </c>
      <c r="CV6" s="11">
        <v>1.0</v>
      </c>
      <c r="CX6" s="11">
        <v>1.0</v>
      </c>
      <c r="CY6" s="11">
        <v>1.0</v>
      </c>
      <c r="CZ6" s="11">
        <v>1.0</v>
      </c>
      <c r="DA6" s="11" t="s">
        <v>169</v>
      </c>
      <c r="DB6" s="11" t="s">
        <v>399</v>
      </c>
      <c r="DC6" s="11">
        <v>0.0</v>
      </c>
      <c r="DD6" s="11">
        <v>0.0</v>
      </c>
      <c r="DE6" s="11">
        <v>0.0</v>
      </c>
      <c r="DF6" s="11">
        <v>0.0</v>
      </c>
      <c r="DG6" s="11">
        <v>0.0</v>
      </c>
      <c r="DH6" s="11">
        <v>0.0</v>
      </c>
      <c r="DI6" s="11">
        <v>0.0</v>
      </c>
      <c r="DJ6" s="11">
        <v>0.0</v>
      </c>
      <c r="DK6" s="11">
        <v>0.0</v>
      </c>
      <c r="DL6" s="11">
        <v>0.0</v>
      </c>
      <c r="DM6" s="11">
        <v>1.0</v>
      </c>
      <c r="DN6" s="11">
        <f t="shared" si="3"/>
        <v>0</v>
      </c>
      <c r="DO6" s="11" t="s">
        <v>137</v>
      </c>
      <c r="DP6" s="11" t="s">
        <v>153</v>
      </c>
      <c r="DQ6" s="11" t="s">
        <v>153</v>
      </c>
      <c r="DR6" s="11" t="s">
        <v>140</v>
      </c>
      <c r="DS6" s="11" t="s">
        <v>140</v>
      </c>
      <c r="DU6" s="11">
        <v>15.0</v>
      </c>
      <c r="DV6" s="11" t="s">
        <v>185</v>
      </c>
      <c r="DW6" s="11" t="s">
        <v>197</v>
      </c>
      <c r="DX6" s="11" t="s">
        <v>171</v>
      </c>
      <c r="DY6" s="11" t="s">
        <v>172</v>
      </c>
    </row>
    <row r="7" ht="16.5" customHeight="1">
      <c r="A7" s="10">
        <v>5.0</v>
      </c>
      <c r="B7" s="11" t="s">
        <v>158</v>
      </c>
      <c r="C7" s="11">
        <v>28.0</v>
      </c>
      <c r="D7" s="11">
        <v>1.0</v>
      </c>
      <c r="E7" s="11">
        <v>0.0</v>
      </c>
      <c r="F7" s="11">
        <v>0.0</v>
      </c>
      <c r="G7" s="11">
        <v>0.0</v>
      </c>
      <c r="H7" s="11">
        <v>0.0</v>
      </c>
      <c r="I7" s="11">
        <v>1.0</v>
      </c>
      <c r="J7" s="11">
        <v>0.0</v>
      </c>
      <c r="K7" s="11">
        <v>1.0</v>
      </c>
      <c r="L7" s="11">
        <v>1.0</v>
      </c>
      <c r="M7" s="11">
        <v>0.0</v>
      </c>
      <c r="N7" s="11">
        <v>0.0</v>
      </c>
      <c r="O7" s="11">
        <v>1.0</v>
      </c>
      <c r="P7" s="11">
        <v>1.0</v>
      </c>
      <c r="Q7" s="11">
        <v>1.0</v>
      </c>
      <c r="R7" s="11">
        <v>0.0</v>
      </c>
      <c r="S7" s="11">
        <v>0.0</v>
      </c>
      <c r="T7" s="11">
        <v>0.0</v>
      </c>
      <c r="U7" s="11">
        <v>1.0</v>
      </c>
      <c r="V7" s="11">
        <v>0.0</v>
      </c>
      <c r="W7" s="11">
        <v>0.0</v>
      </c>
      <c r="X7" s="11">
        <v>0.0</v>
      </c>
      <c r="Y7" s="11">
        <v>1.0</v>
      </c>
      <c r="Z7" s="11">
        <v>1.0</v>
      </c>
      <c r="AA7" s="11">
        <f t="shared" si="1"/>
        <v>9</v>
      </c>
      <c r="AO7" s="11">
        <f t="shared" si="2"/>
        <v>0</v>
      </c>
      <c r="AV7" s="11" t="s">
        <v>137</v>
      </c>
      <c r="AW7" s="11" t="s">
        <v>428</v>
      </c>
      <c r="AX7" s="11" t="s">
        <v>137</v>
      </c>
      <c r="AY7" s="11" t="s">
        <v>429</v>
      </c>
      <c r="BB7" s="11">
        <v>25.0</v>
      </c>
      <c r="BC7" s="11">
        <v>6.0</v>
      </c>
      <c r="BD7" s="11">
        <v>0.0</v>
      </c>
      <c r="BE7" s="11">
        <v>6.0</v>
      </c>
      <c r="BF7" s="11">
        <v>0.0</v>
      </c>
      <c r="BG7" s="11">
        <v>1.0</v>
      </c>
      <c r="BH7" s="11">
        <v>0.0</v>
      </c>
      <c r="BI7" s="11" t="s">
        <v>137</v>
      </c>
      <c r="BJ7" s="11" t="s">
        <v>430</v>
      </c>
      <c r="BM7" s="11" t="s">
        <v>142</v>
      </c>
      <c r="BN7" s="11">
        <v>3.0</v>
      </c>
      <c r="BO7" s="11" t="s">
        <v>431</v>
      </c>
      <c r="BP7" s="11" t="s">
        <v>432</v>
      </c>
      <c r="BQ7" s="11" t="s">
        <v>145</v>
      </c>
      <c r="BR7" s="11" t="s">
        <v>146</v>
      </c>
      <c r="BS7" s="11">
        <v>50.0</v>
      </c>
      <c r="BT7" s="11" t="s">
        <v>137</v>
      </c>
      <c r="BU7" s="11" t="s">
        <v>433</v>
      </c>
      <c r="BV7" s="11" t="s">
        <v>291</v>
      </c>
      <c r="CK7" s="11" t="s">
        <v>434</v>
      </c>
      <c r="CL7" s="11" t="s">
        <v>435</v>
      </c>
      <c r="CM7" s="11">
        <v>1.0</v>
      </c>
      <c r="CN7" s="11">
        <v>1.0</v>
      </c>
      <c r="CO7" s="11">
        <v>1.0</v>
      </c>
      <c r="CP7" s="11">
        <v>1.0</v>
      </c>
      <c r="CR7" s="11" t="s">
        <v>411</v>
      </c>
      <c r="CS7" s="11">
        <v>1.0</v>
      </c>
      <c r="CT7" s="11">
        <v>0.0</v>
      </c>
      <c r="CU7" s="11">
        <v>0.0</v>
      </c>
      <c r="CV7" s="11">
        <v>0.0</v>
      </c>
      <c r="CX7" s="11">
        <v>1.0</v>
      </c>
      <c r="CY7" s="11">
        <v>1.0</v>
      </c>
      <c r="CZ7" s="11">
        <v>1.0</v>
      </c>
      <c r="DA7" s="11" t="s">
        <v>169</v>
      </c>
      <c r="DB7" s="11" t="s">
        <v>399</v>
      </c>
      <c r="DC7" s="11">
        <v>0.0</v>
      </c>
      <c r="DD7" s="11">
        <v>0.0</v>
      </c>
      <c r="DE7" s="11">
        <v>0.0</v>
      </c>
      <c r="DF7" s="11">
        <v>0.0</v>
      </c>
      <c r="DG7" s="11">
        <v>0.0</v>
      </c>
      <c r="DH7" s="11">
        <v>0.0</v>
      </c>
      <c r="DI7" s="11">
        <v>0.0</v>
      </c>
      <c r="DJ7" s="11">
        <v>0.0</v>
      </c>
      <c r="DK7" s="11">
        <v>0.0</v>
      </c>
      <c r="DL7" s="11">
        <v>0.0</v>
      </c>
      <c r="DM7" s="11">
        <v>1.0</v>
      </c>
      <c r="DN7" s="11">
        <f t="shared" si="3"/>
        <v>0</v>
      </c>
      <c r="DO7" s="11" t="s">
        <v>137</v>
      </c>
      <c r="DP7" s="11" t="s">
        <v>153</v>
      </c>
      <c r="DQ7" s="11" t="s">
        <v>153</v>
      </c>
      <c r="DR7" s="11" t="s">
        <v>140</v>
      </c>
      <c r="DS7" s="11" t="s">
        <v>140</v>
      </c>
      <c r="DU7" s="11">
        <v>15.0</v>
      </c>
      <c r="DV7" s="11" t="s">
        <v>185</v>
      </c>
      <c r="DW7" s="11" t="s">
        <v>197</v>
      </c>
      <c r="DX7" s="11" t="s">
        <v>171</v>
      </c>
      <c r="DY7" s="11" t="s">
        <v>172</v>
      </c>
    </row>
    <row r="8" ht="16.5" customHeight="1">
      <c r="A8" s="10">
        <v>6.0</v>
      </c>
      <c r="B8" s="11" t="s">
        <v>158</v>
      </c>
      <c r="C8" s="11">
        <v>36.0</v>
      </c>
      <c r="D8" s="11">
        <v>0.0</v>
      </c>
      <c r="E8" s="11">
        <v>0.0</v>
      </c>
      <c r="F8" s="11">
        <v>1.0</v>
      </c>
      <c r="G8" s="11">
        <v>0.0</v>
      </c>
      <c r="H8" s="11">
        <v>0.0</v>
      </c>
      <c r="AA8" s="11">
        <f t="shared" si="1"/>
        <v>0</v>
      </c>
      <c r="AO8" s="11">
        <f t="shared" si="2"/>
        <v>0</v>
      </c>
      <c r="AP8" s="11">
        <v>1.0</v>
      </c>
      <c r="AQ8" s="11">
        <v>0.0</v>
      </c>
      <c r="AR8" s="11">
        <v>0.0</v>
      </c>
      <c r="AS8" s="11">
        <v>0.0</v>
      </c>
      <c r="AT8" s="11">
        <v>1.0</v>
      </c>
      <c r="AU8" s="11" t="s">
        <v>436</v>
      </c>
      <c r="AV8" s="11" t="s">
        <v>137</v>
      </c>
      <c r="AW8" s="11" t="s">
        <v>437</v>
      </c>
      <c r="AZ8" s="11" t="s">
        <v>137</v>
      </c>
      <c r="BA8" s="11" t="s">
        <v>438</v>
      </c>
      <c r="BB8" s="11">
        <v>27.0</v>
      </c>
      <c r="BC8" s="11">
        <v>27.0</v>
      </c>
      <c r="BD8" s="11">
        <v>18.0</v>
      </c>
      <c r="BE8" s="11">
        <v>9.0</v>
      </c>
      <c r="BF8" s="11">
        <v>0.0</v>
      </c>
      <c r="BG8" s="11">
        <v>0.0</v>
      </c>
      <c r="BH8" s="11">
        <v>0.0</v>
      </c>
      <c r="BI8" s="11" t="s">
        <v>137</v>
      </c>
      <c r="BJ8" s="11" t="s">
        <v>439</v>
      </c>
      <c r="BK8" s="11" t="s">
        <v>137</v>
      </c>
      <c r="BL8" s="11" t="s">
        <v>440</v>
      </c>
      <c r="BM8" s="11" t="s">
        <v>142</v>
      </c>
      <c r="BN8" s="11">
        <v>1.0</v>
      </c>
      <c r="BO8" s="11" t="s">
        <v>203</v>
      </c>
      <c r="BP8" s="11" t="s">
        <v>441</v>
      </c>
      <c r="BQ8" s="11" t="s">
        <v>145</v>
      </c>
      <c r="BR8" s="11" t="s">
        <v>146</v>
      </c>
      <c r="BS8" s="11">
        <v>45.0</v>
      </c>
      <c r="BT8" s="11" t="s">
        <v>140</v>
      </c>
      <c r="BU8" s="11" t="s">
        <v>442</v>
      </c>
      <c r="BV8" s="11" t="s">
        <v>291</v>
      </c>
      <c r="CK8" s="11" t="s">
        <v>443</v>
      </c>
      <c r="CL8" s="11" t="s">
        <v>444</v>
      </c>
      <c r="CM8" s="11">
        <v>1.0</v>
      </c>
      <c r="CN8" s="11">
        <v>1.0</v>
      </c>
      <c r="CO8" s="11">
        <v>1.0</v>
      </c>
      <c r="CP8" s="11">
        <v>1.0</v>
      </c>
      <c r="CQ8" s="11" t="s">
        <v>137</v>
      </c>
      <c r="CR8" s="11" t="s">
        <v>398</v>
      </c>
      <c r="CS8" s="11">
        <v>0.0</v>
      </c>
      <c r="CT8" s="11">
        <v>0.0</v>
      </c>
      <c r="CU8" s="11">
        <v>1.0</v>
      </c>
      <c r="CV8" s="11">
        <v>1.0</v>
      </c>
      <c r="CX8" s="11">
        <v>1.0</v>
      </c>
      <c r="CY8" s="11">
        <v>1.0</v>
      </c>
      <c r="CZ8" s="11">
        <v>1.0</v>
      </c>
      <c r="DA8" s="11" t="s">
        <v>152</v>
      </c>
      <c r="DB8" s="11" t="s">
        <v>445</v>
      </c>
      <c r="DC8" s="11">
        <v>0.0</v>
      </c>
      <c r="DD8" s="11">
        <v>0.0</v>
      </c>
      <c r="DE8" s="11">
        <v>1.0</v>
      </c>
      <c r="DF8" s="11">
        <v>0.0</v>
      </c>
      <c r="DG8" s="11">
        <v>1.0</v>
      </c>
      <c r="DH8" s="11">
        <v>0.0</v>
      </c>
      <c r="DI8" s="11">
        <v>0.0</v>
      </c>
      <c r="DJ8" s="11">
        <v>0.0</v>
      </c>
      <c r="DK8" s="11">
        <v>1.0</v>
      </c>
      <c r="DL8" s="11">
        <v>1.0</v>
      </c>
      <c r="DM8" s="11">
        <v>0.0</v>
      </c>
      <c r="DN8" s="11">
        <f t="shared" si="3"/>
        <v>4</v>
      </c>
      <c r="DO8" s="11" t="s">
        <v>137</v>
      </c>
      <c r="DP8" s="11" t="s">
        <v>153</v>
      </c>
      <c r="DQ8" s="11" t="s">
        <v>153</v>
      </c>
      <c r="DR8" s="11" t="s">
        <v>140</v>
      </c>
      <c r="DS8" s="11" t="s">
        <v>293</v>
      </c>
      <c r="DU8" s="11">
        <v>13.0</v>
      </c>
      <c r="DV8" s="11" t="s">
        <v>185</v>
      </c>
      <c r="DW8" s="11" t="s">
        <v>197</v>
      </c>
      <c r="DX8" s="11" t="s">
        <v>171</v>
      </c>
      <c r="DY8" s="11" t="s">
        <v>294</v>
      </c>
    </row>
    <row r="9" ht="16.5" customHeight="1">
      <c r="A9" s="10">
        <v>7.0</v>
      </c>
      <c r="B9" s="11" t="s">
        <v>134</v>
      </c>
      <c r="C9" s="11">
        <v>54.0</v>
      </c>
      <c r="D9" s="11">
        <v>0.0</v>
      </c>
      <c r="E9" s="11">
        <v>0.0</v>
      </c>
      <c r="F9" s="11">
        <v>0.0</v>
      </c>
      <c r="G9" s="11">
        <v>1.0</v>
      </c>
      <c r="H9" s="11">
        <v>0.0</v>
      </c>
      <c r="AA9" s="11">
        <f t="shared" si="1"/>
        <v>0</v>
      </c>
      <c r="AO9" s="11">
        <f t="shared" si="2"/>
        <v>0</v>
      </c>
      <c r="AP9" s="11">
        <v>0.0</v>
      </c>
      <c r="AQ9" s="11">
        <v>1.0</v>
      </c>
      <c r="AR9" s="11">
        <v>1.0</v>
      </c>
      <c r="AS9" s="11">
        <v>0.0</v>
      </c>
      <c r="AT9" s="11">
        <v>1.0</v>
      </c>
      <c r="AU9" s="11" t="s">
        <v>446</v>
      </c>
      <c r="AV9" s="11" t="s">
        <v>140</v>
      </c>
      <c r="AZ9" s="11" t="s">
        <v>137</v>
      </c>
      <c r="BA9" s="11" t="s">
        <v>447</v>
      </c>
      <c r="BB9" s="11">
        <v>45.0</v>
      </c>
      <c r="BC9" s="11">
        <v>40.0</v>
      </c>
      <c r="BD9" s="11">
        <v>15.0</v>
      </c>
      <c r="BE9" s="11">
        <v>25.0</v>
      </c>
      <c r="BF9" s="11">
        <v>0.0</v>
      </c>
      <c r="BG9" s="11">
        <v>0.0</v>
      </c>
      <c r="BH9" s="11">
        <v>0.0</v>
      </c>
      <c r="BK9" s="11" t="s">
        <v>140</v>
      </c>
      <c r="BO9" s="11" t="s">
        <v>169</v>
      </c>
      <c r="BQ9" s="11" t="s">
        <v>145</v>
      </c>
      <c r="BR9" s="11" t="s">
        <v>140</v>
      </c>
      <c r="BT9" s="11" t="s">
        <v>137</v>
      </c>
      <c r="BU9" s="11" t="s">
        <v>448</v>
      </c>
      <c r="BV9" s="11" t="s">
        <v>180</v>
      </c>
      <c r="BW9" s="11" t="s">
        <v>449</v>
      </c>
      <c r="BX9" s="11">
        <v>0.0</v>
      </c>
      <c r="BY9" s="11">
        <v>0.0</v>
      </c>
      <c r="BZ9" s="11">
        <v>0.0</v>
      </c>
      <c r="CA9" s="11">
        <v>0.0</v>
      </c>
      <c r="CB9" s="11">
        <v>0.0</v>
      </c>
      <c r="CC9" s="11">
        <v>0.0</v>
      </c>
      <c r="CD9" s="11">
        <v>1.0</v>
      </c>
      <c r="CE9" s="11">
        <v>1.0</v>
      </c>
      <c r="CF9" s="11">
        <v>0.0</v>
      </c>
      <c r="CG9" s="11">
        <v>0.0</v>
      </c>
      <c r="CH9" s="11">
        <v>0.0</v>
      </c>
      <c r="CI9" s="11">
        <v>0.0</v>
      </c>
      <c r="CJ9" s="11" t="s">
        <v>450</v>
      </c>
      <c r="CK9" s="11" t="s">
        <v>451</v>
      </c>
      <c r="CL9" s="11" t="s">
        <v>435</v>
      </c>
      <c r="DA9" s="11" t="s">
        <v>169</v>
      </c>
      <c r="DB9" s="11" t="s">
        <v>452</v>
      </c>
      <c r="DC9" s="11">
        <v>1.0</v>
      </c>
      <c r="DD9" s="11">
        <v>0.0</v>
      </c>
      <c r="DE9" s="11">
        <v>0.0</v>
      </c>
      <c r="DF9" s="11">
        <v>0.0</v>
      </c>
      <c r="DG9" s="11">
        <v>0.0</v>
      </c>
      <c r="DH9" s="11">
        <v>0.0</v>
      </c>
      <c r="DI9" s="11">
        <v>0.0</v>
      </c>
      <c r="DJ9" s="11">
        <v>0.0</v>
      </c>
      <c r="DK9" s="11">
        <v>0.0</v>
      </c>
      <c r="DL9" s="11">
        <v>0.0</v>
      </c>
      <c r="DM9" s="11">
        <v>0.0</v>
      </c>
      <c r="DN9" s="11">
        <f t="shared" si="3"/>
        <v>1</v>
      </c>
      <c r="DO9" s="11" t="s">
        <v>137</v>
      </c>
      <c r="DP9" s="11" t="s">
        <v>153</v>
      </c>
      <c r="DQ9" s="11" t="s">
        <v>153</v>
      </c>
      <c r="DR9" s="11" t="s">
        <v>140</v>
      </c>
      <c r="DS9" s="11" t="s">
        <v>293</v>
      </c>
      <c r="DU9" s="11">
        <v>13.0</v>
      </c>
      <c r="DV9" s="11" t="s">
        <v>185</v>
      </c>
      <c r="DW9" s="11" t="s">
        <v>197</v>
      </c>
      <c r="DX9" s="11" t="s">
        <v>171</v>
      </c>
      <c r="DY9" s="11" t="s">
        <v>172</v>
      </c>
    </row>
    <row r="10" ht="16.5" customHeight="1">
      <c r="A10" s="10">
        <v>8.0</v>
      </c>
      <c r="B10" s="11" t="s">
        <v>158</v>
      </c>
      <c r="C10" s="11">
        <v>65.0</v>
      </c>
      <c r="D10" s="11">
        <v>0.0</v>
      </c>
      <c r="E10" s="11">
        <v>1.0</v>
      </c>
      <c r="F10" s="11">
        <v>1.0</v>
      </c>
      <c r="G10" s="11">
        <v>0.0</v>
      </c>
      <c r="H10" s="11">
        <v>0.0</v>
      </c>
      <c r="AA10" s="11">
        <f t="shared" si="1"/>
        <v>0</v>
      </c>
      <c r="AB10" s="11">
        <v>0.0</v>
      </c>
      <c r="AC10" s="11">
        <v>0.0</v>
      </c>
      <c r="AD10" s="11">
        <v>1.0</v>
      </c>
      <c r="AE10" s="11">
        <v>1.0</v>
      </c>
      <c r="AF10" s="11">
        <v>0.0</v>
      </c>
      <c r="AG10" s="11">
        <v>1.0</v>
      </c>
      <c r="AH10" s="11">
        <v>1.0</v>
      </c>
      <c r="AI10" s="11">
        <v>0.0</v>
      </c>
      <c r="AJ10" s="11">
        <v>1.0</v>
      </c>
      <c r="AK10" s="11">
        <v>1.0</v>
      </c>
      <c r="AL10" s="11">
        <v>0.0</v>
      </c>
      <c r="AM10" s="11">
        <v>1.0</v>
      </c>
      <c r="AN10" s="11">
        <v>1.0</v>
      </c>
      <c r="AO10" s="11">
        <f t="shared" si="2"/>
        <v>8</v>
      </c>
      <c r="AP10" s="11">
        <v>1.0</v>
      </c>
      <c r="AQ10" s="11">
        <v>1.0</v>
      </c>
      <c r="AR10" s="11">
        <v>1.0</v>
      </c>
      <c r="AS10" s="11">
        <v>0.0</v>
      </c>
      <c r="AT10" s="11">
        <v>1.0</v>
      </c>
      <c r="AV10" s="11" t="s">
        <v>137</v>
      </c>
      <c r="AW10" s="11" t="s">
        <v>453</v>
      </c>
      <c r="AX10" s="11" t="s">
        <v>140</v>
      </c>
      <c r="AZ10" s="11" t="s">
        <v>137</v>
      </c>
      <c r="BA10" s="11" t="s">
        <v>454</v>
      </c>
      <c r="BB10" s="11">
        <v>20.0</v>
      </c>
      <c r="BC10" s="11">
        <v>20.0</v>
      </c>
      <c r="BD10" s="11">
        <v>20.0</v>
      </c>
      <c r="BE10" s="11">
        <v>0.0</v>
      </c>
      <c r="BF10" s="11">
        <v>0.0</v>
      </c>
      <c r="BG10" s="11">
        <v>0.0</v>
      </c>
      <c r="BH10" s="11">
        <v>0.0</v>
      </c>
      <c r="BI10" s="11" t="s">
        <v>140</v>
      </c>
      <c r="BK10" s="11" t="s">
        <v>140</v>
      </c>
      <c r="BM10" s="11" t="s">
        <v>142</v>
      </c>
      <c r="BN10" s="11">
        <v>5.0</v>
      </c>
      <c r="BO10" s="11" t="s">
        <v>455</v>
      </c>
      <c r="BP10" s="11" t="s">
        <v>456</v>
      </c>
      <c r="BQ10" s="11" t="s">
        <v>145</v>
      </c>
      <c r="BR10" s="11" t="s">
        <v>146</v>
      </c>
      <c r="BS10" s="11">
        <v>63.0</v>
      </c>
      <c r="BT10" s="11" t="s">
        <v>137</v>
      </c>
      <c r="BU10" s="11" t="s">
        <v>457</v>
      </c>
      <c r="BV10" s="11" t="s">
        <v>180</v>
      </c>
      <c r="BW10" s="11" t="s">
        <v>458</v>
      </c>
      <c r="BX10" s="11">
        <v>0.0</v>
      </c>
      <c r="BY10" s="11">
        <v>0.0</v>
      </c>
      <c r="BZ10" s="11">
        <v>0.0</v>
      </c>
      <c r="CA10" s="11">
        <v>1.0</v>
      </c>
      <c r="CB10" s="11">
        <v>0.0</v>
      </c>
      <c r="CC10" s="11">
        <v>0.0</v>
      </c>
      <c r="CD10" s="11">
        <v>0.0</v>
      </c>
      <c r="CE10" s="11">
        <v>0.0</v>
      </c>
      <c r="CF10" s="11">
        <v>0.0</v>
      </c>
      <c r="CG10" s="11">
        <v>0.0</v>
      </c>
      <c r="CH10" s="11">
        <v>0.0</v>
      </c>
      <c r="CI10" s="11">
        <v>1.0</v>
      </c>
      <c r="CJ10" s="11" t="s">
        <v>459</v>
      </c>
      <c r="CK10" s="11" t="s">
        <v>460</v>
      </c>
      <c r="CL10" s="11" t="s">
        <v>435</v>
      </c>
      <c r="CM10" s="11">
        <v>1.0</v>
      </c>
      <c r="CN10" s="11">
        <v>1.0</v>
      </c>
      <c r="CO10" s="11">
        <v>1.0</v>
      </c>
      <c r="CP10" s="11">
        <v>1.0</v>
      </c>
      <c r="CQ10" s="11" t="s">
        <v>137</v>
      </c>
      <c r="CR10" s="11" t="s">
        <v>427</v>
      </c>
      <c r="CS10" s="11">
        <v>1.0</v>
      </c>
      <c r="CT10" s="11">
        <v>1.0</v>
      </c>
      <c r="CU10" s="11">
        <v>1.0</v>
      </c>
      <c r="CV10" s="11">
        <v>1.0</v>
      </c>
      <c r="CX10" s="11">
        <v>1.0</v>
      </c>
      <c r="CY10" s="11">
        <v>1.0</v>
      </c>
      <c r="CZ10" s="11">
        <v>1.0</v>
      </c>
      <c r="DA10" s="11" t="s">
        <v>184</v>
      </c>
      <c r="DB10" s="11" t="s">
        <v>461</v>
      </c>
      <c r="DC10" s="11">
        <v>1.0</v>
      </c>
      <c r="DD10" s="11">
        <v>1.0</v>
      </c>
      <c r="DE10" s="11">
        <v>0.0</v>
      </c>
      <c r="DF10" s="11">
        <v>0.0</v>
      </c>
      <c r="DG10" s="11">
        <v>0.0</v>
      </c>
      <c r="DH10" s="11">
        <v>0.0</v>
      </c>
      <c r="DI10" s="11">
        <v>0.0</v>
      </c>
      <c r="DJ10" s="11">
        <v>0.0</v>
      </c>
      <c r="DK10" s="11">
        <v>0.0</v>
      </c>
      <c r="DL10" s="11">
        <v>0.0</v>
      </c>
      <c r="DM10" s="11">
        <v>0.0</v>
      </c>
      <c r="DN10" s="11">
        <f t="shared" si="3"/>
        <v>2</v>
      </c>
      <c r="DO10" s="11" t="s">
        <v>137</v>
      </c>
      <c r="DP10" s="11" t="s">
        <v>153</v>
      </c>
      <c r="DQ10" s="11" t="s">
        <v>153</v>
      </c>
      <c r="DR10" s="11" t="s">
        <v>140</v>
      </c>
      <c r="DS10" s="11" t="s">
        <v>293</v>
      </c>
      <c r="DU10" s="11">
        <v>13.0</v>
      </c>
      <c r="DV10" s="11" t="s">
        <v>185</v>
      </c>
      <c r="DW10" s="11" t="s">
        <v>197</v>
      </c>
      <c r="DX10" s="11" t="s">
        <v>156</v>
      </c>
      <c r="DY10" s="11" t="s">
        <v>172</v>
      </c>
    </row>
    <row r="11" ht="16.5" customHeight="1">
      <c r="A11" s="12"/>
      <c r="B11" s="12" t="s">
        <v>462</v>
      </c>
      <c r="C11" s="12">
        <f t="shared" ref="C11:H11" si="4">AVERAGE(C3:C10)</f>
        <v>42.125</v>
      </c>
      <c r="D11" s="12">
        <f t="shared" si="4"/>
        <v>0.25</v>
      </c>
      <c r="E11" s="12">
        <f t="shared" si="4"/>
        <v>0.375</v>
      </c>
      <c r="F11" s="12">
        <f t="shared" si="4"/>
        <v>0.5</v>
      </c>
      <c r="G11" s="12">
        <f t="shared" si="4"/>
        <v>0.125</v>
      </c>
      <c r="H11" s="12">
        <f t="shared" si="4"/>
        <v>0</v>
      </c>
      <c r="I11" s="12">
        <f t="shared" ref="I11:Z11" si="5">(SUM(I3:I10))/2</f>
        <v>1</v>
      </c>
      <c r="J11" s="12">
        <f t="shared" si="5"/>
        <v>0.5</v>
      </c>
      <c r="K11" s="12">
        <f t="shared" si="5"/>
        <v>0.5</v>
      </c>
      <c r="L11" s="12">
        <f t="shared" si="5"/>
        <v>0.5</v>
      </c>
      <c r="M11" s="12">
        <f t="shared" si="5"/>
        <v>0.5</v>
      </c>
      <c r="N11" s="12">
        <f t="shared" si="5"/>
        <v>0.5</v>
      </c>
      <c r="O11" s="12">
        <f t="shared" si="5"/>
        <v>1</v>
      </c>
      <c r="P11" s="12">
        <f t="shared" si="5"/>
        <v>1</v>
      </c>
      <c r="Q11" s="12">
        <f t="shared" si="5"/>
        <v>1</v>
      </c>
      <c r="R11" s="12">
        <f t="shared" si="5"/>
        <v>0</v>
      </c>
      <c r="S11" s="12">
        <f t="shared" si="5"/>
        <v>0.5</v>
      </c>
      <c r="T11" s="12">
        <f t="shared" si="5"/>
        <v>0.5</v>
      </c>
      <c r="U11" s="12">
        <f t="shared" si="5"/>
        <v>1</v>
      </c>
      <c r="V11" s="12">
        <f t="shared" si="5"/>
        <v>0</v>
      </c>
      <c r="W11" s="12">
        <f t="shared" si="5"/>
        <v>0.5</v>
      </c>
      <c r="X11" s="12">
        <f t="shared" si="5"/>
        <v>0</v>
      </c>
      <c r="Y11" s="12">
        <f t="shared" si="5"/>
        <v>0.5</v>
      </c>
      <c r="Z11" s="12">
        <f t="shared" si="5"/>
        <v>1</v>
      </c>
      <c r="AA11" s="12"/>
      <c r="AB11" s="12">
        <f t="shared" ref="AB11:AN11" si="6">AVERAGE(AB3:AB10)</f>
        <v>0.6666666667</v>
      </c>
      <c r="AC11" s="12">
        <f t="shared" si="6"/>
        <v>0</v>
      </c>
      <c r="AD11" s="12">
        <f t="shared" si="6"/>
        <v>1</v>
      </c>
      <c r="AE11" s="12">
        <f t="shared" si="6"/>
        <v>0.3333333333</v>
      </c>
      <c r="AF11" s="12">
        <f t="shared" si="6"/>
        <v>0</v>
      </c>
      <c r="AG11" s="12">
        <f t="shared" si="6"/>
        <v>0.6666666667</v>
      </c>
      <c r="AH11" s="12">
        <f t="shared" si="6"/>
        <v>1</v>
      </c>
      <c r="AI11" s="12">
        <f t="shared" si="6"/>
        <v>0.3333333333</v>
      </c>
      <c r="AJ11" s="12">
        <f t="shared" si="6"/>
        <v>0.6666666667</v>
      </c>
      <c r="AK11" s="12">
        <f t="shared" si="6"/>
        <v>0.6666666667</v>
      </c>
      <c r="AL11" s="12">
        <f t="shared" si="6"/>
        <v>0.3333333333</v>
      </c>
      <c r="AM11" s="12">
        <f t="shared" si="6"/>
        <v>1</v>
      </c>
      <c r="AN11" s="12">
        <f t="shared" si="6"/>
        <v>0.6666666667</v>
      </c>
      <c r="AO11" s="12"/>
      <c r="AP11" s="12">
        <f t="shared" ref="AP11:AT11" si="7">AVERAGE(AP3:AP10)</f>
        <v>0.8</v>
      </c>
      <c r="AQ11" s="12">
        <f t="shared" si="7"/>
        <v>0.6</v>
      </c>
      <c r="AR11" s="12">
        <f t="shared" si="7"/>
        <v>0.8</v>
      </c>
      <c r="AS11" s="12">
        <f t="shared" si="7"/>
        <v>0</v>
      </c>
      <c r="AT11" s="12">
        <f t="shared" si="7"/>
        <v>0.8</v>
      </c>
      <c r="AU11" s="19">
        <v>0.2</v>
      </c>
      <c r="AV11" s="12"/>
      <c r="AW11" s="12"/>
      <c r="AX11" s="12"/>
      <c r="AY11" s="12"/>
      <c r="AZ11" s="12"/>
      <c r="BA11" s="12"/>
      <c r="BB11" s="12">
        <f>SUM(BB3:BB10)</f>
        <v>202</v>
      </c>
      <c r="BC11" s="12">
        <f>(SUM(BC3:BC10))/202</f>
        <v>0.6782178218</v>
      </c>
      <c r="BD11" s="12">
        <f t="shared" ref="BD11:BH11" si="8">(SUM(BD3:BD10))/137</f>
        <v>0.5255474453</v>
      </c>
      <c r="BE11" s="12">
        <f t="shared" si="8"/>
        <v>0.4744525547</v>
      </c>
      <c r="BF11" s="12">
        <f t="shared" si="8"/>
        <v>0.007299270073</v>
      </c>
      <c r="BG11" s="12">
        <f t="shared" si="8"/>
        <v>0.01459854015</v>
      </c>
      <c r="BH11" s="12">
        <f t="shared" si="8"/>
        <v>0.05839416058</v>
      </c>
      <c r="BI11" s="12"/>
      <c r="BJ11" s="12"/>
      <c r="BK11" s="12"/>
      <c r="BL11" s="12"/>
      <c r="BM11" s="12"/>
      <c r="BN11" s="12">
        <f>AVERAGE(BN3:BN10)</f>
        <v>7.857142857</v>
      </c>
      <c r="BO11" s="12"/>
      <c r="BP11" s="12"/>
      <c r="BQ11" s="12"/>
      <c r="BR11" s="12"/>
      <c r="BS11" s="12">
        <f>AVERAGE(BS3:BS10)</f>
        <v>101.1428571</v>
      </c>
      <c r="BT11" s="12"/>
      <c r="BU11" s="12"/>
      <c r="BV11" s="12"/>
      <c r="BW11" s="12"/>
      <c r="BX11" s="12">
        <f t="shared" ref="BX11:CI11" si="9">SUM(BX3:BX10)</f>
        <v>0</v>
      </c>
      <c r="BY11" s="12">
        <f t="shared" si="9"/>
        <v>0</v>
      </c>
      <c r="BZ11" s="12">
        <f t="shared" si="9"/>
        <v>0</v>
      </c>
      <c r="CA11" s="12">
        <f t="shared" si="9"/>
        <v>2</v>
      </c>
      <c r="CB11" s="12">
        <f t="shared" si="9"/>
        <v>0</v>
      </c>
      <c r="CC11" s="12">
        <f t="shared" si="9"/>
        <v>1</v>
      </c>
      <c r="CD11" s="12">
        <f t="shared" si="9"/>
        <v>4</v>
      </c>
      <c r="CE11" s="12">
        <f t="shared" si="9"/>
        <v>2</v>
      </c>
      <c r="CF11" s="12">
        <f t="shared" si="9"/>
        <v>0</v>
      </c>
      <c r="CG11" s="12">
        <f t="shared" si="9"/>
        <v>0</v>
      </c>
      <c r="CH11" s="12">
        <f t="shared" si="9"/>
        <v>1</v>
      </c>
      <c r="CI11" s="12">
        <f t="shared" si="9"/>
        <v>3</v>
      </c>
      <c r="CJ11" s="12"/>
      <c r="CK11" s="12"/>
      <c r="CL11" s="12"/>
      <c r="CM11" s="12">
        <f t="shared" ref="CM11:CP11" si="10">AVERAGE(CM3:CM10)</f>
        <v>1</v>
      </c>
      <c r="CN11" s="12">
        <f t="shared" si="10"/>
        <v>1</v>
      </c>
      <c r="CO11" s="12">
        <f t="shared" si="10"/>
        <v>1</v>
      </c>
      <c r="CP11" s="12">
        <f t="shared" si="10"/>
        <v>0.8571428571</v>
      </c>
      <c r="CQ11" s="12"/>
      <c r="CR11" s="12"/>
      <c r="CS11" s="12">
        <f t="shared" ref="CS11:CV11" si="11">AVERAGE(CS3:CS10)</f>
        <v>0.7142857143</v>
      </c>
      <c r="CT11" s="12">
        <f t="shared" si="11"/>
        <v>0.4285714286</v>
      </c>
      <c r="CU11" s="12">
        <f t="shared" si="11"/>
        <v>0.5714285714</v>
      </c>
      <c r="CV11" s="12">
        <f t="shared" si="11"/>
        <v>0.7142857143</v>
      </c>
      <c r="CW11" s="12"/>
      <c r="CX11" s="12">
        <f t="shared" ref="CX11:CZ11" si="12">AVERAGE(CX3:CX10)</f>
        <v>1</v>
      </c>
      <c r="CY11" s="12">
        <f t="shared" si="12"/>
        <v>1</v>
      </c>
      <c r="CZ11" s="12">
        <f t="shared" si="12"/>
        <v>0.7142857143</v>
      </c>
      <c r="DA11" s="12"/>
      <c r="DB11" s="12"/>
      <c r="DC11" s="12">
        <f t="shared" ref="DC11:DM11" si="13">AVERAGE(DC3:DC10)</f>
        <v>0.25</v>
      </c>
      <c r="DD11" s="12">
        <f t="shared" si="13"/>
        <v>0.125</v>
      </c>
      <c r="DE11" s="12">
        <f t="shared" si="13"/>
        <v>0.125</v>
      </c>
      <c r="DF11" s="12">
        <f t="shared" si="13"/>
        <v>0</v>
      </c>
      <c r="DG11" s="12">
        <f t="shared" si="13"/>
        <v>0.125</v>
      </c>
      <c r="DH11" s="12">
        <f t="shared" si="13"/>
        <v>0</v>
      </c>
      <c r="DI11" s="12">
        <f t="shared" si="13"/>
        <v>0</v>
      </c>
      <c r="DJ11" s="12">
        <f t="shared" si="13"/>
        <v>0</v>
      </c>
      <c r="DK11" s="12">
        <f t="shared" si="13"/>
        <v>0.125</v>
      </c>
      <c r="DL11" s="12">
        <f t="shared" si="13"/>
        <v>0.125</v>
      </c>
      <c r="DM11" s="12">
        <f t="shared" si="13"/>
        <v>0.625</v>
      </c>
      <c r="DN11" s="12"/>
      <c r="DO11" s="12"/>
      <c r="DP11" s="12"/>
      <c r="DQ11" s="12"/>
      <c r="DR11" s="12"/>
      <c r="DS11" s="12"/>
      <c r="DT11" s="12"/>
      <c r="DU11" s="12"/>
      <c r="DV11" s="12"/>
      <c r="DW11" s="12"/>
      <c r="DX11" s="12"/>
      <c r="DY11" s="12"/>
      <c r="DZ11" s="12"/>
      <c r="EA11" s="12"/>
      <c r="EB11" s="12"/>
      <c r="EC11" s="12"/>
      <c r="ED11" s="12"/>
      <c r="EE11" s="12"/>
      <c r="EF11" s="12"/>
      <c r="EG11" s="12"/>
      <c r="EH11" s="12"/>
    </row>
    <row r="12" ht="16.5" customHeight="1">
      <c r="A12" s="13"/>
      <c r="B12" s="13"/>
      <c r="C12" s="13"/>
      <c r="D12" s="18" t="s">
        <v>463</v>
      </c>
      <c r="F12" s="13" t="s">
        <v>464</v>
      </c>
      <c r="G12" s="13" t="s">
        <v>465</v>
      </c>
      <c r="H12" s="13"/>
      <c r="I12" s="18" t="s">
        <v>466</v>
      </c>
      <c r="AA12" s="13"/>
      <c r="AB12" s="18" t="s">
        <v>467</v>
      </c>
      <c r="AO12" s="13"/>
      <c r="AP12" s="18" t="s">
        <v>468</v>
      </c>
      <c r="AV12" s="18" t="s">
        <v>469</v>
      </c>
      <c r="AX12" s="18" t="s">
        <v>470</v>
      </c>
      <c r="AZ12" s="18" t="s">
        <v>471</v>
      </c>
      <c r="BB12" s="18" t="s">
        <v>472</v>
      </c>
      <c r="BI12" s="18" t="s">
        <v>473</v>
      </c>
      <c r="BQ12" s="18" t="s">
        <v>474</v>
      </c>
      <c r="BS12" s="18" t="s">
        <v>475</v>
      </c>
      <c r="BT12" s="18" t="s">
        <v>476</v>
      </c>
      <c r="BV12" s="18" t="s">
        <v>477</v>
      </c>
      <c r="CK12" s="13"/>
      <c r="CL12" s="13"/>
      <c r="CM12" s="18" t="s">
        <v>478</v>
      </c>
      <c r="CQ12" s="18" t="s">
        <v>479</v>
      </c>
      <c r="CW12" s="18" t="s">
        <v>480</v>
      </c>
      <c r="DA12" s="13" t="s">
        <v>481</v>
      </c>
      <c r="DB12" s="13"/>
      <c r="DC12" s="18" t="s">
        <v>482</v>
      </c>
      <c r="DN12" s="18"/>
      <c r="DO12" s="18" t="s">
        <v>483</v>
      </c>
      <c r="DT12" s="18"/>
      <c r="DU12" s="18"/>
      <c r="DV12" s="18" t="s">
        <v>484</v>
      </c>
      <c r="DX12" s="13" t="s">
        <v>485</v>
      </c>
      <c r="DY12" s="20" t="s">
        <v>486</v>
      </c>
      <c r="DZ12" s="2"/>
      <c r="EA12" s="13"/>
      <c r="EB12" s="13"/>
      <c r="EC12" s="13"/>
      <c r="ED12" s="13"/>
      <c r="EE12" s="13"/>
      <c r="EF12" s="13"/>
      <c r="EG12" s="13"/>
      <c r="EH12" s="13"/>
    </row>
    <row r="13" ht="16.5" customHeight="1">
      <c r="A13" s="12"/>
      <c r="B13" s="12"/>
      <c r="C13" s="12"/>
      <c r="D13" s="12"/>
      <c r="E13" s="12"/>
      <c r="F13" s="12"/>
      <c r="G13" s="12"/>
      <c r="H13" s="12"/>
      <c r="I13" s="16"/>
      <c r="AA13" s="12"/>
      <c r="AB13" s="16"/>
      <c r="AO13" s="12"/>
      <c r="AP13" s="16"/>
      <c r="AV13" s="12"/>
      <c r="AW13" s="12"/>
      <c r="AX13" s="12"/>
      <c r="AY13" s="12"/>
      <c r="AZ13" s="12"/>
      <c r="BA13" s="12"/>
      <c r="BB13" s="16"/>
      <c r="BI13" s="16"/>
      <c r="BQ13" s="16"/>
      <c r="BV13" s="16"/>
      <c r="CK13" s="12"/>
      <c r="CL13" s="12"/>
      <c r="CM13" s="16"/>
      <c r="DB13" s="16"/>
      <c r="DN13" s="16"/>
      <c r="DO13" s="16"/>
      <c r="DT13" s="16"/>
      <c r="DU13" s="16"/>
      <c r="DV13" s="16"/>
      <c r="DY13" s="16"/>
      <c r="EA13" s="12"/>
      <c r="EB13" s="12"/>
      <c r="EC13" s="12"/>
      <c r="ED13" s="12"/>
      <c r="EE13" s="12"/>
      <c r="EF13" s="12"/>
      <c r="EG13" s="12"/>
      <c r="EH13" s="12"/>
    </row>
    <row r="14" ht="16.5" customHeight="1">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6"/>
      <c r="AO14" s="12"/>
      <c r="AP14" s="12"/>
      <c r="AQ14" s="12"/>
      <c r="AR14" s="12"/>
      <c r="AS14" s="12"/>
      <c r="AT14" s="12"/>
      <c r="AU14" s="12"/>
      <c r="AV14" s="12"/>
      <c r="AW14" s="12"/>
      <c r="AX14" s="12"/>
      <c r="AY14" s="12"/>
      <c r="AZ14" s="12"/>
      <c r="BA14" s="12"/>
      <c r="BB14" s="16"/>
      <c r="BI14" s="16"/>
      <c r="BQ14" s="16"/>
      <c r="BV14" s="16"/>
      <c r="CK14" s="12"/>
      <c r="CL14" s="12"/>
      <c r="CM14" s="16"/>
      <c r="DB14" s="16"/>
      <c r="DN14" s="16"/>
      <c r="DO14" s="16"/>
      <c r="DT14" s="16"/>
      <c r="DU14" s="16"/>
      <c r="DV14" s="16"/>
      <c r="DY14" s="16"/>
      <c r="EA14" s="12"/>
      <c r="EB14" s="12"/>
      <c r="EC14" s="12"/>
      <c r="ED14" s="12"/>
      <c r="EE14" s="12"/>
      <c r="EF14" s="12"/>
      <c r="EG14" s="12"/>
      <c r="EH14" s="12"/>
    </row>
    <row r="15" ht="16.5" customHeight="1">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6"/>
      <c r="AO15" s="12"/>
      <c r="AP15" s="12"/>
      <c r="AQ15" s="12"/>
      <c r="AR15" s="12"/>
      <c r="AS15" s="12"/>
      <c r="AT15" s="12"/>
      <c r="AU15" s="12"/>
      <c r="AV15" s="12"/>
      <c r="AW15" s="12"/>
      <c r="AX15" s="12"/>
      <c r="AY15" s="12"/>
      <c r="AZ15" s="12"/>
      <c r="BA15" s="12"/>
      <c r="BB15" s="16"/>
      <c r="BI15" s="16"/>
      <c r="BQ15" s="12"/>
      <c r="BR15" s="12"/>
      <c r="BS15" s="12"/>
      <c r="BT15" s="12"/>
      <c r="BU15" s="12"/>
      <c r="BV15" s="12"/>
      <c r="BW15" s="12"/>
      <c r="BX15" s="12"/>
      <c r="BY15" s="12"/>
      <c r="BZ15" s="12"/>
      <c r="CA15" s="12"/>
      <c r="CB15" s="12"/>
      <c r="CC15" s="12"/>
      <c r="CD15" s="12"/>
      <c r="CE15" s="12"/>
      <c r="CF15" s="12"/>
      <c r="CG15" s="12"/>
      <c r="CH15" s="12"/>
      <c r="CI15" s="12"/>
      <c r="CJ15" s="12"/>
      <c r="CK15" s="12"/>
      <c r="CL15" s="12"/>
      <c r="CM15" s="16"/>
      <c r="DB15" s="12"/>
      <c r="DC15" s="12"/>
      <c r="DD15" s="12"/>
      <c r="DE15" s="12"/>
      <c r="DF15" s="12"/>
      <c r="DG15" s="12"/>
      <c r="DH15" s="12"/>
      <c r="DI15" s="12"/>
      <c r="DJ15" s="12"/>
      <c r="DK15" s="12"/>
      <c r="DL15" s="12"/>
      <c r="DM15" s="12"/>
      <c r="DN15" s="12"/>
      <c r="DO15" s="12"/>
      <c r="DP15" s="12"/>
      <c r="DQ15" s="12"/>
      <c r="DR15" s="12"/>
      <c r="DS15" s="12"/>
      <c r="DT15" s="16"/>
      <c r="DU15" s="16"/>
      <c r="DV15" s="16"/>
      <c r="DY15" s="16"/>
      <c r="EA15" s="12"/>
      <c r="EB15" s="12"/>
      <c r="EC15" s="12"/>
      <c r="ED15" s="12"/>
      <c r="EE15" s="12"/>
      <c r="EF15" s="12"/>
      <c r="EG15" s="12"/>
      <c r="EH15" s="12"/>
    </row>
    <row r="16" ht="16.5" customHeight="1">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6"/>
      <c r="BI16" s="16"/>
      <c r="BQ16" s="12"/>
      <c r="BR16" s="12"/>
      <c r="BS16" s="12"/>
      <c r="BT16" s="12"/>
      <c r="BU16" s="12"/>
      <c r="BV16" s="12"/>
      <c r="BW16" s="12"/>
      <c r="BX16" s="12"/>
      <c r="BY16" s="12"/>
      <c r="BZ16" s="12"/>
      <c r="CA16" s="12"/>
      <c r="CB16" s="12"/>
      <c r="CC16" s="12"/>
      <c r="CD16" s="12"/>
      <c r="CE16" s="12"/>
      <c r="CF16" s="12"/>
      <c r="CG16" s="12"/>
      <c r="CH16" s="12"/>
      <c r="CI16" s="12"/>
      <c r="CJ16" s="12"/>
      <c r="CK16" s="12"/>
      <c r="CL16" s="12"/>
      <c r="CM16" s="16"/>
      <c r="DB16" s="12"/>
      <c r="DC16" s="12"/>
      <c r="DD16" s="12"/>
      <c r="DE16" s="12"/>
      <c r="DF16" s="12"/>
      <c r="DG16" s="12"/>
      <c r="DH16" s="12"/>
      <c r="DI16" s="12"/>
      <c r="DJ16" s="12"/>
      <c r="DK16" s="12"/>
      <c r="DL16" s="12"/>
      <c r="DM16" s="12"/>
      <c r="DN16" s="12"/>
      <c r="DO16" s="12"/>
      <c r="DP16" s="12"/>
      <c r="DQ16" s="12"/>
      <c r="DR16" s="12"/>
      <c r="DS16" s="12"/>
      <c r="DT16" s="16"/>
      <c r="DU16" s="16"/>
      <c r="DV16" s="16"/>
      <c r="DY16" s="16"/>
      <c r="EA16" s="12"/>
      <c r="EB16" s="12"/>
      <c r="EC16" s="12"/>
      <c r="ED16" s="12"/>
      <c r="EE16" s="12"/>
      <c r="EF16" s="12"/>
      <c r="EG16" s="12"/>
      <c r="EH16" s="12"/>
    </row>
    <row r="17" ht="16.5" customHeight="1">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6"/>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2"/>
      <c r="DI17" s="12"/>
      <c r="DJ17" s="12"/>
      <c r="DK17" s="12"/>
      <c r="DL17" s="12"/>
      <c r="DM17" s="12"/>
      <c r="DN17" s="12"/>
      <c r="DO17" s="12"/>
      <c r="DP17" s="12"/>
      <c r="DQ17" s="12"/>
      <c r="DR17" s="12"/>
      <c r="DS17" s="12"/>
      <c r="DT17" s="12"/>
      <c r="DU17" s="12"/>
      <c r="DV17" s="12"/>
      <c r="DW17" s="12"/>
      <c r="DX17" s="12"/>
      <c r="DY17" s="16"/>
      <c r="EA17" s="12"/>
      <c r="EB17" s="12"/>
      <c r="EC17" s="12"/>
      <c r="ED17" s="12"/>
      <c r="EE17" s="12"/>
      <c r="EF17" s="12"/>
      <c r="EG17" s="12"/>
      <c r="EH17" s="12"/>
    </row>
    <row r="18">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6"/>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c r="CH18" s="12"/>
      <c r="CI18" s="12"/>
      <c r="CJ18" s="12"/>
      <c r="CK18" s="12"/>
      <c r="CL18" s="12"/>
      <c r="CM18" s="12"/>
      <c r="CN18" s="12"/>
      <c r="CO18" s="12"/>
      <c r="CP18" s="12"/>
      <c r="CQ18" s="12"/>
      <c r="CR18" s="12"/>
      <c r="CS18" s="12"/>
      <c r="CT18" s="12"/>
      <c r="CU18" s="12"/>
      <c r="CV18" s="12"/>
      <c r="CW18" s="12"/>
      <c r="CX18" s="12"/>
      <c r="CY18" s="12"/>
      <c r="CZ18" s="12"/>
      <c r="DA18" s="12"/>
      <c r="DB18" s="12"/>
      <c r="DC18" s="12"/>
      <c r="DD18" s="12"/>
      <c r="DE18" s="12"/>
      <c r="DF18" s="12"/>
      <c r="DG18" s="12"/>
      <c r="DH18" s="12"/>
      <c r="DI18" s="12"/>
      <c r="DJ18" s="12"/>
      <c r="DK18" s="12"/>
      <c r="DL18" s="12"/>
      <c r="DM18" s="12"/>
      <c r="DN18" s="12"/>
      <c r="DO18" s="12"/>
      <c r="DP18" s="12"/>
      <c r="DQ18" s="12"/>
      <c r="DR18" s="12"/>
      <c r="DS18" s="12"/>
      <c r="DT18" s="12"/>
      <c r="DU18" s="12"/>
      <c r="DV18" s="12"/>
      <c r="DW18" s="12"/>
      <c r="DX18" s="12"/>
      <c r="DY18" s="16"/>
      <c r="EA18" s="12"/>
      <c r="EB18" s="12"/>
      <c r="EC18" s="12"/>
      <c r="ED18" s="12"/>
      <c r="EE18" s="12"/>
      <c r="EF18" s="12"/>
      <c r="EG18" s="12"/>
      <c r="EH18" s="12"/>
    </row>
    <row r="19">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2"/>
      <c r="DI19" s="12"/>
      <c r="DJ19" s="12"/>
      <c r="DK19" s="12"/>
      <c r="DL19" s="12"/>
      <c r="DM19" s="12"/>
      <c r="DN19" s="12"/>
      <c r="DO19" s="12"/>
      <c r="DP19" s="12"/>
      <c r="DQ19" s="12"/>
      <c r="DR19" s="12"/>
      <c r="DS19" s="12"/>
      <c r="DT19" s="12"/>
      <c r="DU19" s="12"/>
      <c r="DV19" s="12"/>
      <c r="DW19" s="12"/>
      <c r="DX19" s="12"/>
      <c r="DY19" s="12"/>
      <c r="DZ19" s="12"/>
      <c r="EA19" s="12"/>
      <c r="EB19" s="12"/>
      <c r="EC19" s="12"/>
      <c r="ED19" s="12"/>
      <c r="EE19" s="12"/>
      <c r="EF19" s="12"/>
      <c r="EG19" s="12"/>
      <c r="EH19" s="12"/>
    </row>
    <row r="20">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c r="CT20" s="12"/>
      <c r="CU20" s="12"/>
      <c r="CV20" s="12"/>
      <c r="CW20" s="12"/>
      <c r="CX20" s="12"/>
      <c r="CY20" s="12"/>
      <c r="CZ20" s="12"/>
      <c r="DA20" s="12"/>
      <c r="DB20" s="12"/>
      <c r="DC20" s="12"/>
      <c r="DD20" s="12"/>
      <c r="DE20" s="12"/>
      <c r="DF20" s="12"/>
      <c r="DG20" s="12"/>
      <c r="DH20" s="12"/>
      <c r="DI20" s="12"/>
      <c r="DJ20" s="12"/>
      <c r="DK20" s="12"/>
      <c r="DL20" s="12"/>
      <c r="DM20" s="12"/>
      <c r="DN20" s="12"/>
      <c r="DO20" s="12"/>
      <c r="DP20" s="12"/>
      <c r="DQ20" s="12"/>
      <c r="DR20" s="12"/>
      <c r="DS20" s="12"/>
      <c r="DT20" s="12"/>
      <c r="DU20" s="12"/>
      <c r="DV20" s="12"/>
      <c r="DW20" s="12"/>
      <c r="DX20" s="12"/>
      <c r="DY20" s="12"/>
      <c r="DZ20" s="12"/>
      <c r="EA20" s="12"/>
      <c r="EB20" s="12"/>
      <c r="EC20" s="12"/>
      <c r="ED20" s="12"/>
      <c r="EE20" s="12"/>
      <c r="EF20" s="12"/>
      <c r="EG20" s="12"/>
      <c r="EH20" s="12"/>
    </row>
    <row r="21" ht="15.75"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2"/>
      <c r="DI21" s="12"/>
      <c r="DJ21" s="12"/>
      <c r="DK21" s="12"/>
      <c r="DL21" s="12"/>
      <c r="DM21" s="12"/>
      <c r="DN21" s="12"/>
      <c r="DO21" s="12"/>
      <c r="DP21" s="12"/>
      <c r="DQ21" s="12"/>
      <c r="DR21" s="12"/>
      <c r="DS21" s="12"/>
      <c r="DT21" s="12"/>
      <c r="DU21" s="12"/>
      <c r="DV21" s="12"/>
      <c r="DW21" s="12"/>
      <c r="DX21" s="12"/>
      <c r="DY21" s="12"/>
      <c r="DZ21" s="12"/>
      <c r="EA21" s="12"/>
      <c r="EB21" s="12"/>
      <c r="EC21" s="12"/>
      <c r="ED21" s="12"/>
      <c r="EE21" s="12"/>
      <c r="EF21" s="12"/>
      <c r="EG21" s="12"/>
      <c r="EH21" s="12"/>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EH$2"/>
  <mergeCells count="71">
    <mergeCell ref="D12:E12"/>
    <mergeCell ref="I12:Z12"/>
    <mergeCell ref="AP12:AU12"/>
    <mergeCell ref="AV12:AW12"/>
    <mergeCell ref="AX12:AY12"/>
    <mergeCell ref="AZ12:BA12"/>
    <mergeCell ref="I13:Z13"/>
    <mergeCell ref="BB14:BH14"/>
    <mergeCell ref="BB15:BH15"/>
    <mergeCell ref="BB16:BH16"/>
    <mergeCell ref="BI16:BP16"/>
    <mergeCell ref="BB17:BH17"/>
    <mergeCell ref="BB18:BH18"/>
    <mergeCell ref="AB12:AN12"/>
    <mergeCell ref="AB13:AN13"/>
    <mergeCell ref="AB14:AN14"/>
    <mergeCell ref="BI14:BP14"/>
    <mergeCell ref="BQ14:BU14"/>
    <mergeCell ref="BV14:CJ14"/>
    <mergeCell ref="AB15:AN15"/>
    <mergeCell ref="DY17:DZ17"/>
    <mergeCell ref="DY18:DZ18"/>
    <mergeCell ref="BI15:BP15"/>
    <mergeCell ref="CM15:DA15"/>
    <mergeCell ref="DV15:DX15"/>
    <mergeCell ref="DY15:DZ15"/>
    <mergeCell ref="CM16:DA16"/>
    <mergeCell ref="DV16:DX16"/>
    <mergeCell ref="DY16:DZ16"/>
    <mergeCell ref="BV1:CJ1"/>
    <mergeCell ref="CK1:CL1"/>
    <mergeCell ref="CM1:DA1"/>
    <mergeCell ref="DB1:DM1"/>
    <mergeCell ref="DO1:DS1"/>
    <mergeCell ref="DV1:DX1"/>
    <mergeCell ref="DY1:DZ1"/>
    <mergeCell ref="I1:AA1"/>
    <mergeCell ref="AB1:AO1"/>
    <mergeCell ref="AP1:AU1"/>
    <mergeCell ref="AV1:BA1"/>
    <mergeCell ref="BB1:BH1"/>
    <mergeCell ref="BI1:BP1"/>
    <mergeCell ref="BQ1:BU1"/>
    <mergeCell ref="A1:H1"/>
    <mergeCell ref="CW12:CZ12"/>
    <mergeCell ref="DC12:DM12"/>
    <mergeCell ref="DO12:DS12"/>
    <mergeCell ref="DV12:DW12"/>
    <mergeCell ref="DY12:DZ12"/>
    <mergeCell ref="BB12:BH12"/>
    <mergeCell ref="BI12:BP12"/>
    <mergeCell ref="BQ12:BR12"/>
    <mergeCell ref="BT12:BU12"/>
    <mergeCell ref="BV12:CJ12"/>
    <mergeCell ref="CM12:CP12"/>
    <mergeCell ref="CQ12:CV12"/>
    <mergeCell ref="DO13:DS13"/>
    <mergeCell ref="DV13:DX13"/>
    <mergeCell ref="DY13:DZ13"/>
    <mergeCell ref="AP13:AU13"/>
    <mergeCell ref="BB13:BH13"/>
    <mergeCell ref="BI13:BP13"/>
    <mergeCell ref="BQ13:BU13"/>
    <mergeCell ref="BV13:CJ13"/>
    <mergeCell ref="CM13:DA13"/>
    <mergeCell ref="DB13:DM13"/>
    <mergeCell ref="CM14:DA14"/>
    <mergeCell ref="DB14:DM14"/>
    <mergeCell ref="DO14:DS14"/>
    <mergeCell ref="DV14:DX14"/>
    <mergeCell ref="DY14:DZ1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2024-02-02T18:49:10Z</dcterms:created>
</cp:coreProperties>
</file>