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I104" i="21" l="1"/>
  <c r="I76" i="21"/>
  <c r="I72" i="21"/>
  <c r="I69" i="21"/>
  <c r="I64" i="21"/>
  <c r="I59" i="21"/>
  <c r="I13" i="21"/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L35" i="33" l="1"/>
  <c r="I22" i="29" s="1"/>
  <c r="N35" i="32"/>
  <c r="K21" i="29" s="1"/>
  <c r="AD20" i="32"/>
  <c r="V6" i="35"/>
  <c r="U22" i="35" s="1"/>
  <c r="AG22" i="35" s="1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4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J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N238" i="1" l="1"/>
  <c r="L238" i="1"/>
  <c r="M238" i="1"/>
  <c r="V33" i="35"/>
  <c r="V35" i="35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N241" i="1" l="1"/>
  <c r="N244" i="1" s="1"/>
  <c r="N249" i="1" s="1"/>
  <c r="N252" i="1" s="1"/>
  <c r="N257" i="1" s="1"/>
  <c r="N260" i="1" s="1"/>
  <c r="N263" i="1" s="1"/>
  <c r="N266" i="1" s="1"/>
  <c r="N268" i="1" s="1"/>
  <c r="N291" i="1" s="1"/>
  <c r="Z35" i="36"/>
  <c r="W25" i="29" s="1"/>
  <c r="Z35" i="34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E35" i="36" s="1"/>
  <c r="B25" i="29" s="1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E35" i="33" s="1"/>
  <c r="B22" i="29" s="1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M368" i="1" s="1"/>
  <c r="Y112" i="1"/>
  <c r="J406" i="1"/>
  <c r="J295" i="1"/>
  <c r="J298" i="1" s="1"/>
  <c r="J319" i="1" s="1"/>
  <c r="J363" i="1" s="1"/>
  <c r="J368" i="1" s="1"/>
  <c r="M406" i="1"/>
  <c r="N292" i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L295" i="1"/>
  <c r="L298" i="1" s="1"/>
  <c r="L319" i="1" s="1"/>
  <c r="L363" i="1" s="1"/>
  <c r="L368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N295" i="1" l="1"/>
  <c r="N298" i="1" s="1"/>
  <c r="N319" i="1" s="1"/>
  <c r="N363" i="1" s="1"/>
  <c r="N368" i="1" s="1"/>
  <c r="V35" i="32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AF24" i="30" s="1"/>
  <c r="AG24" i="30" s="1"/>
  <c r="X35" i="30" s="1"/>
  <c r="U19" i="29" s="1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7" l="1"/>
  <c r="AG33" i="35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K28" i="30"/>
  <c r="K33" i="30" s="1"/>
  <c r="J11" i="30"/>
  <c r="J14" i="31"/>
  <c r="AG14" i="31" s="1"/>
  <c r="N29" i="31"/>
  <c r="N33" i="31" s="1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AG33" i="33" l="1"/>
  <c r="N35" i="31"/>
  <c r="K20" i="29" s="1"/>
  <c r="V33" i="30"/>
  <c r="L35" i="30"/>
  <c r="I19" i="29" s="1"/>
  <c r="L35" i="3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AG5" i="31" s="1"/>
  <c r="Z35" i="30"/>
  <c r="W19" i="29" s="1"/>
  <c r="Z35" i="31"/>
  <c r="W20" i="29" s="1"/>
  <c r="V35" i="31"/>
  <c r="S20" i="29" s="1"/>
  <c r="AB33" i="31"/>
  <c r="AB5" i="30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<sst xmlns="http://schemas.openxmlformats.org/spreadsheetml/2006/main" count="2641" uniqueCount="653">
  <si>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</si>
  <si>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</si>
  <si>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</si>
  <si>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</si>
  <si>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</si>
  <si>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</si>
  <si>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</si>
  <si>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</si>
  <si>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</si>
  <si>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</si>
  <si>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</si>
  <si>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</si>
  <si>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</si>
  <si>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</si>
  <si>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</si>
  <si>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</si>
  <si>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</si>
  <si>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</si>
  <si>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</si>
  <si>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</si>
  <si>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</si>
  <si>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</si>
  <si>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</si>
  <si>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</si>
  <si>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</si>
  <si>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</si>
  <si>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</si>
  <si>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</si>
  <si>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</si>
  <si>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</si>
  <si>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</si>
  <si>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</si>
  <si>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</si>
  <si>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</si>
  <si>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</si>
  <si>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</si>
  <si>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</si>
  <si>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</si>
  <si>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</si>
  <si>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</si>
  <si>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</si>
  <si>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</si>
  <si>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</si>
  <si>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</si>
  <si>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</si>
  <si>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</si>
  <si>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</si>
  <si>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</si>
  <si>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</si>
  <si>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</si>
  <si>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</si>
  <si>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</si>
  <si>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</si>
  <si>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</si>
  <si>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</si>
  <si>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</si>
  <si>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</si>
  <si>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</si>
  <si>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</si>
  <si>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</si>
  <si>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</si>
  <si>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</si>
  <si>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</si>
  <si>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</si>
  <si>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</si>
  <si>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</si>
  <si>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</si>
  <si>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</si>
  <si>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</si>
  <si>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</si>
  <si>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</si>
  <si>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</si>
  <si>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</si>
  <si>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</si>
  <si>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</si>
  <si>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</si>
  <si>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</si>
  <si>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</si>
  <si>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</si>
  <si>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</si>
  <si>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</si>
  <si>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</si>
  <si>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</si>
  <si>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</si>
  <si>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</si>
  <si>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</si>
  <si>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</si>
  <si>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</si>
  <si>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</si>
  <si>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</si>
  <si>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</si>
  <si>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</si>
  <si>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</si>
  <si>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</si>
  <si>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</si>
  <si>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</si>
  <si>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</si>
  <si>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</si>
  <si>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</si>
  <si>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</si>
  <si>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</si>
  <si>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</si>
  <si>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</si>
  <si>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</si>
  <si>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</si>
  <si>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</si>
  <si>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</si>
  <si>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</si>
  <si>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</si>
  <si>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</si>
  <si>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</si>
  <si>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</si>
  <si>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</si>
  <si>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</si>
  <si>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</si>
  <si>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</si>
  <si>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</si>
  <si>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</si>
  <si>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</si>
  <si>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</si>
  <si>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</si>
  <si>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</si>
  <si>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</si>
  <si>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</si>
  <si>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</si>
  <si>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</si>
  <si>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</si>
  <si>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</si>
  <si>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</si>
  <si>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</si>
  <si>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</si>
  <si>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</si>
  <si>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</si>
  <si>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</si>
  <si>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</si>
  <si>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</si>
  <si>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</si>
  <si>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</si>
  <si>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</si>
  <si>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</si>
  <si>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</si>
  <si>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</si>
  <si>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</si>
  <si>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</si>
  <si>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</si>
  <si>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</si>
  <si>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</si>
  <si>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</si>
  <si>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</si>
  <si>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</si>
  <si>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</si>
  <si>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</si>
  <si>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</si>
  <si>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</si>
  <si>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</si>
  <si>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</si>
  <si>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</si>
  <si>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</si>
  <si>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</si>
  <si>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</si>
  <si>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</si>
  <si>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</si>
  <si>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</si>
  <si>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</si>
  <si>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</si>
  <si>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</si>
  <si>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</si>
  <si>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</si>
  <si>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</si>
  <si>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</si>
  <si>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</si>
  <si>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</si>
  <si>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</si>
  <si>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</si>
  <si>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</si>
  <si>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</si>
  <si>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</si>
  <si>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</si>
  <si>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</si>
  <si>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</si>
  <si>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</si>
  <si>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</si>
  <si>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</si>
  <si>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</si>
  <si>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</si>
  <si>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</si>
  <si>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</si>
  <si>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</si>
  <si>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</si>
  <si>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</si>
  <si>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</si>
  <si>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</si>
  <si>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</si>
  <si>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</si>
  <si>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</si>
  <si>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</si>
  <si>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</si>
  <si>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</si>
  <si>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</si>
  <si>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</si>
  <si>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</si>
  <si>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</si>
  <si>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</si>
  <si>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</si>
  <si>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</si>
  <si>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</si>
  <si>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</si>
  <si>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</si>
  <si>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</si>
  <si>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</si>
  <si>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</si>
  <si>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</si>
  <si>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</si>
  <si>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</si>
  <si>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</si>
  <si>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</si>
  <si>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</si>
  <si>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</si>
  <si>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</si>
  <si>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</si>
  <si>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</si>
  <si>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</si>
  <si>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</si>
  <si>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</si>
  <si>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</si>
  <si>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</si>
  <si>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</si>
  <si>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</si>
  <si>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</si>
  <si>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</si>
  <si>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</si>
  <si>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</si>
  <si>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</si>
  <si>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</si>
  <si>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</si>
  <si>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</si>
  <si>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</si>
  <si>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</si>
  <si>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</si>
  <si>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</si>
  <si>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</si>
  <si>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</si>
  <si>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</si>
  <si>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</si>
  <si>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</si>
  <si>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</si>
  <si>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</si>
  <si>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</si>
  <si>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</si>
  <si>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</si>
  <si>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</si>
  <si>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</si>
  <si>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</si>
  <si>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</si>
  <si>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</si>
  <si>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</si>
  <si>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</si>
  <si>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</si>
  <si>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</si>
  <si>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</si>
  <si>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</si>
  <si>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</si>
  <si>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</si>
  <si>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</si>
  <si>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</si>
  <si>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</si>
  <si>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</si>
  <si>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</si>
  <si>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</si>
  <si>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</si>
  <si>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</si>
  <si>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</si>
  <si>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</si>
  <si>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</si>
  <si>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</si>
  <si>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</si>
  <si>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</si>
  <si>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</si>
  <si>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</si>
  <si>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</si>
  <si>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</si>
  <si>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</si>
  <si>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</si>
  <si>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</si>
  <si>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</si>
  <si>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</si>
  <si>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</si>
  <si>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</si>
  <si>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</si>
  <si>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</si>
  <si>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</si>
  <si>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</si>
  <si>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</si>
  <si>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</si>
  <si>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</si>
  <si>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</si>
  <si>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</si>
  <si>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</si>
  <si>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</si>
  <si>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</si>
  <si>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</si>
  <si>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</si>
  <si>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</si>
  <si>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</si>
  <si>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</si>
  <si>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</si>
  <si>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</si>
  <si>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</si>
  <si>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</si>
  <si>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</si>
  <si>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</si>
  <si>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</si>
  <si>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</si>
  <si>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</si>
  <si>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</si>
  <si>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</si>
  <si>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</si>
  <si>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</si>
  <si>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</si>
  <si>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</si>
  <si>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</si>
  <si>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</si>
  <si>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</si>
  <si>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</si>
  <si>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</si>
  <si>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</si>
  <si>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</si>
  <si>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</si>
  <si>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</si>
  <si>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</si>
  <si>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</si>
  <si>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</si>
  <si>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</si>
  <si>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</si>
  <si>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</si>
  <si>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</si>
  <si>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</si>
  <si>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</si>
  <si>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</si>
  <si>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</si>
  <si>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</si>
  <si>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</si>
  <si>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</si>
  <si>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</si>
  <si>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</si>
  <si>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</si>
  <si>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</si>
  <si>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</si>
  <si>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</si>
  <si>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</si>
  <si>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</si>
  <si>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</si>
  <si>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</si>
  <si>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</si>
  <si>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</si>
  <si>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</si>
  <si>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</si>
  <si>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</si>
  <si>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</si>
  <si>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</si>
  <si>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</si>
  <si>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</si>
  <si>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</si>
  <si>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</si>
  <si>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</si>
  <si>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</si>
  <si>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</si>
  <si>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</si>
  <si>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</si>
  <si>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</si>
  <si>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</si>
  <si>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</si>
  <si>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</si>
  <si>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</si>
  <si>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</si>
  <si>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</si>
  <si>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</si>
  <si>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</si>
  <si>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</si>
  <si>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</si>
  <si>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</si>
  <si>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</si>
  <si>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</si>
  <si>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</si>
  <si>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</si>
  <si>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</si>
  <si>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</si>
  <si>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</si>
  <si>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</si>
  <si>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</si>
  <si>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</si>
  <si>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</si>
  <si>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</si>
  <si>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</si>
  <si>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</si>
  <si>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</si>
  <si>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</si>
  <si>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</si>
  <si>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</si>
  <si>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</si>
  <si>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</si>
  <si>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</si>
  <si>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</si>
  <si>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</si>
  <si>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</si>
  <si>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</si>
  <si>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</si>
  <si>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</si>
  <si>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</si>
  <si>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</si>
  <si>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</si>
  <si>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</si>
  <si>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</si>
  <si>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</si>
  <si>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</si>
  <si>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</si>
  <si>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</si>
  <si>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</si>
  <si>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</si>
  <si>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</si>
  <si>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</si>
  <si>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</si>
  <si>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</si>
  <si>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</si>
  <si>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</si>
  <si>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</si>
  <si>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</si>
  <si>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</si>
  <si>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</si>
  <si>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</si>
  <si>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</si>
  <si>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</si>
  <si>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</si>
  <si>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</si>
  <si>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</si>
  <si>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</si>
  <si>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</si>
  <si>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</si>
  <si>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</si>
  <si>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</si>
  <si>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</si>
  <si>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</si>
  <si>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</si>
  <si>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</si>
  <si>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</si>
  <si>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</si>
  <si>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</si>
  <si>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</si>
  <si>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</si>
  <si>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</si>
  <si>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</si>
  <si>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</si>
  <si>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</si>
  <si>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</si>
  <si>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</si>
  <si>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</si>
  <si>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</si>
  <si>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</si>
  <si>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</si>
  <si>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</si>
  <si>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</si>
  <si>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</si>
  <si>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</si>
  <si>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</si>
  <si>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</si>
  <si>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</si>
  <si>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</si>
  <si>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</si>
  <si>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</si>
  <si>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</si>
  <si>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</si>
  <si>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</si>
  <si>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</si>
  <si>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</si>
  <si>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</si>
  <si>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</si>
  <si>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</si>
  <si>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</si>
  <si>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</si>
  <si>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</si>
  <si>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</si>
  <si>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</si>
  <si>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</si>
  <si>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</si>
  <si>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</si>
  <si>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</si>
  <si>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</si>
  <si>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</si>
  <si>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</si>
  <si>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</si>
  <si>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</si>
  <si>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</si>
  <si>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</si>
  <si>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</si>
  <si>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</si>
  <si>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</si>
  <si>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</si>
  <si>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</si>
  <si>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</si>
  <si>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</si>
  <si>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</si>
  <si>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</si>
  <si>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</si>
  <si>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</si>
  <si>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</si>
  <si>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</si>
  <si>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</si>
  <si>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</si>
  <si>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</si>
  <si>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</si>
  <si>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</si>
  <si>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</si>
  <si>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</si>
  <si>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</si>
  <si>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</si>
  <si>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</si>
  <si>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</si>
  <si>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</si>
  <si>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</si>
  <si>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</si>
  <si>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</si>
  <si>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</si>
  <si>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</si>
  <si>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</si>
  <si>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</si>
  <si>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</si>
  <si>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</si>
  <si>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</si>
  <si>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</si>
  <si>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</si>
  <si>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</si>
  <si>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</si>
  <si>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</si>
  <si>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</si>
  <si>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</si>
  <si>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</si>
  <si>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</si>
  <si>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</si>
  <si>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</si>
  <si>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</si>
  <si>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</si>
  <si>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</si>
  <si>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</si>
  <si>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</si>
  <si>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</si>
  <si>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</si>
  <si>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</si>
  <si>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</si>
  <si>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</si>
  <si>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</si>
  <si>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</si>
  <si>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</si>
  <si>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</si>
  <si>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</si>
  <si>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</si>
  <si>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</si>
  <si>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</si>
  <si>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</si>
  <si>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</si>
  <si>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</si>
  <si>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</si>
  <si>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</si>
  <si>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</si>
  <si>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</si>
  <si>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</si>
  <si>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</si>
  <si>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</si>
  <si>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</si>
  <si>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</si>
  <si>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</si>
  <si>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</si>
  <si>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</si>
  <si>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</si>
  <si>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</si>
  <si>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</si>
  <si>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</si>
  <si>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</si>
  <si>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</si>
  <si>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</si>
  <si>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</si>
  <si>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</si>
  <si>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</si>
  <si>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</si>
  <si>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</si>
  <si>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</si>
  <si>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</si>
  <si>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</si>
  <si>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</si>
  <si>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</si>
  <si>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</si>
  <si>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</si>
  <si>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</si>
  <si>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</si>
  <si>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</si>
  <si>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</si>
  <si>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</si>
  <si>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</si>
  <si>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</si>
  <si>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</si>
  <si>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</si>
  <si>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</si>
  <si>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</si>
  <si>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</si>
  <si>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</si>
  <si>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</si>
  <si>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</si>
  <si>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</si>
  <si>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</si>
  <si>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</si>
  <si>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</si>
  <si>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</si>
  <si>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</si>
  <si>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</si>
  <si>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</si>
  <si>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</si>
  <si>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</si>
  <si>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</si>
  <si>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</si>
  <si>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</si>
  <si>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</si>
  <si>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</si>
  <si>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</si>
  <si>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</si>
  <si>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</si>
  <si>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</si>
  <si>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</si>
  <si>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</si>
  <si>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</si>
  <si>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</si>
  <si>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</si>
  <si>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</si>
  <si>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</si>
  <si>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</si>
  <si>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</si>
  <si>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</si>
  <si>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</si>
  <si>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</si>
  <si>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</si>
  <si>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</si>
  <si>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</si>
  <si>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</si>
  <si>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</si>
  <si>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</si>
  <si>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</si>
  <si>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</si>
  <si>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</si>
  <si>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</si>
  <si>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</si>
  <si>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</si>
  <si>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</si>
  <si>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</si>
  <si>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</si>
  <si>
    <t>no contabilizado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</si>
</sst>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7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3" fontId="26" fillId="13" borderId="0" xfId="0" applyNumberFormat="1" applyFont="1" applyFill="1" applyBorder="1" applyAlignment="1">
      <alignment horizontal="right" vertical="top" wrapText="1"/>
    </xf>
    <xf numFmtId="3" fontId="26" fillId="0" borderId="0" xfId="0" applyNumberFormat="1" applyFont="1" applyFill="1" applyBorder="1" applyAlignment="1">
      <alignment horizontal="right" vertical="top" wrapText="1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1" workbookViewId="0">
      <selection activeCell="E6" sqref="E6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3">
        <v>0</v>
      </c>
      <c r="E2" s="333">
        <v>0</v>
      </c>
      <c r="F2" s="333">
        <v>0</v>
      </c>
      <c r="G2" s="333">
        <v>0</v>
      </c>
      <c r="H2" s="333">
        <v>0</v>
      </c>
      <c r="I2" s="332">
        <v>501.15037999999998</v>
      </c>
      <c r="J2" s="332">
        <v>13519.608</v>
      </c>
      <c r="K2" s="332">
        <v>27594.57891</v>
      </c>
      <c r="L2" s="332">
        <v>67614.478759999998</v>
      </c>
      <c r="M2" s="332">
        <v>72145.254849999998</v>
      </c>
      <c r="N2" s="332">
        <v>76443.036999999997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3">
        <v>0</v>
      </c>
      <c r="E3" s="333">
        <v>0</v>
      </c>
      <c r="F3" s="333">
        <v>0</v>
      </c>
      <c r="G3" s="333">
        <v>0</v>
      </c>
      <c r="H3" s="333">
        <v>0</v>
      </c>
      <c r="I3" s="333">
        <v>0</v>
      </c>
      <c r="J3" s="332">
        <v>999.98400000000004</v>
      </c>
      <c r="K3" s="332">
        <v>2085.2329100000002</v>
      </c>
      <c r="L3" s="332">
        <v>6751.95658</v>
      </c>
      <c r="M3" s="332">
        <v>7332.8039200000003</v>
      </c>
      <c r="N3" s="332">
        <v>6849.6509999999998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3">
        <v>0</v>
      </c>
      <c r="E4" s="333">
        <v>0</v>
      </c>
      <c r="F4" s="333">
        <v>0</v>
      </c>
      <c r="G4" s="333">
        <v>0</v>
      </c>
      <c r="H4" s="333">
        <v>0</v>
      </c>
      <c r="I4" s="332">
        <v>1.15038</v>
      </c>
      <c r="J4" s="332">
        <v>9564.8050000000003</v>
      </c>
      <c r="K4" s="332">
        <v>16088.38408</v>
      </c>
      <c r="L4" s="332">
        <v>24913.791870000001</v>
      </c>
      <c r="M4" s="332">
        <v>23500.200379999998</v>
      </c>
      <c r="N4" s="332">
        <v>21628.937999999998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3">
        <v>0</v>
      </c>
      <c r="M5" s="333">
        <v>0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>
        <v>0</v>
      </c>
      <c r="E6" s="333">
        <v>0</v>
      </c>
      <c r="F6" s="333">
        <v>0</v>
      </c>
      <c r="G6" s="333">
        <v>0</v>
      </c>
      <c r="H6" s="333">
        <v>0</v>
      </c>
      <c r="I6" s="333">
        <v>0</v>
      </c>
      <c r="J6" s="333">
        <v>0</v>
      </c>
      <c r="K6" s="333">
        <v>0</v>
      </c>
      <c r="L6" s="332">
        <v>19100</v>
      </c>
      <c r="M6" s="332">
        <v>25689.248869999999</v>
      </c>
      <c r="N6" s="332">
        <v>25069.954000000002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3">
        <v>0</v>
      </c>
      <c r="E7" s="333">
        <v>0</v>
      </c>
      <c r="F7" s="333">
        <v>0</v>
      </c>
      <c r="G7" s="333">
        <v>0</v>
      </c>
      <c r="H7" s="333">
        <v>0</v>
      </c>
      <c r="I7" s="332">
        <v>500</v>
      </c>
      <c r="J7" s="332">
        <v>2953.3629999999998</v>
      </c>
      <c r="K7" s="332">
        <v>9285.7692499999994</v>
      </c>
      <c r="L7" s="332">
        <v>11721.65393</v>
      </c>
      <c r="M7" s="332">
        <v>10070.259959999999</v>
      </c>
      <c r="N7" s="332">
        <v>17744.882000000001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3">
        <v>0</v>
      </c>
      <c r="E8" s="333">
        <v>0</v>
      </c>
      <c r="F8" s="333">
        <v>0</v>
      </c>
      <c r="G8" s="333">
        <v>0</v>
      </c>
      <c r="H8" s="333">
        <v>0</v>
      </c>
      <c r="I8" s="333">
        <v>0</v>
      </c>
      <c r="J8" s="332">
        <v>1.456</v>
      </c>
      <c r="K8" s="332">
        <v>135.19266999999999</v>
      </c>
      <c r="L8" s="332">
        <v>121.68311</v>
      </c>
      <c r="M8" s="332">
        <v>439.16260999999997</v>
      </c>
      <c r="N8" s="332">
        <v>425.65300000000002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2">
        <v>5005.3932699999996</v>
      </c>
      <c r="M9" s="332">
        <v>5113.5791099999997</v>
      </c>
      <c r="N9" s="332">
        <v>4723.9589999999998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3">
        <v>0</v>
      </c>
      <c r="E10" s="333">
        <v>0</v>
      </c>
      <c r="F10" s="333">
        <v>0</v>
      </c>
      <c r="G10" s="333">
        <v>0</v>
      </c>
      <c r="H10" s="333">
        <v>0</v>
      </c>
      <c r="I10" s="332">
        <v>2653.2501000000002</v>
      </c>
      <c r="J10" s="332">
        <v>21969.418000000001</v>
      </c>
      <c r="K10" s="332">
        <v>16529.286240000001</v>
      </c>
      <c r="L10" s="332">
        <v>41022.133240000003</v>
      </c>
      <c r="M10" s="332">
        <v>71397.025959999999</v>
      </c>
      <c r="N10" s="332">
        <v>96647.487999999998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3">
        <v>0</v>
      </c>
      <c r="E12" s="333">
        <v>0</v>
      </c>
      <c r="F12" s="333">
        <v>0</v>
      </c>
      <c r="G12" s="333">
        <v>0</v>
      </c>
      <c r="H12" s="333">
        <v>0</v>
      </c>
      <c r="I12" s="332">
        <v>80.854089999999999</v>
      </c>
      <c r="J12" s="332">
        <v>1964.6320000000001</v>
      </c>
      <c r="K12" s="332">
        <v>609.60763999999995</v>
      </c>
      <c r="L12" s="332">
        <v>895.52680999999995</v>
      </c>
      <c r="M12" s="332">
        <v>552.89008000000001</v>
      </c>
      <c r="N12" s="332">
        <v>631.59199999999998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 t="s">
        <v>652</v>
      </c>
      <c r="D13" s="333">
        <v>0</v>
      </c>
      <c r="E13" s="333">
        <v>0</v>
      </c>
      <c r="F13" s="333">
        <v>0</v>
      </c>
      <c r="G13" s="333">
        <v>0</v>
      </c>
      <c r="H13" s="333">
        <v>0</v>
      </c>
      <c r="I13" s="455">
        <f>+I12</f>
        <v>80.854089999999999</v>
      </c>
      <c r="J13" s="332">
        <v>1964.6320000000001</v>
      </c>
      <c r="K13" s="332">
        <v>349.57862999999998</v>
      </c>
      <c r="L13" s="332">
        <v>355.75758999999999</v>
      </c>
      <c r="M13" s="332">
        <v>365.39301</v>
      </c>
      <c r="N13" s="332">
        <v>392.685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3">
        <v>0</v>
      </c>
      <c r="E14" s="333">
        <v>0</v>
      </c>
      <c r="F14" s="333">
        <v>0</v>
      </c>
      <c r="G14" s="333">
        <v>0</v>
      </c>
      <c r="H14" s="333">
        <v>0</v>
      </c>
      <c r="I14" s="333">
        <v>0</v>
      </c>
      <c r="J14" s="333">
        <v>0</v>
      </c>
      <c r="K14" s="332">
        <v>55.243899999999996</v>
      </c>
      <c r="L14" s="332">
        <v>130.65089</v>
      </c>
      <c r="M14" s="332">
        <v>164.98204000000001</v>
      </c>
      <c r="N14" s="332">
        <v>238.90700000000001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3">
        <v>0</v>
      </c>
      <c r="E18" s="333">
        <v>0</v>
      </c>
      <c r="F18" s="333">
        <v>0</v>
      </c>
      <c r="G18" s="333">
        <v>0</v>
      </c>
      <c r="H18" s="333">
        <v>0</v>
      </c>
      <c r="I18" s="333">
        <v>0</v>
      </c>
      <c r="J18" s="333">
        <v>0</v>
      </c>
      <c r="K18" s="332">
        <v>204.78511</v>
      </c>
      <c r="L18" s="332">
        <v>409.11833000000001</v>
      </c>
      <c r="M18" s="332">
        <v>22.515029999999999</v>
      </c>
      <c r="N18" s="333">
        <v>0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3">
        <v>0</v>
      </c>
      <c r="E19" s="333">
        <v>0</v>
      </c>
      <c r="F19" s="333">
        <v>0</v>
      </c>
      <c r="G19" s="333">
        <v>0</v>
      </c>
      <c r="H19" s="333">
        <v>0</v>
      </c>
      <c r="I19" s="332">
        <v>1289.1198899999999</v>
      </c>
      <c r="J19" s="332">
        <v>9787.0339999999997</v>
      </c>
      <c r="K19" s="332">
        <v>5187.1843799999997</v>
      </c>
      <c r="L19" s="332">
        <v>25912.272919999999</v>
      </c>
      <c r="M19" s="332">
        <v>23471.603299999999</v>
      </c>
      <c r="N19" s="332">
        <v>23757.089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3">
        <v>0</v>
      </c>
      <c r="E20" s="333">
        <v>0</v>
      </c>
      <c r="F20" s="333">
        <v>0</v>
      </c>
      <c r="G20" s="333">
        <v>0</v>
      </c>
      <c r="H20" s="333">
        <v>0</v>
      </c>
      <c r="I20" s="333">
        <v>0</v>
      </c>
      <c r="J20" s="332">
        <v>2664.9949999999999</v>
      </c>
      <c r="K20" s="332">
        <v>3694.6795099999999</v>
      </c>
      <c r="L20" s="332">
        <v>163.69155000000001</v>
      </c>
      <c r="M20" s="332">
        <v>33287.601390000003</v>
      </c>
      <c r="N20" s="332">
        <v>58996.421999999999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3">
        <v>0</v>
      </c>
      <c r="E21" s="333">
        <v>0</v>
      </c>
      <c r="F21" s="333">
        <v>0</v>
      </c>
      <c r="G21" s="333">
        <v>0</v>
      </c>
      <c r="H21" s="333">
        <v>0</v>
      </c>
      <c r="I21" s="332">
        <v>109.94802</v>
      </c>
      <c r="J21" s="332">
        <v>122.753</v>
      </c>
      <c r="K21" s="332">
        <v>1774.6863800000001</v>
      </c>
      <c r="L21" s="332">
        <v>6585.6337199999998</v>
      </c>
      <c r="M21" s="332">
        <v>3851.8492099999999</v>
      </c>
      <c r="N21" s="332">
        <v>2897.7420000000002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3">
        <v>0</v>
      </c>
      <c r="E22" s="333">
        <v>0</v>
      </c>
      <c r="F22" s="333">
        <v>0</v>
      </c>
      <c r="G22" s="333">
        <v>0</v>
      </c>
      <c r="H22" s="333">
        <v>0</v>
      </c>
      <c r="I22" s="332">
        <v>896.81196</v>
      </c>
      <c r="J22" s="332">
        <v>2075.8609999999999</v>
      </c>
      <c r="K22" s="332">
        <v>4895.3426900000004</v>
      </c>
      <c r="L22" s="332">
        <v>5942.8245200000001</v>
      </c>
      <c r="M22" s="332">
        <v>8432.1343199999992</v>
      </c>
      <c r="N22" s="332">
        <v>7261.2129999999997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3">
        <v>0</v>
      </c>
      <c r="E23" s="333">
        <v>0</v>
      </c>
      <c r="F23" s="333">
        <v>0</v>
      </c>
      <c r="G23" s="333">
        <v>0</v>
      </c>
      <c r="H23" s="333">
        <v>0</v>
      </c>
      <c r="I23" s="332">
        <v>276.51614000000001</v>
      </c>
      <c r="J23" s="332">
        <v>5354.143</v>
      </c>
      <c r="K23" s="332">
        <v>367.78564</v>
      </c>
      <c r="L23" s="332">
        <v>1522.18372</v>
      </c>
      <c r="M23" s="332">
        <v>1800.94766</v>
      </c>
      <c r="N23" s="332">
        <v>3103.43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3">
        <v>0</v>
      </c>
      <c r="E24" s="333">
        <v>0</v>
      </c>
      <c r="F24" s="333">
        <v>0</v>
      </c>
      <c r="G24" s="333">
        <v>0</v>
      </c>
      <c r="H24" s="333">
        <v>0</v>
      </c>
      <c r="I24" s="332">
        <v>3154.4004799999998</v>
      </c>
      <c r="J24" s="332">
        <v>35489.025999999998</v>
      </c>
      <c r="K24" s="332">
        <v>44123.865149999998</v>
      </c>
      <c r="L24" s="332">
        <v>108636.61199999999</v>
      </c>
      <c r="M24" s="332">
        <v>143542.28081</v>
      </c>
      <c r="N24" s="332">
        <v>173090.52499999999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3">
        <v>0</v>
      </c>
      <c r="E25" s="333">
        <v>0</v>
      </c>
      <c r="F25" s="333">
        <v>0</v>
      </c>
      <c r="G25" s="333">
        <v>0</v>
      </c>
      <c r="H25" s="333">
        <v>0</v>
      </c>
      <c r="I25" s="332">
        <v>153.11372</v>
      </c>
      <c r="J25" s="332">
        <v>525.47799999999995</v>
      </c>
      <c r="K25" s="332">
        <v>2606.4501700000001</v>
      </c>
      <c r="L25" s="332">
        <v>10395.62465</v>
      </c>
      <c r="M25" s="332">
        <v>26664.712820000001</v>
      </c>
      <c r="N25" s="332">
        <v>33080.161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3">
        <v>0</v>
      </c>
      <c r="E26" s="333">
        <v>0</v>
      </c>
      <c r="F26" s="333">
        <v>0</v>
      </c>
      <c r="G26" s="333">
        <v>0</v>
      </c>
      <c r="H26" s="333">
        <v>0</v>
      </c>
      <c r="I26" s="332">
        <v>153.11372</v>
      </c>
      <c r="J26" s="332">
        <v>525.47799999999995</v>
      </c>
      <c r="K26" s="332">
        <v>2606.4501700000001</v>
      </c>
      <c r="L26" s="332">
        <v>10395.62465</v>
      </c>
      <c r="M26" s="332">
        <v>26664.712820000001</v>
      </c>
      <c r="N26" s="332">
        <v>33080.161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3">
        <v>0</v>
      </c>
      <c r="E27" s="333">
        <v>0</v>
      </c>
      <c r="F27" s="333">
        <v>0</v>
      </c>
      <c r="G27" s="333">
        <v>0</v>
      </c>
      <c r="H27" s="333">
        <v>0</v>
      </c>
      <c r="I27" s="332">
        <v>3.2</v>
      </c>
      <c r="J27" s="332">
        <v>3.2</v>
      </c>
      <c r="K27" s="332">
        <v>3.2</v>
      </c>
      <c r="L27" s="332">
        <v>7003.2</v>
      </c>
      <c r="M27" s="332">
        <v>15003.2</v>
      </c>
      <c r="N27" s="332">
        <v>15003.2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3">
        <v>0</v>
      </c>
      <c r="E28" s="333">
        <v>0</v>
      </c>
      <c r="F28" s="333">
        <v>0</v>
      </c>
      <c r="G28" s="333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  <c r="M28" s="333">
        <v>0</v>
      </c>
      <c r="N28" s="333">
        <v>0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3">
        <v>0</v>
      </c>
      <c r="E29" s="333">
        <v>0</v>
      </c>
      <c r="F29" s="333">
        <v>0</v>
      </c>
      <c r="G29" s="333">
        <v>0</v>
      </c>
      <c r="H29" s="333">
        <v>0</v>
      </c>
      <c r="I29" s="333">
        <v>0</v>
      </c>
      <c r="J29" s="332">
        <v>149.91399999999999</v>
      </c>
      <c r="K29" s="332">
        <v>522.27701000000002</v>
      </c>
      <c r="L29" s="332">
        <v>2603.2501699999998</v>
      </c>
      <c r="M29" s="332">
        <v>3392.4246499999999</v>
      </c>
      <c r="N29" s="332">
        <v>4661.5119999999997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3">
        <v>0</v>
      </c>
      <c r="E31" s="333">
        <v>0</v>
      </c>
      <c r="F31" s="333">
        <v>0</v>
      </c>
      <c r="G31" s="333">
        <v>0</v>
      </c>
      <c r="H31" s="333">
        <v>0</v>
      </c>
      <c r="I31" s="333">
        <v>0</v>
      </c>
      <c r="J31" s="333">
        <v>0</v>
      </c>
      <c r="K31" s="333">
        <v>0</v>
      </c>
      <c r="L31" s="333">
        <v>0</v>
      </c>
      <c r="M31" s="333">
        <v>0</v>
      </c>
      <c r="N31" s="333">
        <v>0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3">
        <v>0</v>
      </c>
      <c r="E33" s="333">
        <v>0</v>
      </c>
      <c r="F33" s="333">
        <v>0</v>
      </c>
      <c r="G33" s="333">
        <v>0</v>
      </c>
      <c r="H33" s="333">
        <v>0</v>
      </c>
      <c r="I33" s="333">
        <v>0</v>
      </c>
      <c r="J33" s="333">
        <v>0</v>
      </c>
      <c r="K33" s="333">
        <v>0</v>
      </c>
      <c r="L33" s="333">
        <v>0</v>
      </c>
      <c r="M33" s="333">
        <v>0</v>
      </c>
      <c r="N33" s="333">
        <v>0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2">
        <v>7000</v>
      </c>
      <c r="N34" s="332">
        <v>7000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3">
        <v>0</v>
      </c>
      <c r="E35" s="333">
        <v>0</v>
      </c>
      <c r="F35" s="333">
        <v>0</v>
      </c>
      <c r="G35" s="333">
        <v>0</v>
      </c>
      <c r="H35" s="333">
        <v>0</v>
      </c>
      <c r="I35" s="332">
        <v>149.91372000000001</v>
      </c>
      <c r="J35" s="332">
        <v>372.36399999999998</v>
      </c>
      <c r="K35" s="332">
        <v>2080.97316</v>
      </c>
      <c r="L35" s="332">
        <v>789.17448000000002</v>
      </c>
      <c r="M35" s="332">
        <v>1269.08817</v>
      </c>
      <c r="N35" s="332">
        <v>6415.4489999999996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3">
        <v>0</v>
      </c>
      <c r="N38" s="333">
        <v>0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3">
        <v>0</v>
      </c>
      <c r="E39" s="333">
        <v>0</v>
      </c>
      <c r="F39" s="333">
        <v>0</v>
      </c>
      <c r="G39" s="333">
        <v>0</v>
      </c>
      <c r="H39" s="333">
        <v>0</v>
      </c>
      <c r="I39" s="333">
        <v>0</v>
      </c>
      <c r="J39" s="333">
        <v>0</v>
      </c>
      <c r="K39" s="333">
        <v>0</v>
      </c>
      <c r="L39" s="333">
        <v>0</v>
      </c>
      <c r="M39" s="333">
        <v>0</v>
      </c>
      <c r="N39" s="333">
        <v>0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3">
        <v>0</v>
      </c>
      <c r="E40" s="333">
        <v>0</v>
      </c>
      <c r="F40" s="333">
        <v>0</v>
      </c>
      <c r="G40" s="333">
        <v>0</v>
      </c>
      <c r="H40" s="333">
        <v>0</v>
      </c>
      <c r="I40" s="333">
        <v>0</v>
      </c>
      <c r="J40" s="332">
        <v>2696.2339999999999</v>
      </c>
      <c r="K40" s="332">
        <v>28237.10974</v>
      </c>
      <c r="L40" s="332">
        <v>29143.82878</v>
      </c>
      <c r="M40" s="332">
        <v>40945.829669999999</v>
      </c>
      <c r="N40" s="332">
        <v>47531.546999999999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3">
        <v>0</v>
      </c>
      <c r="E41" s="333">
        <v>0</v>
      </c>
      <c r="F41" s="333">
        <v>0</v>
      </c>
      <c r="G41" s="333">
        <v>0</v>
      </c>
      <c r="H41" s="333">
        <v>0</v>
      </c>
      <c r="I41" s="333">
        <v>0</v>
      </c>
      <c r="J41" s="333">
        <v>0</v>
      </c>
      <c r="K41" s="332">
        <v>353.75540000000001</v>
      </c>
      <c r="L41" s="332">
        <v>312.48665</v>
      </c>
      <c r="M41" s="332">
        <v>473.7312</v>
      </c>
      <c r="N41" s="332">
        <v>484.68799999999999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3">
        <v>0</v>
      </c>
      <c r="E42" s="333">
        <v>0</v>
      </c>
      <c r="F42" s="333">
        <v>0</v>
      </c>
      <c r="G42" s="333">
        <v>0</v>
      </c>
      <c r="H42" s="333">
        <v>0</v>
      </c>
      <c r="I42" s="333">
        <v>0</v>
      </c>
      <c r="J42" s="332">
        <v>2678.25</v>
      </c>
      <c r="K42" s="332">
        <v>2316.20667</v>
      </c>
      <c r="L42" s="332">
        <v>10711.724840000001</v>
      </c>
      <c r="M42" s="332">
        <v>8030.0671499999999</v>
      </c>
      <c r="N42" s="332">
        <v>17294.744999999999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3">
        <v>0</v>
      </c>
      <c r="I43" s="333">
        <v>0</v>
      </c>
      <c r="J43" s="333">
        <v>0</v>
      </c>
      <c r="K43" s="332">
        <v>25500</v>
      </c>
      <c r="L43" s="332">
        <v>18027.524089999999</v>
      </c>
      <c r="M43" s="332">
        <v>32376.673719999999</v>
      </c>
      <c r="N43" s="332">
        <v>29715.188999999998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>
        <v>0</v>
      </c>
      <c r="E44" s="333">
        <v>0</v>
      </c>
      <c r="F44" s="333">
        <v>0</v>
      </c>
      <c r="G44" s="333">
        <v>0</v>
      </c>
      <c r="H44" s="333">
        <v>0</v>
      </c>
      <c r="I44" s="333">
        <v>0</v>
      </c>
      <c r="J44" s="333">
        <v>0</v>
      </c>
      <c r="K44" s="333">
        <v>0</v>
      </c>
      <c r="L44" s="333">
        <v>0</v>
      </c>
      <c r="M44" s="333">
        <v>0</v>
      </c>
      <c r="N44" s="333">
        <v>0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2">
        <v>17.984000000000002</v>
      </c>
      <c r="K45" s="332">
        <v>67.147670000000005</v>
      </c>
      <c r="L45" s="332">
        <v>92.093199999999996</v>
      </c>
      <c r="M45" s="332">
        <v>65.357600000000005</v>
      </c>
      <c r="N45" s="332">
        <v>36.924999999999997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3">
        <v>0</v>
      </c>
      <c r="E48" s="333">
        <v>0</v>
      </c>
      <c r="F48" s="333">
        <v>0</v>
      </c>
      <c r="G48" s="333">
        <v>0</v>
      </c>
      <c r="H48" s="333">
        <v>0</v>
      </c>
      <c r="I48" s="332">
        <v>3001.28676</v>
      </c>
      <c r="J48" s="332">
        <v>32267.313999999998</v>
      </c>
      <c r="K48" s="332">
        <v>13280.30524</v>
      </c>
      <c r="L48" s="332">
        <v>69097.15857</v>
      </c>
      <c r="M48" s="332">
        <v>75931.738320000004</v>
      </c>
      <c r="N48" s="332">
        <v>92478.816999999995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3">
        <v>0</v>
      </c>
      <c r="L50" s="332">
        <v>43.687220000000003</v>
      </c>
      <c r="M50" s="332">
        <v>186.05948000000001</v>
      </c>
      <c r="N50" s="332">
        <v>67.037999999999997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3">
        <v>0</v>
      </c>
      <c r="E51" s="333">
        <v>0</v>
      </c>
      <c r="F51" s="333">
        <v>0</v>
      </c>
      <c r="G51" s="333">
        <v>0</v>
      </c>
      <c r="H51" s="333">
        <v>0</v>
      </c>
      <c r="I51" s="333">
        <v>0</v>
      </c>
      <c r="J51" s="332">
        <v>1251.386</v>
      </c>
      <c r="K51" s="332">
        <v>2314.2625800000001</v>
      </c>
      <c r="L51" s="332">
        <v>23934.0275</v>
      </c>
      <c r="M51" s="332">
        <v>6157.3370400000003</v>
      </c>
      <c r="N51" s="332">
        <v>16717.644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3">
        <v>0</v>
      </c>
      <c r="E52" s="333">
        <v>0</v>
      </c>
      <c r="F52" s="333">
        <v>0</v>
      </c>
      <c r="G52" s="333">
        <v>0</v>
      </c>
      <c r="H52" s="333">
        <v>0</v>
      </c>
      <c r="I52" s="332">
        <v>919.34127000000001</v>
      </c>
      <c r="J52" s="332">
        <v>16839.741000000002</v>
      </c>
      <c r="K52" s="332">
        <v>981.27238</v>
      </c>
      <c r="L52" s="332">
        <v>24722.055700000001</v>
      </c>
      <c r="M52" s="332">
        <v>44870.166839999998</v>
      </c>
      <c r="N52" s="332">
        <v>44267.51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3">
        <v>0</v>
      </c>
      <c r="E53" s="333">
        <v>0</v>
      </c>
      <c r="F53" s="333">
        <v>0</v>
      </c>
      <c r="G53" s="333">
        <v>0</v>
      </c>
      <c r="H53" s="333">
        <v>0</v>
      </c>
      <c r="I53" s="332">
        <v>2081.9454900000001</v>
      </c>
      <c r="J53" s="332">
        <v>14176.187</v>
      </c>
      <c r="K53" s="332">
        <v>9984.7702800000006</v>
      </c>
      <c r="L53" s="332">
        <v>20354.921409999999</v>
      </c>
      <c r="M53" s="332">
        <v>24686.10814</v>
      </c>
      <c r="N53" s="332">
        <v>31314.157999999999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3">
        <v>0</v>
      </c>
      <c r="K54" s="333">
        <v>0</v>
      </c>
      <c r="L54" s="332">
        <v>42.466740000000001</v>
      </c>
      <c r="M54" s="332">
        <v>32.06682</v>
      </c>
      <c r="N54" s="332">
        <v>112.467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3">
        <v>0</v>
      </c>
      <c r="E56" s="333">
        <v>0</v>
      </c>
      <c r="F56" s="333">
        <v>0</v>
      </c>
      <c r="G56" s="333">
        <v>0</v>
      </c>
      <c r="H56" s="333">
        <v>0</v>
      </c>
      <c r="I56" s="332">
        <v>3154.4004799999998</v>
      </c>
      <c r="J56" s="332">
        <v>35489.025999999998</v>
      </c>
      <c r="K56" s="332">
        <v>44123.865149999998</v>
      </c>
      <c r="L56" s="332">
        <v>108636.61199999999</v>
      </c>
      <c r="M56" s="332">
        <v>143542.28081</v>
      </c>
      <c r="N56" s="332">
        <v>173090.52499999999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3">
        <v>0</v>
      </c>
      <c r="E57" s="333">
        <v>0</v>
      </c>
      <c r="F57" s="333">
        <v>0</v>
      </c>
      <c r="G57" s="333">
        <v>0</v>
      </c>
      <c r="H57" s="333">
        <v>0</v>
      </c>
      <c r="I57" s="332">
        <v>3878.27115</v>
      </c>
      <c r="J57" s="332">
        <v>24842.749</v>
      </c>
      <c r="K57" s="332">
        <v>47214.400300000001</v>
      </c>
      <c r="L57" s="332">
        <v>78271.93015</v>
      </c>
      <c r="M57" s="332">
        <v>84605.877940000006</v>
      </c>
      <c r="N57" s="332">
        <v>89973.963000000003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3">
        <v>0</v>
      </c>
      <c r="E58" s="333">
        <v>0</v>
      </c>
      <c r="F58" s="333">
        <v>0</v>
      </c>
      <c r="G58" s="333">
        <v>0</v>
      </c>
      <c r="H58" s="333">
        <v>0</v>
      </c>
      <c r="I58" s="333">
        <v>0</v>
      </c>
      <c r="J58" s="333">
        <v>0</v>
      </c>
      <c r="K58" s="333">
        <v>0</v>
      </c>
      <c r="L58" s="333">
        <v>0</v>
      </c>
      <c r="M58" s="333">
        <v>0</v>
      </c>
      <c r="N58" s="333">
        <v>0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 t="s">
        <v>652</v>
      </c>
      <c r="D59" s="333">
        <v>0</v>
      </c>
      <c r="E59" s="333">
        <v>0</v>
      </c>
      <c r="F59" s="333">
        <v>0</v>
      </c>
      <c r="G59" s="333">
        <v>0</v>
      </c>
      <c r="H59" s="333">
        <v>0</v>
      </c>
      <c r="I59" s="455">
        <f>+I57</f>
        <v>3878.27115</v>
      </c>
      <c r="J59" s="332">
        <v>24842.749</v>
      </c>
      <c r="K59" s="332">
        <v>47214.400300000001</v>
      </c>
      <c r="L59" s="332">
        <v>78271.93015</v>
      </c>
      <c r="M59" s="332">
        <v>84605.877940000006</v>
      </c>
      <c r="N59" s="332">
        <v>89973.963000000003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3">
        <v>0</v>
      </c>
      <c r="E63" s="333">
        <v>0</v>
      </c>
      <c r="F63" s="333">
        <v>0</v>
      </c>
      <c r="G63" s="333">
        <v>0</v>
      </c>
      <c r="H63" s="333">
        <v>0</v>
      </c>
      <c r="I63" s="332">
        <v>-906.46270000000004</v>
      </c>
      <c r="J63" s="332">
        <v>-4962.085</v>
      </c>
      <c r="K63" s="332">
        <v>-8113.3287899999996</v>
      </c>
      <c r="L63" s="332">
        <v>-16114.40035</v>
      </c>
      <c r="M63" s="332">
        <v>-18157.528579999998</v>
      </c>
      <c r="N63" s="332">
        <v>-19622.338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 t="s">
        <v>652</v>
      </c>
      <c r="D64" s="333">
        <v>0</v>
      </c>
      <c r="E64" s="333">
        <v>0</v>
      </c>
      <c r="F64" s="333">
        <v>0</v>
      </c>
      <c r="G64" s="333">
        <v>0</v>
      </c>
      <c r="H64" s="333">
        <v>0</v>
      </c>
      <c r="I64" s="455">
        <f>+I63</f>
        <v>-906.46270000000004</v>
      </c>
      <c r="J64" s="332">
        <v>-4380.4660000000003</v>
      </c>
      <c r="K64" s="332">
        <v>-6435.3818499999998</v>
      </c>
      <c r="L64" s="332">
        <v>-9676.8849599999994</v>
      </c>
      <c r="M64" s="332">
        <v>-11176.53946</v>
      </c>
      <c r="N64" s="332">
        <v>-11508.954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3">
        <v>0</v>
      </c>
      <c r="E65" s="333">
        <v>0</v>
      </c>
      <c r="F65" s="333">
        <v>0</v>
      </c>
      <c r="G65" s="333">
        <v>0</v>
      </c>
      <c r="H65" s="333">
        <v>0</v>
      </c>
      <c r="I65" s="333">
        <v>0</v>
      </c>
      <c r="J65" s="332">
        <v>-559.33000000000004</v>
      </c>
      <c r="K65" s="332">
        <v>-1663.08953</v>
      </c>
      <c r="L65" s="332">
        <v>-2696.1234100000001</v>
      </c>
      <c r="M65" s="332">
        <v>-2929.4204599999998</v>
      </c>
      <c r="N65" s="332">
        <v>-2981.03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3">
        <v>0</v>
      </c>
      <c r="E66" s="333">
        <v>0</v>
      </c>
      <c r="F66" s="333">
        <v>0</v>
      </c>
      <c r="G66" s="333">
        <v>0</v>
      </c>
      <c r="H66" s="333">
        <v>0</v>
      </c>
      <c r="I66" s="333">
        <v>0</v>
      </c>
      <c r="J66" s="332">
        <v>-22.289000000000001</v>
      </c>
      <c r="K66" s="332">
        <v>-14.85741</v>
      </c>
      <c r="L66" s="332">
        <v>-3741.3919799999999</v>
      </c>
      <c r="M66" s="332">
        <v>-4051.5686599999999</v>
      </c>
      <c r="N66" s="332">
        <v>-5132.3540000000003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3">
        <v>0</v>
      </c>
      <c r="E68" s="333">
        <v>0</v>
      </c>
      <c r="F68" s="333">
        <v>0</v>
      </c>
      <c r="G68" s="333">
        <v>0</v>
      </c>
      <c r="H68" s="333">
        <v>0</v>
      </c>
      <c r="I68" s="332">
        <v>65.641130000000004</v>
      </c>
      <c r="J68" s="332">
        <v>211.07300000000001</v>
      </c>
      <c r="K68" s="332">
        <v>1940.36277</v>
      </c>
      <c r="L68" s="332">
        <v>1801.85132</v>
      </c>
      <c r="M68" s="332">
        <v>6961.6822400000001</v>
      </c>
      <c r="N68" s="332">
        <v>11040.055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 t="s">
        <v>652</v>
      </c>
      <c r="D69" s="333">
        <v>0</v>
      </c>
      <c r="E69" s="333">
        <v>0</v>
      </c>
      <c r="F69" s="333">
        <v>0</v>
      </c>
      <c r="G69" s="333">
        <v>0</v>
      </c>
      <c r="H69" s="333">
        <v>0</v>
      </c>
      <c r="I69" s="455">
        <f>+I68</f>
        <v>65.641130000000004</v>
      </c>
      <c r="J69" s="332">
        <v>154.333</v>
      </c>
      <c r="K69" s="332">
        <v>1855.4368199999999</v>
      </c>
      <c r="L69" s="332">
        <v>1597.5363199999999</v>
      </c>
      <c r="M69" s="332">
        <v>6822.6196</v>
      </c>
      <c r="N69" s="332">
        <v>11015.262000000001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3">
        <v>0</v>
      </c>
      <c r="F70" s="333">
        <v>0</v>
      </c>
      <c r="G70" s="333">
        <v>0</v>
      </c>
      <c r="H70" s="333">
        <v>0</v>
      </c>
      <c r="I70" s="333">
        <v>0</v>
      </c>
      <c r="J70" s="332">
        <v>56.74</v>
      </c>
      <c r="K70" s="332">
        <v>84.92595</v>
      </c>
      <c r="L70" s="332">
        <v>204.315</v>
      </c>
      <c r="M70" s="332">
        <v>139.06263999999999</v>
      </c>
      <c r="N70" s="332">
        <v>24.792999999999999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3">
        <v>0</v>
      </c>
      <c r="E71" s="333">
        <v>0</v>
      </c>
      <c r="F71" s="333">
        <v>0</v>
      </c>
      <c r="G71" s="333">
        <v>0</v>
      </c>
      <c r="H71" s="333">
        <v>0</v>
      </c>
      <c r="I71" s="332">
        <v>-1433.49063</v>
      </c>
      <c r="J71" s="332">
        <v>-10075.367</v>
      </c>
      <c r="K71" s="332">
        <v>-19738.839380000001</v>
      </c>
      <c r="L71" s="332">
        <v>-31318.098669999999</v>
      </c>
      <c r="M71" s="332">
        <v>-36311.163670000002</v>
      </c>
      <c r="N71" s="332">
        <v>-37057.468000000001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 t="s">
        <v>652</v>
      </c>
      <c r="D72" s="333">
        <v>0</v>
      </c>
      <c r="E72" s="333">
        <v>0</v>
      </c>
      <c r="F72" s="333">
        <v>0</v>
      </c>
      <c r="G72" s="333">
        <v>0</v>
      </c>
      <c r="H72" s="333">
        <v>0</v>
      </c>
      <c r="I72" s="456">
        <f>+I71</f>
        <v>-1433.49063</v>
      </c>
      <c r="J72" s="332">
        <v>-7803.3220000000001</v>
      </c>
      <c r="K72" s="332">
        <v>-15244.647709999999</v>
      </c>
      <c r="L72" s="332">
        <v>-24435.160619999999</v>
      </c>
      <c r="M72" s="332">
        <v>-28320.995009999999</v>
      </c>
      <c r="N72" s="332">
        <v>-28945.237000000001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3">
        <v>0</v>
      </c>
      <c r="E73" s="333">
        <v>0</v>
      </c>
      <c r="F73" s="333">
        <v>0</v>
      </c>
      <c r="G73" s="333">
        <v>0</v>
      </c>
      <c r="H73" s="333">
        <v>0</v>
      </c>
      <c r="I73" s="333">
        <v>0</v>
      </c>
      <c r="J73" s="332">
        <v>-2272.0450000000001</v>
      </c>
      <c r="K73" s="332">
        <v>-4140.4362700000001</v>
      </c>
      <c r="L73" s="332">
        <v>-6871.2191899999998</v>
      </c>
      <c r="M73" s="332">
        <v>-7828.9241099999999</v>
      </c>
      <c r="N73" s="332">
        <v>-8101.2740000000003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3">
        <v>0</v>
      </c>
      <c r="H74" s="333">
        <v>0</v>
      </c>
      <c r="I74" s="333">
        <v>0</v>
      </c>
      <c r="J74" s="333">
        <v>0</v>
      </c>
      <c r="K74" s="332">
        <v>-353.75540000000001</v>
      </c>
      <c r="L74" s="332">
        <v>-11.718859999999999</v>
      </c>
      <c r="M74" s="332">
        <v>-161.24455</v>
      </c>
      <c r="N74" s="332">
        <v>-10.957000000000001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3">
        <v>0</v>
      </c>
      <c r="E75" s="333">
        <v>0</v>
      </c>
      <c r="F75" s="333">
        <v>0</v>
      </c>
      <c r="G75" s="333">
        <v>0</v>
      </c>
      <c r="H75" s="333">
        <v>0</v>
      </c>
      <c r="I75" s="332">
        <v>-1447.3286800000001</v>
      </c>
      <c r="J75" s="332">
        <v>-9601.6090000000004</v>
      </c>
      <c r="K75" s="332">
        <v>-17885.934959999999</v>
      </c>
      <c r="L75" s="332">
        <v>-28617.87774</v>
      </c>
      <c r="M75" s="332">
        <v>-32464.667310000001</v>
      </c>
      <c r="N75" s="332">
        <v>-32959.19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 t="s">
        <v>652</v>
      </c>
      <c r="D76" s="333">
        <v>0</v>
      </c>
      <c r="E76" s="333">
        <v>0</v>
      </c>
      <c r="F76" s="333">
        <v>0</v>
      </c>
      <c r="G76" s="333">
        <v>0</v>
      </c>
      <c r="H76" s="333">
        <v>0</v>
      </c>
      <c r="I76" s="455">
        <f>+I75</f>
        <v>-1447.3286800000001</v>
      </c>
      <c r="J76" s="332">
        <v>-9446.4259999999995</v>
      </c>
      <c r="K76" s="332">
        <v>-17306.25519</v>
      </c>
      <c r="L76" s="332">
        <v>-27751.797320000001</v>
      </c>
      <c r="M76" s="332">
        <v>-31280.574639999999</v>
      </c>
      <c r="N76" s="332">
        <v>-31829.562000000002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3">
        <v>0</v>
      </c>
      <c r="E77" s="333">
        <v>0</v>
      </c>
      <c r="F77" s="333">
        <v>0</v>
      </c>
      <c r="G77" s="333">
        <v>0</v>
      </c>
      <c r="H77" s="333">
        <v>0</v>
      </c>
      <c r="I77" s="333">
        <v>0</v>
      </c>
      <c r="J77" s="332">
        <v>-136.92500000000001</v>
      </c>
      <c r="K77" s="332">
        <v>-264.68387999999999</v>
      </c>
      <c r="L77" s="332">
        <v>-605.79452000000003</v>
      </c>
      <c r="M77" s="332">
        <v>-856.60267999999996</v>
      </c>
      <c r="N77" s="332">
        <v>-437.745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3">
        <v>0</v>
      </c>
      <c r="E78" s="333">
        <v>0</v>
      </c>
      <c r="F78" s="333">
        <v>0</v>
      </c>
      <c r="G78" s="333">
        <v>0</v>
      </c>
      <c r="H78" s="333">
        <v>0</v>
      </c>
      <c r="I78" s="333">
        <v>0</v>
      </c>
      <c r="J78" s="332">
        <v>-12.337</v>
      </c>
      <c r="K78" s="332">
        <v>-34.352719999999998</v>
      </c>
      <c r="L78" s="332">
        <v>-152.18149</v>
      </c>
      <c r="M78" s="332">
        <v>-115.57329</v>
      </c>
      <c r="N78" s="332">
        <v>-288.98399999999998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3">
        <v>0</v>
      </c>
      <c r="G79" s="333">
        <v>0</v>
      </c>
      <c r="H79" s="333">
        <v>0</v>
      </c>
      <c r="I79" s="333">
        <v>0</v>
      </c>
      <c r="J79" s="332">
        <v>-5.9210000000000003</v>
      </c>
      <c r="K79" s="332">
        <v>-280.64317</v>
      </c>
      <c r="L79" s="332">
        <v>-108.10441</v>
      </c>
      <c r="M79" s="332">
        <v>-211.91669999999999</v>
      </c>
      <c r="N79" s="332">
        <v>-402.899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3">
        <v>0</v>
      </c>
      <c r="E81" s="333">
        <v>0</v>
      </c>
      <c r="F81" s="333">
        <v>0</v>
      </c>
      <c r="G81" s="333">
        <v>0</v>
      </c>
      <c r="H81" s="333">
        <v>0</v>
      </c>
      <c r="I81" s="332">
        <v>-4.4819999999999999E-2</v>
      </c>
      <c r="J81" s="332">
        <v>-16.181000000000001</v>
      </c>
      <c r="K81" s="332">
        <v>-1592.1006299999999</v>
      </c>
      <c r="L81" s="332">
        <v>-2798.95867</v>
      </c>
      <c r="M81" s="332">
        <v>-3691.54945</v>
      </c>
      <c r="N81" s="332">
        <v>-4025.9839999999999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3">
        <v>0</v>
      </c>
      <c r="E82" s="333">
        <v>0</v>
      </c>
      <c r="F82" s="333">
        <v>0</v>
      </c>
      <c r="G82" s="333">
        <v>0</v>
      </c>
      <c r="H82" s="333">
        <v>0</v>
      </c>
      <c r="I82" s="333">
        <v>0</v>
      </c>
      <c r="J82" s="333">
        <v>0</v>
      </c>
      <c r="K82" s="333">
        <v>0</v>
      </c>
      <c r="L82" s="333">
        <v>0</v>
      </c>
      <c r="M82" s="333">
        <v>0</v>
      </c>
      <c r="N82" s="333">
        <v>0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3">
        <v>0</v>
      </c>
      <c r="I83" s="333">
        <v>0</v>
      </c>
      <c r="J83" s="333">
        <v>0</v>
      </c>
      <c r="K83" s="333">
        <v>0</v>
      </c>
      <c r="L83" s="333">
        <v>0</v>
      </c>
      <c r="M83" s="333">
        <v>0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3">
        <v>0</v>
      </c>
      <c r="E84" s="333">
        <v>0</v>
      </c>
      <c r="F84" s="333">
        <v>0</v>
      </c>
      <c r="G84" s="333">
        <v>0</v>
      </c>
      <c r="H84" s="333">
        <v>0</v>
      </c>
      <c r="I84" s="333">
        <v>0</v>
      </c>
      <c r="J84" s="333">
        <v>0</v>
      </c>
      <c r="K84" s="333">
        <v>0</v>
      </c>
      <c r="L84" s="332">
        <v>-3.62947</v>
      </c>
      <c r="M84" s="332">
        <v>-120.20228</v>
      </c>
      <c r="N84" s="332">
        <v>-15.887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3">
        <v>0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3">
        <v>0</v>
      </c>
      <c r="E86" s="333">
        <v>0</v>
      </c>
      <c r="F86" s="333">
        <v>0</v>
      </c>
      <c r="G86" s="333">
        <v>0</v>
      </c>
      <c r="H86" s="333">
        <v>0</v>
      </c>
      <c r="I86" s="333">
        <v>0</v>
      </c>
      <c r="J86" s="333">
        <v>0</v>
      </c>
      <c r="K86" s="333">
        <v>0</v>
      </c>
      <c r="L86" s="332">
        <v>-3.62947</v>
      </c>
      <c r="M86" s="332">
        <v>-120.20228</v>
      </c>
      <c r="N86" s="332">
        <v>-15.887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3">
        <v>0</v>
      </c>
      <c r="E88" s="333">
        <v>0</v>
      </c>
      <c r="F88" s="333">
        <v>0</v>
      </c>
      <c r="G88" s="333">
        <v>0</v>
      </c>
      <c r="H88" s="333">
        <v>0</v>
      </c>
      <c r="I88" s="333">
        <v>0</v>
      </c>
      <c r="J88" s="332">
        <v>1.359</v>
      </c>
      <c r="K88" s="332">
        <v>-11.32785</v>
      </c>
      <c r="L88" s="332">
        <v>-17.07647</v>
      </c>
      <c r="M88" s="332">
        <v>192.91613000000001</v>
      </c>
      <c r="N88" s="332">
        <v>-33.97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3">
        <v>0</v>
      </c>
      <c r="E89" s="333">
        <v>0</v>
      </c>
      <c r="F89" s="333">
        <v>0</v>
      </c>
      <c r="G89" s="333">
        <v>0</v>
      </c>
      <c r="H89" s="333">
        <v>0</v>
      </c>
      <c r="I89" s="332">
        <v>156.58545000000001</v>
      </c>
      <c r="J89" s="332">
        <v>399.93900000000002</v>
      </c>
      <c r="K89" s="332">
        <v>1813.23146</v>
      </c>
      <c r="L89" s="332">
        <v>1203.7401</v>
      </c>
      <c r="M89" s="332">
        <v>1015.36502</v>
      </c>
      <c r="N89" s="332">
        <v>7299.1809999999996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3">
        <v>0</v>
      </c>
      <c r="E90" s="333">
        <v>0</v>
      </c>
      <c r="F90" s="333">
        <v>0</v>
      </c>
      <c r="G90" s="333">
        <v>0</v>
      </c>
      <c r="H90" s="333">
        <v>0</v>
      </c>
      <c r="I90" s="333">
        <v>0</v>
      </c>
      <c r="J90" s="332">
        <v>2E-3</v>
      </c>
      <c r="K90" s="332">
        <v>264.00847900000002</v>
      </c>
      <c r="L90" s="332">
        <v>695.03866000000005</v>
      </c>
      <c r="M90" s="332">
        <v>1278.42912</v>
      </c>
      <c r="N90" s="332">
        <v>1564.499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3">
        <v>0</v>
      </c>
      <c r="E91" s="333">
        <v>0</v>
      </c>
      <c r="F91" s="333">
        <v>0</v>
      </c>
      <c r="G91" s="333">
        <v>0</v>
      </c>
      <c r="H91" s="333">
        <v>0</v>
      </c>
      <c r="I91" s="333">
        <v>0</v>
      </c>
      <c r="J91" s="332">
        <v>-6.5869999999999997</v>
      </c>
      <c r="K91" s="332">
        <v>-130.00323</v>
      </c>
      <c r="L91" s="332">
        <v>-1090.1738600000001</v>
      </c>
      <c r="M91" s="332">
        <v>-1377.09022</v>
      </c>
      <c r="N91" s="332">
        <v>-1856.1890000000001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3">
        <v>0</v>
      </c>
      <c r="G92" s="333">
        <v>0</v>
      </c>
      <c r="H92" s="333">
        <v>0</v>
      </c>
      <c r="I92" s="333">
        <v>0</v>
      </c>
      <c r="J92" s="333">
        <v>0</v>
      </c>
      <c r="K92" s="333">
        <v>0</v>
      </c>
      <c r="L92" s="332">
        <v>-0.28378999999999999</v>
      </c>
      <c r="M92" s="332">
        <v>-2.5628799999999998</v>
      </c>
      <c r="N92" s="332">
        <v>-16.483000000000001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3">
        <v>0</v>
      </c>
      <c r="F93" s="333">
        <v>0</v>
      </c>
      <c r="G93" s="333">
        <v>0</v>
      </c>
      <c r="H93" s="333">
        <v>0</v>
      </c>
      <c r="I93" s="333">
        <v>0</v>
      </c>
      <c r="J93" s="333">
        <v>0</v>
      </c>
      <c r="K93" s="333">
        <v>0</v>
      </c>
      <c r="L93" s="333">
        <v>0</v>
      </c>
      <c r="M93" s="332">
        <v>1.4E-3</v>
      </c>
      <c r="N93" s="332">
        <v>-0.14299999999999999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3">
        <v>0</v>
      </c>
      <c r="F94" s="333">
        <v>0</v>
      </c>
      <c r="G94" s="333">
        <v>0</v>
      </c>
      <c r="H94" s="333">
        <v>0</v>
      </c>
      <c r="I94" s="333">
        <v>0</v>
      </c>
      <c r="J94" s="333">
        <v>0</v>
      </c>
      <c r="K94" s="333">
        <v>0</v>
      </c>
      <c r="L94" s="332">
        <v>-5.6370699999999996</v>
      </c>
      <c r="M94" s="333">
        <v>0</v>
      </c>
      <c r="N94" s="333">
        <v>0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3">
        <v>0</v>
      </c>
      <c r="G95" s="333">
        <v>0</v>
      </c>
      <c r="H95" s="333">
        <v>0</v>
      </c>
      <c r="I95" s="333">
        <v>0</v>
      </c>
      <c r="J95" s="333">
        <v>0</v>
      </c>
      <c r="K95" s="333">
        <v>0</v>
      </c>
      <c r="L95" s="333">
        <v>0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0</v>
      </c>
      <c r="L96" s="332">
        <v>-5.6370699999999996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3">
        <v>0</v>
      </c>
      <c r="E101" s="333">
        <v>0</v>
      </c>
      <c r="F101" s="333">
        <v>0</v>
      </c>
      <c r="G101" s="333">
        <v>0</v>
      </c>
      <c r="H101" s="333">
        <v>0</v>
      </c>
      <c r="I101" s="333">
        <v>0</v>
      </c>
      <c r="J101" s="332">
        <v>-6.585</v>
      </c>
      <c r="K101" s="332">
        <v>134.00524999999999</v>
      </c>
      <c r="L101" s="332">
        <v>-401.05606</v>
      </c>
      <c r="M101" s="332">
        <v>-101.22257999999999</v>
      </c>
      <c r="N101" s="332">
        <v>-308.31599999999997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3">
        <v>0</v>
      </c>
      <c r="E102" s="333">
        <v>0</v>
      </c>
      <c r="F102" s="333">
        <v>0</v>
      </c>
      <c r="G102" s="333">
        <v>0</v>
      </c>
      <c r="H102" s="333">
        <v>0</v>
      </c>
      <c r="I102" s="332">
        <v>156.58545000000001</v>
      </c>
      <c r="J102" s="332">
        <v>393.35399999999998</v>
      </c>
      <c r="K102" s="332">
        <v>1947.2367099999999</v>
      </c>
      <c r="L102" s="332">
        <v>802.68403999999998</v>
      </c>
      <c r="M102" s="332">
        <v>914.14243999999997</v>
      </c>
      <c r="N102" s="332">
        <v>6990.8649999999998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3">
        <v>0</v>
      </c>
      <c r="E103" s="333">
        <v>0</v>
      </c>
      <c r="F103" s="333">
        <v>0</v>
      </c>
      <c r="G103" s="333">
        <v>0</v>
      </c>
      <c r="H103" s="333">
        <v>0</v>
      </c>
      <c r="I103" s="332">
        <v>-6.6717300000000002</v>
      </c>
      <c r="J103" s="332">
        <v>-20.99</v>
      </c>
      <c r="K103" s="332">
        <v>133.73644999999999</v>
      </c>
      <c r="L103" s="332">
        <v>-13.50956</v>
      </c>
      <c r="M103" s="332">
        <v>354.94573000000003</v>
      </c>
      <c r="N103" s="332">
        <v>-575.41600000000005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 t="s">
        <v>652</v>
      </c>
      <c r="D104" s="333">
        <v>0</v>
      </c>
      <c r="E104" s="333">
        <v>0</v>
      </c>
      <c r="F104" s="333">
        <v>0</v>
      </c>
      <c r="G104" s="333">
        <v>0</v>
      </c>
      <c r="H104" s="333">
        <v>0</v>
      </c>
      <c r="I104" s="455">
        <f>+I106</f>
        <v>149.91372000000001</v>
      </c>
      <c r="J104" s="332">
        <v>372.36399999999998</v>
      </c>
      <c r="K104" s="332">
        <v>2080.97316</v>
      </c>
      <c r="L104" s="332">
        <v>789.17448000000002</v>
      </c>
      <c r="M104" s="332">
        <v>1269.08817</v>
      </c>
      <c r="N104" s="332">
        <v>6415.4489999999996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0</v>
      </c>
      <c r="E106" s="332">
        <v>0</v>
      </c>
      <c r="F106" s="332">
        <v>0</v>
      </c>
      <c r="G106" s="332">
        <v>0</v>
      </c>
      <c r="H106" s="332">
        <v>0</v>
      </c>
      <c r="I106" s="332">
        <v>149.91372000000001</v>
      </c>
      <c r="J106" s="332">
        <v>372.36399999999998</v>
      </c>
      <c r="K106" s="332">
        <v>2080.97316</v>
      </c>
      <c r="L106" s="332">
        <v>789.17448000000002</v>
      </c>
      <c r="M106" s="332">
        <v>1269.08817</v>
      </c>
      <c r="N106" s="332">
        <v>6415.4489999999996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3">
        <v>0</v>
      </c>
      <c r="M113" s="333">
        <v>0</v>
      </c>
      <c r="N113" s="333">
        <v>0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0</v>
      </c>
      <c r="F114" s="333">
        <v>0</v>
      </c>
      <c r="G114" s="333">
        <v>0</v>
      </c>
      <c r="H114" s="333">
        <v>0</v>
      </c>
      <c r="I114" s="333">
        <v>0</v>
      </c>
      <c r="J114" s="333">
        <v>0</v>
      </c>
      <c r="K114" s="333">
        <v>0</v>
      </c>
      <c r="L114" s="333">
        <v>0</v>
      </c>
      <c r="M114" s="333">
        <v>0</v>
      </c>
      <c r="N114" s="333">
        <v>0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3">
        <v>0</v>
      </c>
      <c r="E117" s="333">
        <v>0</v>
      </c>
      <c r="F117" s="333">
        <v>0</v>
      </c>
      <c r="G117" s="333">
        <v>0</v>
      </c>
      <c r="H117" s="333">
        <v>0</v>
      </c>
      <c r="I117" s="333">
        <v>0</v>
      </c>
      <c r="J117" s="333">
        <v>0</v>
      </c>
      <c r="K117" s="333">
        <v>0</v>
      </c>
      <c r="L117" s="333">
        <v>0</v>
      </c>
      <c r="M117" s="333">
        <v>0</v>
      </c>
      <c r="N117" s="333">
        <v>0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3">
        <v>0</v>
      </c>
      <c r="E120" s="333">
        <v>0</v>
      </c>
      <c r="F120" s="333">
        <v>0</v>
      </c>
      <c r="G120" s="333">
        <v>0</v>
      </c>
      <c r="H120" s="333">
        <v>0</v>
      </c>
      <c r="I120" s="333">
        <v>0</v>
      </c>
      <c r="J120" s="333">
        <v>0</v>
      </c>
      <c r="K120" s="333">
        <v>0</v>
      </c>
      <c r="L120" s="333">
        <v>0</v>
      </c>
      <c r="M120" s="333">
        <v>0</v>
      </c>
      <c r="N120" s="333">
        <v>0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3">
        <v>0</v>
      </c>
      <c r="E121" s="333">
        <v>0</v>
      </c>
      <c r="F121" s="333">
        <v>0</v>
      </c>
      <c r="G121" s="333">
        <v>0</v>
      </c>
      <c r="H121" s="333">
        <v>0</v>
      </c>
      <c r="I121" s="333">
        <v>0</v>
      </c>
      <c r="J121" s="333">
        <v>0</v>
      </c>
      <c r="K121" s="333">
        <v>0</v>
      </c>
      <c r="L121" s="333">
        <v>0</v>
      </c>
      <c r="M121" s="333">
        <v>0</v>
      </c>
      <c r="N121" s="333">
        <v>0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3">
        <v>0</v>
      </c>
      <c r="E122" s="333">
        <v>0</v>
      </c>
      <c r="F122" s="333">
        <v>0</v>
      </c>
      <c r="G122" s="333">
        <v>0</v>
      </c>
      <c r="H122" s="333">
        <v>0</v>
      </c>
      <c r="I122" s="332">
        <v>149.91372000000001</v>
      </c>
      <c r="J122" s="332">
        <v>372.36399999999998</v>
      </c>
      <c r="K122" s="332">
        <v>2080.97316</v>
      </c>
      <c r="L122" s="332">
        <v>789.17448000000002</v>
      </c>
      <c r="M122" s="332">
        <v>1269.08817</v>
      </c>
      <c r="N122" s="332">
        <v>6415.4489999999996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0</v>
      </c>
      <c r="H123" s="333">
        <v>0</v>
      </c>
      <c r="I123" s="333">
        <v>0</v>
      </c>
      <c r="J123" s="333">
        <v>0</v>
      </c>
      <c r="K123" s="333">
        <v>0</v>
      </c>
      <c r="L123" s="333">
        <v>0</v>
      </c>
      <c r="M123" s="333">
        <v>0</v>
      </c>
      <c r="N123" s="333">
        <v>0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49069.837120000004</v>
      </c>
      <c r="AC5" s="48"/>
      <c r="AD5" s="47"/>
      <c r="AE5" s="48"/>
      <c r="AF5" s="43"/>
      <c r="AG5" s="49">
        <f t="shared" ref="AG5:AG31" si="0">SUM(E5:AF5)</f>
        <v>49069.837120000004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25700.227149999999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-1559.8094700000001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24140.417679999999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9200.9286199999988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9200.9286199999988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25700.227149999999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25700.227149999999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49154.763070000001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49154.763070000001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21862.435290000001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21862.435290000001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15244.647709999999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15244.647709999999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4140.4362700000001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4140.4362700000001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353.75540000000001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353.75540000000001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264.68387999999999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264.68387999999999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1858.9120300000031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1858.9120300000031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1858.9120300000031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264.00847900000002</v>
      </c>
      <c r="AC16" s="297"/>
      <c r="AD16" s="47"/>
      <c r="AE16" s="48"/>
      <c r="AF16" s="43"/>
      <c r="AG16" s="49">
        <f t="shared" si="0"/>
        <v>2122.9205090000032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1992.9172790000032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1992.9172790000032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2115.3258790000032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-9.9000000000160071E-4</v>
      </c>
      <c r="AE18" s="300"/>
      <c r="AF18" s="59"/>
      <c r="AG18" s="49">
        <f t="shared" si="0"/>
        <v>2115.3248890000032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2115.3248890000032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2115.3248890000032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2115.3248890000032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0</v>
      </c>
      <c r="AC20" s="48"/>
      <c r="AD20" s="303">
        <f>+Data!K299+Data!K300+Data!K301+Data!K302+Data!K307+Data!K310+Data!K311+Data!K312+Data!K313+Data!K314</f>
        <v>0</v>
      </c>
      <c r="AE20" s="304">
        <f>+Data!K303</f>
        <v>0</v>
      </c>
      <c r="AF20" s="63"/>
      <c r="AG20" s="49">
        <f t="shared" si="0"/>
        <v>2115.3248890000032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2080.9721690000033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2080.9721690000033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-1559.8094700000001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-1559.8094700000001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1592.1006299999999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7608.8279899999989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9200.9286199999988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-3968.0463509999954</v>
      </c>
      <c r="V25" s="43"/>
      <c r="W25" s="43"/>
      <c r="X25" s="43"/>
      <c r="Y25" s="48"/>
      <c r="Z25" s="293">
        <f>Data!K403</f>
        <v>-3788.4976499999993</v>
      </c>
      <c r="AA25" s="305">
        <f>Data!K395</f>
        <v>10342.364629999998</v>
      </c>
      <c r="AB25" s="54"/>
      <c r="AC25" s="43"/>
      <c r="AD25" s="54"/>
      <c r="AE25" s="43"/>
      <c r="AF25" s="43"/>
      <c r="AG25" s="49">
        <f t="shared" si="0"/>
        <v>2585.8206290000035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-1441.8461499999994</v>
      </c>
      <c r="Z26" s="58"/>
      <c r="AA26" s="306"/>
      <c r="AB26" s="54"/>
      <c r="AC26" s="43"/>
      <c r="AD26" s="54"/>
      <c r="AE26" s="43"/>
      <c r="AF26" s="43"/>
      <c r="AG26" s="49">
        <f t="shared" si="0"/>
        <v>-1441.8461499999994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4027.6667799999996</v>
      </c>
      <c r="Z27" s="308"/>
      <c r="AA27" s="311"/>
      <c r="AB27" s="312"/>
      <c r="AC27" s="313"/>
      <c r="AD27" s="54"/>
      <c r="AE27" s="43"/>
      <c r="AF27" s="43"/>
      <c r="AG27" s="49">
        <f t="shared" si="0"/>
        <v>4027.6667799999996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24140.417679999999</v>
      </c>
      <c r="G28" s="64"/>
      <c r="H28" s="64"/>
      <c r="I28" s="65"/>
      <c r="J28" s="65"/>
      <c r="K28" s="315">
        <f>-Data!K245</f>
        <v>15244.647709999999</v>
      </c>
      <c r="L28" s="64"/>
      <c r="M28" s="315">
        <f>-Data!K247</f>
        <v>353.75540000000001</v>
      </c>
      <c r="N28" s="64"/>
      <c r="O28" s="64"/>
      <c r="P28" s="316">
        <f>-(Data!K256+Data!K83)</f>
        <v>130.00323</v>
      </c>
      <c r="Q28" s="314">
        <f>-(Data!K261)</f>
        <v>11.32785</v>
      </c>
      <c r="R28" s="314">
        <f>-Data!K267</f>
        <v>0</v>
      </c>
      <c r="S28" s="64"/>
      <c r="T28" s="314">
        <f>-Data!K306</f>
        <v>34.352719999999998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9419.3410089999961</v>
      </c>
      <c r="AG28" s="49">
        <f t="shared" si="0"/>
        <v>49333.845599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-84.92595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4140.4362700000001</v>
      </c>
      <c r="M29" s="44"/>
      <c r="N29" s="293">
        <f>-Data!K248</f>
        <v>264.68387999999999</v>
      </c>
      <c r="O29" s="48"/>
      <c r="P29" s="320">
        <f>(Data!K81+Data!K83)</f>
        <v>0</v>
      </c>
      <c r="Q29" s="321">
        <f>-Data!K262</f>
        <v>-133.73644999999999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-4186.4577499999996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9200.9286199999988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-9200.9296099999992</v>
      </c>
      <c r="AG30" s="49">
        <f t="shared" si="0"/>
        <v>-9.9000000045634806E-4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2346.6514999999999</v>
      </c>
      <c r="AA32" s="317">
        <f>+Y27-AA25</f>
        <v>-6314.6978499999987</v>
      </c>
      <c r="AB32" s="66"/>
      <c r="AC32" s="43"/>
      <c r="AD32" s="43"/>
      <c r="AE32" s="43"/>
      <c r="AF32" s="43"/>
      <c r="AG32" s="43">
        <f>SUM(E32:AE32)</f>
        <v>-3968.0463499999987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49069.837120000004</v>
      </c>
      <c r="F33" s="46">
        <f t="shared" si="1"/>
        <v>24140.417679999999</v>
      </c>
      <c r="G33" s="46">
        <f t="shared" si="1"/>
        <v>9200.9286199999988</v>
      </c>
      <c r="H33" s="68">
        <f t="shared" si="1"/>
        <v>25700.227149999999</v>
      </c>
      <c r="I33" s="68">
        <f t="shared" si="1"/>
        <v>49154.763070000001</v>
      </c>
      <c r="J33" s="68">
        <f t="shared" si="1"/>
        <v>21862.435290000001</v>
      </c>
      <c r="K33" s="68">
        <f t="shared" si="1"/>
        <v>15244.647709999999</v>
      </c>
      <c r="L33" s="68">
        <f t="shared" si="1"/>
        <v>4140.4362700000001</v>
      </c>
      <c r="M33" s="68">
        <f t="shared" si="1"/>
        <v>353.75540000000001</v>
      </c>
      <c r="N33" s="68">
        <f t="shared" si="1"/>
        <v>264.68387999999999</v>
      </c>
      <c r="O33" s="68">
        <f t="shared" si="1"/>
        <v>1858.9120300000031</v>
      </c>
      <c r="P33" s="68">
        <f t="shared" si="1"/>
        <v>2122.9205090000032</v>
      </c>
      <c r="Q33" s="68">
        <f t="shared" si="1"/>
        <v>1992.9172790000034</v>
      </c>
      <c r="R33" s="68">
        <f t="shared" si="1"/>
        <v>2115.3248890000032</v>
      </c>
      <c r="S33" s="68">
        <f t="shared" si="1"/>
        <v>2115.3248890000032</v>
      </c>
      <c r="T33" s="68">
        <f t="shared" si="1"/>
        <v>2115.3248890000032</v>
      </c>
      <c r="U33" s="68">
        <f t="shared" si="1"/>
        <v>2080.9721690000033</v>
      </c>
      <c r="V33" s="68">
        <f t="shared" si="1"/>
        <v>-1559.8094700000001</v>
      </c>
      <c r="W33" s="68">
        <f t="shared" si="1"/>
        <v>9200.9286199999988</v>
      </c>
      <c r="X33" s="400">
        <f t="shared" si="1"/>
        <v>0</v>
      </c>
      <c r="Y33" s="68">
        <f t="shared" si="1"/>
        <v>2585.8206300000002</v>
      </c>
      <c r="Z33" s="69">
        <f t="shared" ref="Z33:AF33" si="2">SUM(Z5:Z32)</f>
        <v>-1441.8461499999994</v>
      </c>
      <c r="AA33" s="69">
        <f t="shared" si="2"/>
        <v>4027.6667799999996</v>
      </c>
      <c r="AB33" s="69">
        <f t="shared" si="2"/>
        <v>49333.845599</v>
      </c>
      <c r="AC33" s="69">
        <f t="shared" si="2"/>
        <v>0</v>
      </c>
      <c r="AD33" s="69">
        <f t="shared" si="2"/>
        <v>-9.9000000000160071E-4</v>
      </c>
      <c r="AE33" s="69">
        <f t="shared" si="2"/>
        <v>0</v>
      </c>
      <c r="AF33" s="69">
        <f t="shared" si="2"/>
        <v>-3968.0463510000027</v>
      </c>
      <c r="AG33" s="43">
        <f>SUM(E33:AE33)</f>
        <v>275680.43386300007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9.9999670055694878E-7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4.5474735088646412E-13</v>
      </c>
      <c r="AE35" s="16">
        <f>AE33-AG31</f>
        <v>0</v>
      </c>
      <c r="AF35" s="16">
        <f>AF33-AG32</f>
        <v>-1.000003976514563E-6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79869.466469999999</v>
      </c>
      <c r="AC5" s="48"/>
      <c r="AD5" s="47"/>
      <c r="AE5" s="48"/>
      <c r="AF5" s="43"/>
      <c r="AG5" s="49">
        <f t="shared" ref="AG5:AG31" si="0">SUM(E5:AF5)</f>
        <v>79869.466469999999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43974.302080000001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81.585950000000025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44055.888030000002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16291.09013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16291.09013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43974.302080000001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43974.302080000001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80073.781470000002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80073.781470000002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33300.52072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33300.52072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24435.160619999999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24435.160619999999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6871.2191899999998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6871.2191899999998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11.718859999999999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11.718859999999999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605.79452000000003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605.79452000000003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1376.6275300000016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1376.6275300000016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1376.6275300000016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695.03866000000005</v>
      </c>
      <c r="AC16" s="297"/>
      <c r="AD16" s="47"/>
      <c r="AE16" s="48"/>
      <c r="AF16" s="43"/>
      <c r="AG16" s="49">
        <f t="shared" si="0"/>
        <v>2071.6661900000017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981.49233000000163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981.49233000000163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950.90630000000158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7000</v>
      </c>
      <c r="AE18" s="300"/>
      <c r="AF18" s="59"/>
      <c r="AG18" s="49">
        <f t="shared" si="0"/>
        <v>7950.9063000000015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7950.9063000000015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7950.9063000000015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7950.9063000000015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0</v>
      </c>
      <c r="AC20" s="48"/>
      <c r="AD20" s="303">
        <f>+Data!L299+Data!L300+Data!L301+Data!L302+Data!L307+Data!L310+Data!L311+Data!L312+Data!L313+Data!L314</f>
        <v>-9.5503299999999989</v>
      </c>
      <c r="AE20" s="304">
        <f>+Data!L303</f>
        <v>0</v>
      </c>
      <c r="AF20" s="63"/>
      <c r="AG20" s="49">
        <f t="shared" si="0"/>
        <v>7941.3559700000014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7789.1744800000015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7789.1744800000015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81.585950000000025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81.585950000000025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2798.95867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13492.131460000001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16291.09013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-5784.5429299999987</v>
      </c>
      <c r="V25" s="43"/>
      <c r="W25" s="43"/>
      <c r="X25" s="43"/>
      <c r="Y25" s="48"/>
      <c r="Z25" s="293">
        <f>Data!L403</f>
        <v>10439.981869999998</v>
      </c>
      <c r="AA25" s="305">
        <f>Data!L395</f>
        <v>46283.590500000006</v>
      </c>
      <c r="AB25" s="54"/>
      <c r="AC25" s="43"/>
      <c r="AD25" s="54"/>
      <c r="AE25" s="43"/>
      <c r="AF25" s="43"/>
      <c r="AG25" s="49">
        <f t="shared" si="0"/>
        <v>50939.029440000006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26968.7873</v>
      </c>
      <c r="Z26" s="58"/>
      <c r="AA26" s="306"/>
      <c r="AB26" s="54"/>
      <c r="AC26" s="43"/>
      <c r="AD26" s="54"/>
      <c r="AE26" s="43"/>
      <c r="AF26" s="43"/>
      <c r="AG26" s="49">
        <f t="shared" si="0"/>
        <v>26968.7873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23970.242140000002</v>
      </c>
      <c r="Z27" s="308"/>
      <c r="AA27" s="311"/>
      <c r="AB27" s="312"/>
      <c r="AC27" s="313"/>
      <c r="AD27" s="54"/>
      <c r="AE27" s="43"/>
      <c r="AF27" s="43"/>
      <c r="AG27" s="49">
        <f t="shared" si="0"/>
        <v>23970.242140000002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44055.888030000002</v>
      </c>
      <c r="G28" s="64"/>
      <c r="H28" s="64"/>
      <c r="I28" s="65"/>
      <c r="J28" s="65"/>
      <c r="K28" s="315">
        <f>-Data!L245</f>
        <v>24435.160619999999</v>
      </c>
      <c r="L28" s="64"/>
      <c r="M28" s="315">
        <f>-Data!L247</f>
        <v>11.718859999999999</v>
      </c>
      <c r="N28" s="64"/>
      <c r="O28" s="64"/>
      <c r="P28" s="316">
        <f>-(Data!L256+Data!L83)</f>
        <v>1090.1738600000001</v>
      </c>
      <c r="Q28" s="314">
        <f>-(Data!L261)</f>
        <v>17.07647</v>
      </c>
      <c r="R28" s="314">
        <f>-Data!L267</f>
        <v>0</v>
      </c>
      <c r="S28" s="64"/>
      <c r="T28" s="314">
        <f>-Data!L306</f>
        <v>152.18149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10802.305800000016</v>
      </c>
      <c r="AG28" s="49">
        <f t="shared" si="0"/>
        <v>80564.505130000005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-204.315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6871.2191899999998</v>
      </c>
      <c r="M29" s="44"/>
      <c r="N29" s="293">
        <f>-Data!L248</f>
        <v>605.79452000000003</v>
      </c>
      <c r="O29" s="48"/>
      <c r="P29" s="320">
        <f>(Data!L81+Data!L83)</f>
        <v>0</v>
      </c>
      <c r="Q29" s="321">
        <f>-Data!L262</f>
        <v>13.50956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-7286.208270000001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16291.09013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-9300.6404600000005</v>
      </c>
      <c r="AG30" s="49">
        <f t="shared" si="0"/>
        <v>6990.44967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16528.80543</v>
      </c>
      <c r="AA32" s="317">
        <f>+Y27-AA25</f>
        <v>-22313.348360000004</v>
      </c>
      <c r="AB32" s="66"/>
      <c r="AC32" s="43"/>
      <c r="AD32" s="43"/>
      <c r="AE32" s="43"/>
      <c r="AF32" s="43"/>
      <c r="AG32" s="43">
        <f>SUM(E32:AE32)</f>
        <v>-5784.5429300000033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79869.466469999999</v>
      </c>
      <c r="F33" s="46">
        <f t="shared" si="1"/>
        <v>44055.888030000002</v>
      </c>
      <c r="G33" s="46">
        <f t="shared" si="1"/>
        <v>16291.09013</v>
      </c>
      <c r="H33" s="68">
        <f t="shared" si="1"/>
        <v>43974.302080000001</v>
      </c>
      <c r="I33" s="68">
        <f t="shared" si="1"/>
        <v>80073.781469999987</v>
      </c>
      <c r="J33" s="68">
        <f t="shared" si="1"/>
        <v>33300.52072</v>
      </c>
      <c r="K33" s="68">
        <f t="shared" si="1"/>
        <v>24435.160619999999</v>
      </c>
      <c r="L33" s="68">
        <f t="shared" si="1"/>
        <v>6871.2191899999998</v>
      </c>
      <c r="M33" s="68">
        <f t="shared" si="1"/>
        <v>11.718859999999999</v>
      </c>
      <c r="N33" s="68">
        <f t="shared" si="1"/>
        <v>605.79452000000003</v>
      </c>
      <c r="O33" s="68">
        <f t="shared" si="1"/>
        <v>1376.6275300000016</v>
      </c>
      <c r="P33" s="68">
        <f t="shared" si="1"/>
        <v>2071.6661900000017</v>
      </c>
      <c r="Q33" s="68">
        <f t="shared" si="1"/>
        <v>981.49233000000152</v>
      </c>
      <c r="R33" s="68">
        <f t="shared" si="1"/>
        <v>7950.9063000000015</v>
      </c>
      <c r="S33" s="68">
        <f t="shared" si="1"/>
        <v>7950.9063000000015</v>
      </c>
      <c r="T33" s="68">
        <f t="shared" si="1"/>
        <v>7941.3559700000014</v>
      </c>
      <c r="U33" s="68">
        <f t="shared" si="1"/>
        <v>7789.1744800000024</v>
      </c>
      <c r="V33" s="68">
        <f t="shared" si="1"/>
        <v>81.585950000000025</v>
      </c>
      <c r="W33" s="68">
        <f t="shared" si="1"/>
        <v>16291.09013</v>
      </c>
      <c r="X33" s="400">
        <f t="shared" si="1"/>
        <v>0</v>
      </c>
      <c r="Y33" s="68">
        <f t="shared" si="1"/>
        <v>50939.029439999998</v>
      </c>
      <c r="Z33" s="69">
        <f t="shared" ref="Z33:AF33" si="2">SUM(Z5:Z32)</f>
        <v>26968.787299999996</v>
      </c>
      <c r="AA33" s="69">
        <f t="shared" si="2"/>
        <v>23970.242140000002</v>
      </c>
      <c r="AB33" s="69">
        <f t="shared" si="2"/>
        <v>80564.505130000005</v>
      </c>
      <c r="AC33" s="69">
        <f t="shared" si="2"/>
        <v>0</v>
      </c>
      <c r="AD33" s="69">
        <f t="shared" si="2"/>
        <v>6990.44967</v>
      </c>
      <c r="AE33" s="69">
        <f t="shared" si="2"/>
        <v>0</v>
      </c>
      <c r="AF33" s="69">
        <f t="shared" si="2"/>
        <v>-5784.5429299999851</v>
      </c>
      <c r="AG33" s="43">
        <f>SUM(E33:AE33)</f>
        <v>571356.76095000003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1.8189894035458565E-11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91428.497540000011</v>
      </c>
      <c r="AC5" s="48"/>
      <c r="AD5" s="47"/>
      <c r="AE5" s="48"/>
      <c r="AF5" s="43"/>
      <c r="AG5" s="49">
        <f t="shared" ref="AG5:AG31" si="0">SUM(E5:AF5)</f>
        <v>91428.497540000011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49650.019919999999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43.966570000000019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49693.986489999996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2858.8052999999977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2858.8052999999977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49650.019919999999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49650.019919999999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91567.560180000015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91567.560180000015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38225.990810000018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38225.990810000018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28320.995009999999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28320.995009999999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7828.9241099999999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7828.9241099999999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161.24455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161.24455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856.60267999999996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856.60267999999996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1058.2244600000122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1058.2244600000122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1058.2244600000122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1278.42912</v>
      </c>
      <c r="AC16" s="297"/>
      <c r="AD16" s="47"/>
      <c r="AE16" s="48"/>
      <c r="AF16" s="43"/>
      <c r="AG16" s="49">
        <f t="shared" si="0"/>
        <v>2336.653580000012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959.56336000001193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959.56336000001193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1507.4252200000119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15000</v>
      </c>
      <c r="AE18" s="300"/>
      <c r="AF18" s="59"/>
      <c r="AG18" s="49">
        <f t="shared" si="0"/>
        <v>16507.425220000012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16507.425220000012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0</v>
      </c>
      <c r="AF19" s="48"/>
      <c r="AG19" s="49">
        <f t="shared" si="0"/>
        <v>16507.425220000012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16507.425220000012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1.4E-3</v>
      </c>
      <c r="AC20" s="48"/>
      <c r="AD20" s="303">
        <f>+Data!M299+Data!M300+Data!M301+Data!M302+Data!M307+Data!M310+Data!M311+Data!M312+Data!M313+Data!M314</f>
        <v>-122.76516000000001</v>
      </c>
      <c r="AE20" s="304">
        <f>+Data!M303</f>
        <v>0</v>
      </c>
      <c r="AF20" s="63"/>
      <c r="AG20" s="49">
        <f t="shared" si="0"/>
        <v>16384.661460000014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16269.08817000001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16269.08817000001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43.966570000000019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43.966570000000019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3691.54945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-832.74415000000226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2858.8052999999977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17057.865750000012</v>
      </c>
      <c r="V25" s="43"/>
      <c r="W25" s="43"/>
      <c r="X25" s="43"/>
      <c r="Y25" s="48"/>
      <c r="Z25" s="293">
        <f>Data!M403</f>
        <v>4597.668020000001</v>
      </c>
      <c r="AA25" s="305">
        <f>Data!M395</f>
        <v>14038.912619999999</v>
      </c>
      <c r="AB25" s="54"/>
      <c r="AC25" s="43"/>
      <c r="AD25" s="54"/>
      <c r="AE25" s="43"/>
      <c r="AF25" s="43"/>
      <c r="AG25" s="49">
        <f t="shared" si="0"/>
        <v>35694.446390000012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87.702219999998761</v>
      </c>
      <c r="Z26" s="58"/>
      <c r="AA26" s="306"/>
      <c r="AB26" s="54"/>
      <c r="AC26" s="43"/>
      <c r="AD26" s="54"/>
      <c r="AE26" s="43"/>
      <c r="AF26" s="43"/>
      <c r="AG26" s="49">
        <f t="shared" si="0"/>
        <v>87.702219999998761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35606.744169999998</v>
      </c>
      <c r="Z27" s="308"/>
      <c r="AA27" s="311"/>
      <c r="AB27" s="312"/>
      <c r="AC27" s="313"/>
      <c r="AD27" s="54"/>
      <c r="AE27" s="43"/>
      <c r="AF27" s="43"/>
      <c r="AG27" s="49">
        <f t="shared" si="0"/>
        <v>35606.744169999998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49693.986489999996</v>
      </c>
      <c r="G28" s="64"/>
      <c r="H28" s="64"/>
      <c r="I28" s="65"/>
      <c r="J28" s="65"/>
      <c r="K28" s="315">
        <f>-Data!M245</f>
        <v>28320.995009999999</v>
      </c>
      <c r="L28" s="64"/>
      <c r="M28" s="315">
        <f>-Data!M247</f>
        <v>161.24455</v>
      </c>
      <c r="N28" s="64"/>
      <c r="O28" s="64"/>
      <c r="P28" s="316">
        <f>-(Data!M256+Data!M83)</f>
        <v>1377.09022</v>
      </c>
      <c r="Q28" s="314">
        <f>-(Data!M261)</f>
        <v>-192.91613000000001</v>
      </c>
      <c r="R28" s="314">
        <f>-Data!M267</f>
        <v>0</v>
      </c>
      <c r="S28" s="64"/>
      <c r="T28" s="314">
        <f>-Data!M306</f>
        <v>115.57329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13230.954630000007</v>
      </c>
      <c r="AG28" s="49">
        <f t="shared" si="0"/>
        <v>92706.928060000006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-139.06263999999999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7828.9241099999999</v>
      </c>
      <c r="M29" s="44"/>
      <c r="N29" s="293">
        <f>-Data!M248</f>
        <v>856.60267999999996</v>
      </c>
      <c r="O29" s="48"/>
      <c r="P29" s="320">
        <f>(Data!M81+Data!M83)</f>
        <v>0</v>
      </c>
      <c r="Q29" s="321">
        <f>-Data!M262</f>
        <v>-354.94573000000003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-8191.5184199999994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2858.8052999999977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12018.429540000001</v>
      </c>
      <c r="AG30" s="49">
        <f t="shared" si="0"/>
        <v>14877.234839999999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-4509.9658000000018</v>
      </c>
      <c r="AA32" s="317">
        <f>+Y27-AA25</f>
        <v>21567.831549999999</v>
      </c>
      <c r="AB32" s="66"/>
      <c r="AC32" s="43"/>
      <c r="AD32" s="43"/>
      <c r="AE32" s="43"/>
      <c r="AF32" s="43"/>
      <c r="AG32" s="43">
        <f>SUM(E32:AE32)</f>
        <v>17057.865749999997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91428.497540000011</v>
      </c>
      <c r="F33" s="46">
        <f t="shared" si="1"/>
        <v>49693.986489999996</v>
      </c>
      <c r="G33" s="46">
        <f t="shared" si="1"/>
        <v>2858.8052999999977</v>
      </c>
      <c r="H33" s="68">
        <f t="shared" si="1"/>
        <v>49650.019919999999</v>
      </c>
      <c r="I33" s="68">
        <f t="shared" si="1"/>
        <v>91567.560180000015</v>
      </c>
      <c r="J33" s="68">
        <f t="shared" si="1"/>
        <v>38225.990810000018</v>
      </c>
      <c r="K33" s="68">
        <f t="shared" si="1"/>
        <v>28320.995009999999</v>
      </c>
      <c r="L33" s="68">
        <f t="shared" si="1"/>
        <v>7828.9241099999999</v>
      </c>
      <c r="M33" s="68">
        <f t="shared" si="1"/>
        <v>161.24455</v>
      </c>
      <c r="N33" s="68">
        <f t="shared" si="1"/>
        <v>856.60267999999996</v>
      </c>
      <c r="O33" s="68">
        <f t="shared" si="1"/>
        <v>1058.2244600000122</v>
      </c>
      <c r="P33" s="68">
        <f t="shared" si="1"/>
        <v>2336.653580000012</v>
      </c>
      <c r="Q33" s="68">
        <f t="shared" si="1"/>
        <v>959.56336000001181</v>
      </c>
      <c r="R33" s="68">
        <f t="shared" si="1"/>
        <v>16507.425220000012</v>
      </c>
      <c r="S33" s="68">
        <f t="shared" si="1"/>
        <v>16507.425220000012</v>
      </c>
      <c r="T33" s="68">
        <f t="shared" si="1"/>
        <v>16384.66146000001</v>
      </c>
      <c r="U33" s="68">
        <f t="shared" si="1"/>
        <v>16269.08817000001</v>
      </c>
      <c r="V33" s="68">
        <f t="shared" si="1"/>
        <v>43.966570000000019</v>
      </c>
      <c r="W33" s="68">
        <f t="shared" si="1"/>
        <v>2858.8052999999977</v>
      </c>
      <c r="X33" s="400">
        <f t="shared" si="1"/>
        <v>0</v>
      </c>
      <c r="Y33" s="68">
        <f t="shared" si="1"/>
        <v>35694.446389999997</v>
      </c>
      <c r="Z33" s="69">
        <f t="shared" ref="Z33:AF33" si="2">SUM(Z5:Z32)</f>
        <v>87.702219999999215</v>
      </c>
      <c r="AA33" s="69">
        <f t="shared" si="2"/>
        <v>35606.744169999998</v>
      </c>
      <c r="AB33" s="69">
        <f t="shared" si="2"/>
        <v>92706.928060000006</v>
      </c>
      <c r="AC33" s="69">
        <f t="shared" si="2"/>
        <v>0</v>
      </c>
      <c r="AD33" s="69">
        <f t="shared" si="2"/>
        <v>14877.234839999999</v>
      </c>
      <c r="AE33" s="69">
        <f t="shared" si="2"/>
        <v>0</v>
      </c>
      <c r="AF33" s="69">
        <f t="shared" si="2"/>
        <v>17057.865750000008</v>
      </c>
      <c r="AG33" s="43">
        <f>SUM(E33:AE33)</f>
        <v>612491.49561000033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4.5474735088646412E-13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100989.22500000001</v>
      </c>
      <c r="AC5" s="48"/>
      <c r="AD5" s="47"/>
      <c r="AE5" s="48"/>
      <c r="AF5" s="43"/>
      <c r="AG5" s="49">
        <f t="shared" ref="AG5:AG31" si="0">SUM(E5:AF5)</f>
        <v>100989.22500000001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51854.798999999999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101.21695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51956.015950000001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1671.5686999999994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1671.5686999999994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51854.798999999999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51854.798999999999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101014.01800000001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101014.01800000001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45133.235000000015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45133.235000000015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28945.237000000001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28945.237000000001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8101.2740000000003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8101.2740000000003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10.957000000000001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10.957000000000001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437.745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437.745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7638.0220000000118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7638.0220000000118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7638.0220000000118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1564.499</v>
      </c>
      <c r="AC16" s="297"/>
      <c r="AD16" s="47"/>
      <c r="AE16" s="48"/>
      <c r="AF16" s="43"/>
      <c r="AG16" s="49">
        <f t="shared" si="0"/>
        <v>9202.5210000000116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7346.3320000000112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7346.3320000000112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6736.9460000000108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-8.2000000020343577E-4</v>
      </c>
      <c r="AE18" s="300"/>
      <c r="AF18" s="59"/>
      <c r="AG18" s="49">
        <f t="shared" si="0"/>
        <v>6736.9451800000106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6736.9451800000106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0</v>
      </c>
      <c r="AF19" s="48"/>
      <c r="AG19" s="49">
        <f t="shared" si="0"/>
        <v>6736.9451800000106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6736.9451800000106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-0.14299999999999999</v>
      </c>
      <c r="AC20" s="48"/>
      <c r="AD20" s="303">
        <f>+Data!N299+Data!N300+Data!N301+Data!N302+Data!N307+Data!N310+Data!N311+Data!N312+Data!N313+Data!N314</f>
        <v>-32.370000000000005</v>
      </c>
      <c r="AE20" s="304">
        <f>+Data!N303</f>
        <v>0</v>
      </c>
      <c r="AF20" s="63"/>
      <c r="AG20" s="49">
        <f t="shared" si="0"/>
        <v>6704.4321800000107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6415.4481800000103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6415.4481800000103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101.21695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101.21695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4025.9839999999999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-2354.4153000000006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1671.5686999999994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8668.6465300000109</v>
      </c>
      <c r="V25" s="43"/>
      <c r="W25" s="43"/>
      <c r="X25" s="43"/>
      <c r="Y25" s="48"/>
      <c r="Z25" s="293">
        <f>Data!N403</f>
        <v>6571.9527599999992</v>
      </c>
      <c r="AA25" s="305">
        <f>Data!N395</f>
        <v>16560.843250000005</v>
      </c>
      <c r="AB25" s="54"/>
      <c r="AC25" s="43"/>
      <c r="AD25" s="54"/>
      <c r="AE25" s="43"/>
      <c r="AF25" s="43"/>
      <c r="AG25" s="49">
        <f t="shared" si="0"/>
        <v>31801.442540000015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-1311.0803699999983</v>
      </c>
      <c r="Z26" s="58"/>
      <c r="AA26" s="306"/>
      <c r="AB26" s="54"/>
      <c r="AC26" s="43"/>
      <c r="AD26" s="54"/>
      <c r="AE26" s="43"/>
      <c r="AF26" s="43"/>
      <c r="AG26" s="49">
        <f t="shared" si="0"/>
        <v>-1311.0803699999983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33112.52291</v>
      </c>
      <c r="Z27" s="308"/>
      <c r="AA27" s="311"/>
      <c r="AB27" s="312"/>
      <c r="AC27" s="313"/>
      <c r="AD27" s="54"/>
      <c r="AE27" s="43"/>
      <c r="AF27" s="43"/>
      <c r="AG27" s="49">
        <f t="shared" si="0"/>
        <v>33112.52291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51956.015949999994</v>
      </c>
      <c r="G28" s="64"/>
      <c r="H28" s="64"/>
      <c r="I28" s="65"/>
      <c r="J28" s="65"/>
      <c r="K28" s="315">
        <f>-Data!N245</f>
        <v>28945.237000000001</v>
      </c>
      <c r="L28" s="64"/>
      <c r="M28" s="315">
        <f>-Data!N247</f>
        <v>10.957000000000001</v>
      </c>
      <c r="N28" s="64"/>
      <c r="O28" s="64"/>
      <c r="P28" s="316">
        <f>-(Data!N256+Data!N83)</f>
        <v>1856.1890000000001</v>
      </c>
      <c r="Q28" s="314">
        <f>-(Data!N261)</f>
        <v>33.97</v>
      </c>
      <c r="R28" s="314">
        <f>-Data!N267</f>
        <v>0</v>
      </c>
      <c r="S28" s="64"/>
      <c r="T28" s="314">
        <f>-Data!N306</f>
        <v>288.98399999999998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19462.22805000002</v>
      </c>
      <c r="AG28" s="49">
        <f t="shared" si="0"/>
        <v>102553.58100000001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-24.792999999999999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8101.2740000000003</v>
      </c>
      <c r="M29" s="44"/>
      <c r="N29" s="293">
        <f>-Data!N248</f>
        <v>437.745</v>
      </c>
      <c r="O29" s="48"/>
      <c r="P29" s="320">
        <f>(Data!N81+Data!N83)</f>
        <v>0</v>
      </c>
      <c r="Q29" s="321">
        <f>-Data!N262</f>
        <v>575.41600000000005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-9089.6419999999998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1671.5686999999994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-1703.9395199999994</v>
      </c>
      <c r="AG30" s="49">
        <f t="shared" si="0"/>
        <v>-32.370820000000094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-7883.033129999998</v>
      </c>
      <c r="AA32" s="317">
        <f>+Y27-AA25</f>
        <v>16551.679659999994</v>
      </c>
      <c r="AB32" s="66"/>
      <c r="AC32" s="43"/>
      <c r="AD32" s="43"/>
      <c r="AE32" s="43"/>
      <c r="AF32" s="43"/>
      <c r="AG32" s="43">
        <f>SUM(E32:AE32)</f>
        <v>8668.6465299999963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100989.22500000001</v>
      </c>
      <c r="F33" s="46">
        <f t="shared" si="1"/>
        <v>51956.015949999994</v>
      </c>
      <c r="G33" s="46">
        <f t="shared" si="1"/>
        <v>1671.5686999999994</v>
      </c>
      <c r="H33" s="68">
        <f t="shared" si="1"/>
        <v>51854.798999999999</v>
      </c>
      <c r="I33" s="68">
        <f t="shared" si="1"/>
        <v>101014.01800000001</v>
      </c>
      <c r="J33" s="68">
        <f t="shared" si="1"/>
        <v>45133.235000000015</v>
      </c>
      <c r="K33" s="68">
        <f t="shared" si="1"/>
        <v>28945.237000000001</v>
      </c>
      <c r="L33" s="68">
        <f t="shared" si="1"/>
        <v>8101.2740000000003</v>
      </c>
      <c r="M33" s="68">
        <f t="shared" si="1"/>
        <v>10.957000000000001</v>
      </c>
      <c r="N33" s="68">
        <f t="shared" si="1"/>
        <v>437.745</v>
      </c>
      <c r="O33" s="68">
        <f t="shared" si="1"/>
        <v>7638.0220000000118</v>
      </c>
      <c r="P33" s="68">
        <f t="shared" si="1"/>
        <v>9202.5210000000116</v>
      </c>
      <c r="Q33" s="68">
        <f t="shared" si="1"/>
        <v>7346.3320000000112</v>
      </c>
      <c r="R33" s="68">
        <f t="shared" si="1"/>
        <v>6736.9451800000106</v>
      </c>
      <c r="S33" s="68">
        <f t="shared" si="1"/>
        <v>6736.9451800000106</v>
      </c>
      <c r="T33" s="68">
        <f t="shared" si="1"/>
        <v>6704.4321800000107</v>
      </c>
      <c r="U33" s="68">
        <f t="shared" si="1"/>
        <v>6415.4481800000103</v>
      </c>
      <c r="V33" s="68">
        <f t="shared" si="1"/>
        <v>101.21695</v>
      </c>
      <c r="W33" s="68">
        <f t="shared" si="1"/>
        <v>1671.5686999999994</v>
      </c>
      <c r="X33" s="400">
        <f t="shared" si="1"/>
        <v>0</v>
      </c>
      <c r="Y33" s="68">
        <f t="shared" si="1"/>
        <v>31801.44254</v>
      </c>
      <c r="Z33" s="69">
        <f t="shared" ref="Z33:AF33" si="2">SUM(Z5:Z32)</f>
        <v>-1311.0803699999988</v>
      </c>
      <c r="AA33" s="69">
        <f t="shared" si="2"/>
        <v>33112.52291</v>
      </c>
      <c r="AB33" s="69">
        <f t="shared" si="2"/>
        <v>102553.58100000001</v>
      </c>
      <c r="AC33" s="69">
        <f t="shared" si="2"/>
        <v>0</v>
      </c>
      <c r="AD33" s="69">
        <f t="shared" si="2"/>
        <v>-32.370820000000208</v>
      </c>
      <c r="AE33" s="69">
        <f t="shared" si="2"/>
        <v>0</v>
      </c>
      <c r="AF33" s="69">
        <f t="shared" si="2"/>
        <v>8668.64653000002</v>
      </c>
      <c r="AG33" s="43">
        <f>SUM(E33:AE33)</f>
        <v>608791.60128000018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-1.1368683772161603E-13</v>
      </c>
      <c r="AE35" s="16">
        <f>AE33-AG31</f>
        <v>0</v>
      </c>
      <c r="AF35" s="16">
        <f>AF33-AG32</f>
        <v>2.3646862246096134E-11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0</v>
      </c>
      <c r="E15" s="229">
        <f t="shared" ref="E15:G15" si="5">SUM(E16:E18)</f>
        <v>0</v>
      </c>
      <c r="F15" s="229">
        <f t="shared" si="5"/>
        <v>0</v>
      </c>
      <c r="G15" s="229">
        <f t="shared" si="5"/>
        <v>0</v>
      </c>
      <c r="H15" s="229">
        <f t="shared" ref="H15:N15" si="6">SUM(H16:H18)</f>
        <v>0</v>
      </c>
      <c r="I15" s="229">
        <f t="shared" si="6"/>
        <v>3878.27115</v>
      </c>
      <c r="J15" s="229">
        <f t="shared" si="6"/>
        <v>24842.749</v>
      </c>
      <c r="K15" s="229">
        <f t="shared" si="6"/>
        <v>47214.400300000001</v>
      </c>
      <c r="L15" s="229">
        <f t="shared" si="6"/>
        <v>78271.93015</v>
      </c>
      <c r="M15" s="229">
        <f t="shared" si="6"/>
        <v>84605.877940000006</v>
      </c>
      <c r="N15" s="229">
        <f t="shared" si="6"/>
        <v>89973.963000000003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0</v>
      </c>
      <c r="E16" s="229">
        <f>+Carga_datos!E58</f>
        <v>0</v>
      </c>
      <c r="F16" s="229">
        <f>+Carga_datos!F58</f>
        <v>0</v>
      </c>
      <c r="G16" s="229">
        <f>+Carga_datos!G58</f>
        <v>0</v>
      </c>
      <c r="H16" s="229">
        <f>+Carga_datos!H58</f>
        <v>0</v>
      </c>
      <c r="I16" s="229">
        <f>+Carga_datos!I58</f>
        <v>0</v>
      </c>
      <c r="J16" s="229">
        <f>+Carga_datos!J58</f>
        <v>0</v>
      </c>
      <c r="K16" s="229">
        <f>+Carga_datos!K58</f>
        <v>0</v>
      </c>
      <c r="L16" s="229">
        <f>+Carga_datos!L58</f>
        <v>0</v>
      </c>
      <c r="M16" s="229">
        <f>+Carga_datos!M58</f>
        <v>0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0</v>
      </c>
      <c r="E17" s="229">
        <f>+Carga_datos!E59</f>
        <v>0</v>
      </c>
      <c r="F17" s="229">
        <f>+Carga_datos!F59</f>
        <v>0</v>
      </c>
      <c r="G17" s="229">
        <f>+Carga_datos!G59</f>
        <v>0</v>
      </c>
      <c r="H17" s="229">
        <f>+Carga_datos!H59</f>
        <v>0</v>
      </c>
      <c r="I17" s="229">
        <f>+Carga_datos!I59</f>
        <v>3878.27115</v>
      </c>
      <c r="J17" s="229">
        <f>+Carga_datos!J59</f>
        <v>24842.749</v>
      </c>
      <c r="K17" s="229">
        <f>+Carga_datos!K59</f>
        <v>47214.400300000001</v>
      </c>
      <c r="L17" s="229">
        <f>+Carga_datos!L59</f>
        <v>78271.93015</v>
      </c>
      <c r="M17" s="229">
        <f>+Carga_datos!M59</f>
        <v>84605.877940000006</v>
      </c>
      <c r="N17" s="229">
        <f>+Carga_datos!N59</f>
        <v>89973.963000000003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0</v>
      </c>
      <c r="E21" s="229">
        <f t="shared" ref="E21:G21" si="7">SUM(E22:E25)</f>
        <v>0</v>
      </c>
      <c r="F21" s="229">
        <f t="shared" si="7"/>
        <v>0</v>
      </c>
      <c r="G21" s="229">
        <f t="shared" si="7"/>
        <v>0</v>
      </c>
      <c r="H21" s="229">
        <f t="shared" ref="H21:N21" si="8">SUM(H22:H25)</f>
        <v>0</v>
      </c>
      <c r="I21" s="229">
        <f t="shared" si="8"/>
        <v>-906.46270000000004</v>
      </c>
      <c r="J21" s="229">
        <f t="shared" si="8"/>
        <v>-4962.085</v>
      </c>
      <c r="K21" s="229">
        <f t="shared" si="8"/>
        <v>-8113.3287899999996</v>
      </c>
      <c r="L21" s="229">
        <f t="shared" si="8"/>
        <v>-16114.40035</v>
      </c>
      <c r="M21" s="229">
        <f t="shared" si="8"/>
        <v>-18157.528579999998</v>
      </c>
      <c r="N21" s="229">
        <f t="shared" si="8"/>
        <v>-19622.338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0</v>
      </c>
      <c r="E22" s="229">
        <f>+Carga_datos!E64</f>
        <v>0</v>
      </c>
      <c r="F22" s="229">
        <f>+Carga_datos!F64</f>
        <v>0</v>
      </c>
      <c r="G22" s="229">
        <f>+Carga_datos!G64</f>
        <v>0</v>
      </c>
      <c r="H22" s="229">
        <f>+Carga_datos!H64</f>
        <v>0</v>
      </c>
      <c r="I22" s="229">
        <f>+Carga_datos!I64</f>
        <v>-906.46270000000004</v>
      </c>
      <c r="J22" s="229">
        <f>+Carga_datos!J64</f>
        <v>-4380.4660000000003</v>
      </c>
      <c r="K22" s="229">
        <f>+Carga_datos!K64</f>
        <v>-6435.3818499999998</v>
      </c>
      <c r="L22" s="229">
        <f>+Carga_datos!L64</f>
        <v>-9676.8849599999994</v>
      </c>
      <c r="M22" s="229">
        <f>+Carga_datos!M64</f>
        <v>-11176.53946</v>
      </c>
      <c r="N22" s="229">
        <f>+Carga_datos!N64</f>
        <v>-11508.954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0</v>
      </c>
      <c r="E23" s="229">
        <f>+Carga_datos!E65</f>
        <v>0</v>
      </c>
      <c r="F23" s="229">
        <f>+Carga_datos!F65</f>
        <v>0</v>
      </c>
      <c r="G23" s="229">
        <f>+Carga_datos!G65</f>
        <v>0</v>
      </c>
      <c r="H23" s="229">
        <f>+Carga_datos!H65</f>
        <v>0</v>
      </c>
      <c r="I23" s="229">
        <f>+Carga_datos!I65</f>
        <v>0</v>
      </c>
      <c r="J23" s="229">
        <f>+Carga_datos!J65</f>
        <v>-559.33000000000004</v>
      </c>
      <c r="K23" s="229">
        <f>+Carga_datos!K65</f>
        <v>-1663.08953</v>
      </c>
      <c r="L23" s="229">
        <f>+Carga_datos!L65</f>
        <v>-2696.1234100000001</v>
      </c>
      <c r="M23" s="229">
        <f>+Carga_datos!M65</f>
        <v>-2929.4204599999998</v>
      </c>
      <c r="N23" s="229">
        <f>+Carga_datos!N65</f>
        <v>-2981.03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0</v>
      </c>
      <c r="H24" s="229">
        <f>+Carga_datos!H66</f>
        <v>0</v>
      </c>
      <c r="I24" s="229">
        <f>+Carga_datos!I66</f>
        <v>0</v>
      </c>
      <c r="J24" s="229">
        <f>+Carga_datos!J66</f>
        <v>-22.289000000000001</v>
      </c>
      <c r="K24" s="229">
        <f>+Carga_datos!K66</f>
        <v>-14.85741</v>
      </c>
      <c r="L24" s="229">
        <f>+Carga_datos!L66</f>
        <v>-3741.3919799999999</v>
      </c>
      <c r="M24" s="229">
        <f>+Carga_datos!M66</f>
        <v>-4051.5686599999999</v>
      </c>
      <c r="N24" s="229">
        <f>+Carga_datos!N66</f>
        <v>-5132.3540000000003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0</v>
      </c>
      <c r="E26" s="229">
        <f t="shared" ref="E26:G26" si="9">SUM(E27:E28)</f>
        <v>0</v>
      </c>
      <c r="F26" s="229">
        <f t="shared" si="9"/>
        <v>0</v>
      </c>
      <c r="G26" s="229">
        <f t="shared" si="9"/>
        <v>0</v>
      </c>
      <c r="H26" s="229">
        <f t="shared" ref="H26:N26" si="10">SUM(H27:H28)</f>
        <v>0</v>
      </c>
      <c r="I26" s="229">
        <f t="shared" si="10"/>
        <v>65.641130000000004</v>
      </c>
      <c r="J26" s="229">
        <f t="shared" si="10"/>
        <v>211.07300000000001</v>
      </c>
      <c r="K26" s="229">
        <f t="shared" si="10"/>
        <v>1940.36277</v>
      </c>
      <c r="L26" s="229">
        <f t="shared" si="10"/>
        <v>1801.85132</v>
      </c>
      <c r="M26" s="229">
        <f t="shared" si="10"/>
        <v>6961.6822400000001</v>
      </c>
      <c r="N26" s="229">
        <f t="shared" si="10"/>
        <v>11040.055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0</v>
      </c>
      <c r="E27" s="229">
        <f>+Carga_datos!E69</f>
        <v>0</v>
      </c>
      <c r="F27" s="229">
        <f>+Carga_datos!F69</f>
        <v>0</v>
      </c>
      <c r="G27" s="229">
        <f>+Carga_datos!G69</f>
        <v>0</v>
      </c>
      <c r="H27" s="229">
        <f>+Carga_datos!H69</f>
        <v>0</v>
      </c>
      <c r="I27" s="229">
        <f>+Carga_datos!I69</f>
        <v>65.641130000000004</v>
      </c>
      <c r="J27" s="229">
        <f>+Carga_datos!J69</f>
        <v>154.333</v>
      </c>
      <c r="K27" s="229">
        <f>+Carga_datos!K69</f>
        <v>1855.4368199999999</v>
      </c>
      <c r="L27" s="229">
        <f>+Carga_datos!L69</f>
        <v>1597.5363199999999</v>
      </c>
      <c r="M27" s="229">
        <f>+Carga_datos!M69</f>
        <v>6822.6196</v>
      </c>
      <c r="N27" s="229">
        <f>+Carga_datos!N69</f>
        <v>11015.262000000001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0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56.74</v>
      </c>
      <c r="K28" s="229">
        <f>+Carga_datos!K70</f>
        <v>84.92595</v>
      </c>
      <c r="L28" s="229">
        <f>+Carga_datos!L70</f>
        <v>204.315</v>
      </c>
      <c r="M28" s="229">
        <f>+Carga_datos!M70</f>
        <v>139.06263999999999</v>
      </c>
      <c r="N28" s="229">
        <f>+Carga_datos!N70</f>
        <v>24.792999999999999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0</v>
      </c>
      <c r="E29" s="229">
        <f t="shared" ref="E29:G29" si="11">SUM(E30:E32)</f>
        <v>0</v>
      </c>
      <c r="F29" s="229">
        <f t="shared" si="11"/>
        <v>0</v>
      </c>
      <c r="G29" s="229">
        <f t="shared" si="11"/>
        <v>0</v>
      </c>
      <c r="H29" s="229">
        <f t="shared" ref="H29:N29" si="12">SUM(H30:H32)</f>
        <v>0</v>
      </c>
      <c r="I29" s="229">
        <f t="shared" si="12"/>
        <v>-1433.49063</v>
      </c>
      <c r="J29" s="229">
        <f t="shared" si="12"/>
        <v>-10075.367</v>
      </c>
      <c r="K29" s="229">
        <f t="shared" si="12"/>
        <v>-19738.839379999998</v>
      </c>
      <c r="L29" s="229">
        <f t="shared" si="12"/>
        <v>-31318.098669999999</v>
      </c>
      <c r="M29" s="229">
        <f t="shared" si="12"/>
        <v>-36311.163670000002</v>
      </c>
      <c r="N29" s="229">
        <f t="shared" si="12"/>
        <v>-37057.468000000001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0</v>
      </c>
      <c r="E30" s="229">
        <f>+Carga_datos!E72</f>
        <v>0</v>
      </c>
      <c r="F30" s="229">
        <f>+Carga_datos!F72</f>
        <v>0</v>
      </c>
      <c r="G30" s="229">
        <f>+Carga_datos!G72</f>
        <v>0</v>
      </c>
      <c r="H30" s="229">
        <f>+Carga_datos!H72</f>
        <v>0</v>
      </c>
      <c r="I30" s="229">
        <f>+Carga_datos!I72</f>
        <v>-1433.49063</v>
      </c>
      <c r="J30" s="229">
        <f>+Carga_datos!J72</f>
        <v>-7803.3220000000001</v>
      </c>
      <c r="K30" s="229">
        <f>+Carga_datos!K72</f>
        <v>-15244.647709999999</v>
      </c>
      <c r="L30" s="229">
        <f>+Carga_datos!L72</f>
        <v>-24435.160619999999</v>
      </c>
      <c r="M30" s="229">
        <f>+Carga_datos!M72</f>
        <v>-28320.995009999999</v>
      </c>
      <c r="N30" s="229">
        <f>+Carga_datos!N72</f>
        <v>-28945.237000000001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0</v>
      </c>
      <c r="E31" s="229">
        <f>+Carga_datos!E73</f>
        <v>0</v>
      </c>
      <c r="F31" s="229">
        <f>+Carga_datos!F73</f>
        <v>0</v>
      </c>
      <c r="G31" s="229">
        <f>+Carga_datos!G73</f>
        <v>0</v>
      </c>
      <c r="H31" s="229">
        <f>+Carga_datos!H73</f>
        <v>0</v>
      </c>
      <c r="I31" s="229">
        <f>+Carga_datos!I73</f>
        <v>0</v>
      </c>
      <c r="J31" s="229">
        <f>+Carga_datos!J73</f>
        <v>-2272.0450000000001</v>
      </c>
      <c r="K31" s="229">
        <f>+Carga_datos!K73</f>
        <v>-4140.4362700000001</v>
      </c>
      <c r="L31" s="229">
        <f>+Carga_datos!L73</f>
        <v>-6871.2191899999998</v>
      </c>
      <c r="M31" s="229">
        <f>+Carga_datos!M73</f>
        <v>-7828.9241099999999</v>
      </c>
      <c r="N31" s="229">
        <f>+Carga_datos!N73</f>
        <v>-8101.2740000000003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0</v>
      </c>
      <c r="H32" s="229">
        <f>+Carga_datos!H74</f>
        <v>0</v>
      </c>
      <c r="I32" s="229">
        <f>+Carga_datos!I74</f>
        <v>0</v>
      </c>
      <c r="J32" s="229">
        <f>+Carga_datos!J74</f>
        <v>0</v>
      </c>
      <c r="K32" s="229">
        <f>+Carga_datos!K74</f>
        <v>-353.75540000000001</v>
      </c>
      <c r="L32" s="229">
        <f>+Carga_datos!L74</f>
        <v>-11.718859999999999</v>
      </c>
      <c r="M32" s="229">
        <f>+Carga_datos!M74</f>
        <v>-161.24455</v>
      </c>
      <c r="N32" s="229">
        <f>+Carga_datos!N74</f>
        <v>-10.957000000000001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0</v>
      </c>
      <c r="E33" s="229">
        <f t="shared" ref="E33:G33" si="13">SUM(E34:E38)</f>
        <v>0</v>
      </c>
      <c r="F33" s="229">
        <f t="shared" si="13"/>
        <v>0</v>
      </c>
      <c r="G33" s="229">
        <f t="shared" si="13"/>
        <v>0</v>
      </c>
      <c r="H33" s="229">
        <f t="shared" ref="H33:N33" si="14">SUM(H34:H38)</f>
        <v>0</v>
      </c>
      <c r="I33" s="229">
        <f t="shared" si="14"/>
        <v>-1447.3286800000001</v>
      </c>
      <c r="J33" s="229">
        <f t="shared" si="14"/>
        <v>-9601.6089999999986</v>
      </c>
      <c r="K33" s="229">
        <f t="shared" si="14"/>
        <v>-17885.934959999999</v>
      </c>
      <c r="L33" s="229">
        <f t="shared" si="14"/>
        <v>-28617.87774</v>
      </c>
      <c r="M33" s="229">
        <f t="shared" si="14"/>
        <v>-32464.667310000001</v>
      </c>
      <c r="N33" s="229">
        <f t="shared" si="14"/>
        <v>-32959.19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0</v>
      </c>
      <c r="E34" s="229">
        <f>+Carga_datos!E76</f>
        <v>0</v>
      </c>
      <c r="F34" s="229">
        <f>+Carga_datos!F76</f>
        <v>0</v>
      </c>
      <c r="G34" s="229">
        <f>+Carga_datos!G76</f>
        <v>0</v>
      </c>
      <c r="H34" s="229">
        <f>+Carga_datos!H76</f>
        <v>0</v>
      </c>
      <c r="I34" s="229">
        <f>+Carga_datos!I76</f>
        <v>-1447.3286800000001</v>
      </c>
      <c r="J34" s="229">
        <f>+Carga_datos!J76</f>
        <v>-9446.4259999999995</v>
      </c>
      <c r="K34" s="229">
        <f>+Carga_datos!K76</f>
        <v>-17306.25519</v>
      </c>
      <c r="L34" s="229">
        <f>+Carga_datos!L76</f>
        <v>-27751.797320000001</v>
      </c>
      <c r="M34" s="229">
        <f>+Carga_datos!M76</f>
        <v>-31280.574639999999</v>
      </c>
      <c r="N34" s="229">
        <f>+Carga_datos!N76</f>
        <v>-31829.562000000002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0</v>
      </c>
      <c r="E35" s="229">
        <f>+Carga_datos!E77</f>
        <v>0</v>
      </c>
      <c r="F35" s="229">
        <f>+Carga_datos!F77</f>
        <v>0</v>
      </c>
      <c r="G35" s="229">
        <f>+Carga_datos!G77</f>
        <v>0</v>
      </c>
      <c r="H35" s="229">
        <f>+Carga_datos!H77</f>
        <v>0</v>
      </c>
      <c r="I35" s="229">
        <f>+Carga_datos!I77</f>
        <v>0</v>
      </c>
      <c r="J35" s="229">
        <f>+Carga_datos!J77</f>
        <v>-136.92500000000001</v>
      </c>
      <c r="K35" s="229">
        <f>+Carga_datos!K77</f>
        <v>-264.68387999999999</v>
      </c>
      <c r="L35" s="229">
        <f>+Carga_datos!L77</f>
        <v>-605.79452000000003</v>
      </c>
      <c r="M35" s="229">
        <f>+Carga_datos!M77</f>
        <v>-856.60267999999996</v>
      </c>
      <c r="N35" s="229">
        <f>+Carga_datos!N77</f>
        <v>-437.745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0</v>
      </c>
      <c r="E36" s="229">
        <f>+Carga_datos!E78</f>
        <v>0</v>
      </c>
      <c r="F36" s="229">
        <f>+Carga_datos!F78</f>
        <v>0</v>
      </c>
      <c r="G36" s="229">
        <f>+Carga_datos!G78</f>
        <v>0</v>
      </c>
      <c r="H36" s="229">
        <f>+Carga_datos!H78</f>
        <v>0</v>
      </c>
      <c r="I36" s="229">
        <f>+Carga_datos!I78</f>
        <v>0</v>
      </c>
      <c r="J36" s="229">
        <f>+Carga_datos!J78</f>
        <v>-12.337</v>
      </c>
      <c r="K36" s="229">
        <f>+Carga_datos!K78</f>
        <v>-34.352719999999998</v>
      </c>
      <c r="L36" s="229">
        <f>+Carga_datos!L78</f>
        <v>-152.18149</v>
      </c>
      <c r="M36" s="229">
        <f>+Carga_datos!M78</f>
        <v>-115.57329</v>
      </c>
      <c r="N36" s="229">
        <f>+Carga_datos!N78</f>
        <v>-288.98399999999998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0</v>
      </c>
      <c r="J37" s="229">
        <f>+Carga_datos!J79</f>
        <v>-5.9210000000000003</v>
      </c>
      <c r="K37" s="229">
        <f>+Carga_datos!K79</f>
        <v>-280.64317</v>
      </c>
      <c r="L37" s="229">
        <f>+Carga_datos!L79</f>
        <v>-108.10441</v>
      </c>
      <c r="M37" s="229">
        <f>+Carga_datos!M79</f>
        <v>-211.91669999999999</v>
      </c>
      <c r="N37" s="229">
        <f>+Carga_datos!N79</f>
        <v>-402.899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0</v>
      </c>
      <c r="E39" s="229">
        <f>+Carga_datos!E81</f>
        <v>0</v>
      </c>
      <c r="F39" s="229">
        <f>+Carga_datos!F81</f>
        <v>0</v>
      </c>
      <c r="G39" s="229">
        <f>+Carga_datos!G81</f>
        <v>0</v>
      </c>
      <c r="H39" s="229">
        <f>+Carga_datos!H81</f>
        <v>0</v>
      </c>
      <c r="I39" s="229">
        <f>+Carga_datos!I81</f>
        <v>-4.4819999999999999E-2</v>
      </c>
      <c r="J39" s="229">
        <f>+Carga_datos!J81</f>
        <v>-16.181000000000001</v>
      </c>
      <c r="K39" s="229">
        <f>+Carga_datos!K81</f>
        <v>-1592.1006299999999</v>
      </c>
      <c r="L39" s="229">
        <f>+Carga_datos!L81</f>
        <v>-2798.95867</v>
      </c>
      <c r="M39" s="229">
        <f>+Carga_datos!M81</f>
        <v>-3691.54945</v>
      </c>
      <c r="N39" s="229">
        <f>+Carga_datos!N81</f>
        <v>-4025.9839999999999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0</v>
      </c>
      <c r="E40" s="229">
        <f>+Carga_datos!E82</f>
        <v>0</v>
      </c>
      <c r="F40" s="229">
        <f>+Carga_datos!F82</f>
        <v>0</v>
      </c>
      <c r="G40" s="229">
        <f>+Carga_datos!G82</f>
        <v>0</v>
      </c>
      <c r="H40" s="229">
        <f>+Carga_datos!H82</f>
        <v>0</v>
      </c>
      <c r="I40" s="229">
        <f>+Carga_datos!I82</f>
        <v>0</v>
      </c>
      <c r="J40" s="229">
        <f>+Carga_datos!J82</f>
        <v>0</v>
      </c>
      <c r="K40" s="229">
        <f>+Carga_datos!K82</f>
        <v>0</v>
      </c>
      <c r="L40" s="229">
        <f>+Carga_datos!L82</f>
        <v>0</v>
      </c>
      <c r="M40" s="229">
        <f>+Carga_datos!M82</f>
        <v>0</v>
      </c>
      <c r="N40" s="229">
        <f>+Carga_datos!N82</f>
        <v>0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0</v>
      </c>
      <c r="E42" s="229">
        <f t="shared" ref="E42:G42" si="15">SUM(E43:E44)</f>
        <v>0</v>
      </c>
      <c r="F42" s="229">
        <f t="shared" si="15"/>
        <v>0</v>
      </c>
      <c r="G42" s="229">
        <f t="shared" si="15"/>
        <v>0</v>
      </c>
      <c r="H42" s="229">
        <f t="shared" ref="H42:N42" si="16">SUM(H43:H44)</f>
        <v>0</v>
      </c>
      <c r="I42" s="229">
        <f t="shared" si="16"/>
        <v>0</v>
      </c>
      <c r="J42" s="229">
        <f t="shared" si="16"/>
        <v>0</v>
      </c>
      <c r="K42" s="229">
        <f t="shared" si="16"/>
        <v>0</v>
      </c>
      <c r="L42" s="229">
        <f t="shared" si="16"/>
        <v>-3.62947</v>
      </c>
      <c r="M42" s="229">
        <f t="shared" si="16"/>
        <v>-120.20228</v>
      </c>
      <c r="N42" s="229">
        <f t="shared" si="16"/>
        <v>-15.887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0</v>
      </c>
      <c r="E44" s="229">
        <f>+Carga_datos!E86</f>
        <v>0</v>
      </c>
      <c r="F44" s="229">
        <f>+Carga_datos!F86</f>
        <v>0</v>
      </c>
      <c r="G44" s="229">
        <f>+Carga_datos!G86</f>
        <v>0</v>
      </c>
      <c r="H44" s="229">
        <f>+Carga_datos!H86</f>
        <v>0</v>
      </c>
      <c r="I44" s="229">
        <f>+Carga_datos!I86</f>
        <v>0</v>
      </c>
      <c r="J44" s="229">
        <f>+Carga_datos!J86</f>
        <v>0</v>
      </c>
      <c r="K44" s="229">
        <f>+Carga_datos!K86</f>
        <v>0</v>
      </c>
      <c r="L44" s="229">
        <f>+Carga_datos!L86</f>
        <v>-3.62947</v>
      </c>
      <c r="M44" s="229">
        <f>+Carga_datos!M86</f>
        <v>-120.20228</v>
      </c>
      <c r="N44" s="229">
        <f>+Carga_datos!N86</f>
        <v>-15.887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0</v>
      </c>
      <c r="E46" s="229">
        <f>+Carga_datos!E88</f>
        <v>0</v>
      </c>
      <c r="F46" s="229">
        <f>+Carga_datos!F88</f>
        <v>0</v>
      </c>
      <c r="G46" s="229">
        <f>+Carga_datos!G88</f>
        <v>0</v>
      </c>
      <c r="H46" s="229">
        <f>+Carga_datos!H88</f>
        <v>0</v>
      </c>
      <c r="I46" s="229">
        <f>+Carga_datos!I88</f>
        <v>0</v>
      </c>
      <c r="J46" s="229">
        <f>+Carga_datos!J88</f>
        <v>1.359</v>
      </c>
      <c r="K46" s="229">
        <f>+Carga_datos!K88</f>
        <v>-11.32785</v>
      </c>
      <c r="L46" s="229">
        <f>+Carga_datos!L88</f>
        <v>-17.07647</v>
      </c>
      <c r="M46" s="229">
        <f>+Carga_datos!M88</f>
        <v>192.91613000000001</v>
      </c>
      <c r="N46" s="229">
        <f>+Carga_datos!N88</f>
        <v>-33.97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0</v>
      </c>
      <c r="E47" s="231">
        <f t="shared" ref="E47:G47" si="17">+E15+E19+E20+E21+E26+E29+E33+E39+E40+E41+E42+E45+E46</f>
        <v>0</v>
      </c>
      <c r="F47" s="231">
        <f t="shared" si="17"/>
        <v>0</v>
      </c>
      <c r="G47" s="231">
        <f t="shared" si="17"/>
        <v>0</v>
      </c>
      <c r="H47" s="231">
        <f t="shared" ref="H47:N47" si="18">+H15+H19+H20+H21+H26+H29+H33+H39+H40+H41+H42+H45+H46</f>
        <v>0</v>
      </c>
      <c r="I47" s="231">
        <f t="shared" si="18"/>
        <v>156.58544999999989</v>
      </c>
      <c r="J47" s="231">
        <f t="shared" si="18"/>
        <v>399.93900000000224</v>
      </c>
      <c r="K47" s="231">
        <f t="shared" si="18"/>
        <v>1813.2314600000052</v>
      </c>
      <c r="L47" s="231">
        <f t="shared" si="18"/>
        <v>1203.7401000000061</v>
      </c>
      <c r="M47" s="231">
        <f t="shared" si="18"/>
        <v>1015.3650199999997</v>
      </c>
      <c r="N47" s="231">
        <f t="shared" si="18"/>
        <v>7299.1809999999896</v>
      </c>
      <c r="O47" s="335">
        <f>+Carga_datos!D89-Data!D47</f>
        <v>0</v>
      </c>
      <c r="P47" s="335">
        <f>+Carga_datos!E89-Data!E47</f>
        <v>0</v>
      </c>
      <c r="Q47" s="335">
        <f>+Carga_datos!F89-Data!F47</f>
        <v>0</v>
      </c>
      <c r="R47" s="335">
        <f>+Carga_datos!G89-Data!G47</f>
        <v>0</v>
      </c>
      <c r="S47" s="335">
        <f>+Carga_datos!H89-Data!H47</f>
        <v>0</v>
      </c>
      <c r="T47" s="335">
        <f>+Carga_datos!I89-Data!I47</f>
        <v>0</v>
      </c>
      <c r="U47" s="335">
        <f>+Carga_datos!J89-Data!J47</f>
        <v>-2.2168933355715126E-12</v>
      </c>
      <c r="V47" s="335">
        <f>+Carga_datos!K89-Data!K47</f>
        <v>-5.2295945351943374E-12</v>
      </c>
      <c r="W47" s="335">
        <f>+Carga_datos!L89-Data!L47</f>
        <v>-6.1390892369672656E-12</v>
      </c>
      <c r="X47" s="335">
        <f>+Carga_datos!M89-Data!M47</f>
        <v>0</v>
      </c>
      <c r="Y47" s="335">
        <f>+Carga_datos!N89-Data!N47</f>
        <v>1.0004441719502211E-11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0</v>
      </c>
      <c r="E48" s="229">
        <f>+Carga_datos!E90</f>
        <v>0</v>
      </c>
      <c r="F48" s="229">
        <f>+Carga_datos!F90</f>
        <v>0</v>
      </c>
      <c r="G48" s="229">
        <f>+Carga_datos!G90</f>
        <v>0</v>
      </c>
      <c r="H48" s="229">
        <f>+Carga_datos!H90</f>
        <v>0</v>
      </c>
      <c r="I48" s="229">
        <f>+Carga_datos!I90</f>
        <v>0</v>
      </c>
      <c r="J48" s="229">
        <f>+Carga_datos!J90</f>
        <v>2E-3</v>
      </c>
      <c r="K48" s="229">
        <f>+Carga_datos!K90</f>
        <v>264.00847900000002</v>
      </c>
      <c r="L48" s="229">
        <f>+Carga_datos!L90</f>
        <v>695.03866000000005</v>
      </c>
      <c r="M48" s="229">
        <f>+Carga_datos!M90</f>
        <v>1278.42912</v>
      </c>
      <c r="N48" s="229">
        <f>+Carga_datos!N90</f>
        <v>1564.499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0</v>
      </c>
      <c r="E49" s="229">
        <f>+Carga_datos!E91</f>
        <v>0</v>
      </c>
      <c r="F49" s="229">
        <f>+Carga_datos!F91</f>
        <v>0</v>
      </c>
      <c r="G49" s="229">
        <f>+Carga_datos!G91</f>
        <v>0</v>
      </c>
      <c r="H49" s="229">
        <f>+Carga_datos!H91</f>
        <v>0</v>
      </c>
      <c r="I49" s="229">
        <f>+Carga_datos!I91</f>
        <v>0</v>
      </c>
      <c r="J49" s="229">
        <f>+Carga_datos!J91</f>
        <v>-6.5869999999999997</v>
      </c>
      <c r="K49" s="229">
        <f>+Carga_datos!K91</f>
        <v>-130.00323</v>
      </c>
      <c r="L49" s="229">
        <f>+Carga_datos!L91</f>
        <v>-1090.1738600000001</v>
      </c>
      <c r="M49" s="229">
        <f>+Carga_datos!M91</f>
        <v>-1377.09022</v>
      </c>
      <c r="N49" s="229">
        <f>+Carga_datos!N91</f>
        <v>-1856.1890000000001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</v>
      </c>
      <c r="J50" s="229">
        <f>+Carga_datos!J92</f>
        <v>0</v>
      </c>
      <c r="K50" s="229">
        <f>+Carga_datos!K92</f>
        <v>0</v>
      </c>
      <c r="L50" s="229">
        <f>+Carga_datos!L92</f>
        <v>-0.28378999999999999</v>
      </c>
      <c r="M50" s="229">
        <f>+Carga_datos!M92</f>
        <v>-2.5628799999999998</v>
      </c>
      <c r="N50" s="229">
        <f>+Carga_datos!N92</f>
        <v>-16.483000000000001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0</v>
      </c>
      <c r="I51" s="229">
        <f>+Carga_datos!I93</f>
        <v>0</v>
      </c>
      <c r="J51" s="229">
        <f>+Carga_datos!J93</f>
        <v>0</v>
      </c>
      <c r="K51" s="229">
        <f>+Carga_datos!K93</f>
        <v>0</v>
      </c>
      <c r="L51" s="229">
        <f>+Carga_datos!L93</f>
        <v>0</v>
      </c>
      <c r="M51" s="229">
        <f>+Carga_datos!M93</f>
        <v>1.4E-3</v>
      </c>
      <c r="N51" s="229">
        <f>+Carga_datos!N93</f>
        <v>-0.14299999999999999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0</v>
      </c>
      <c r="F52" s="229">
        <f t="shared" si="19"/>
        <v>0</v>
      </c>
      <c r="G52" s="229">
        <f t="shared" si="19"/>
        <v>0</v>
      </c>
      <c r="H52" s="229">
        <f t="shared" ref="H52:N52" si="20">SUM(H53:H54)</f>
        <v>0</v>
      </c>
      <c r="I52" s="229">
        <f t="shared" si="20"/>
        <v>0</v>
      </c>
      <c r="J52" s="229">
        <f t="shared" si="20"/>
        <v>0</v>
      </c>
      <c r="K52" s="229">
        <f t="shared" si="20"/>
        <v>0</v>
      </c>
      <c r="L52" s="229">
        <f t="shared" si="20"/>
        <v>-5.6370699999999996</v>
      </c>
      <c r="M52" s="229">
        <f t="shared" si="20"/>
        <v>0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0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-5.6370699999999996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0</v>
      </c>
      <c r="E59" s="231">
        <f>+E48+E49+E50+E51+E52+E55</f>
        <v>0</v>
      </c>
      <c r="F59" s="231">
        <f t="shared" ref="F59:G59" si="23">+F48+F49+F50+F51+F52+F55</f>
        <v>0</v>
      </c>
      <c r="G59" s="231">
        <f t="shared" si="23"/>
        <v>0</v>
      </c>
      <c r="H59" s="231">
        <f t="shared" ref="H59:N59" si="24">+H48+H49+H50+H51+H52+H55</f>
        <v>0</v>
      </c>
      <c r="I59" s="231">
        <f t="shared" si="24"/>
        <v>0</v>
      </c>
      <c r="J59" s="231">
        <f t="shared" si="24"/>
        <v>-6.585</v>
      </c>
      <c r="K59" s="231">
        <f t="shared" si="24"/>
        <v>134.00524900000002</v>
      </c>
      <c r="L59" s="231">
        <f t="shared" si="24"/>
        <v>-401.05606000000006</v>
      </c>
      <c r="M59" s="231">
        <f t="shared" si="24"/>
        <v>-101.22258000000004</v>
      </c>
      <c r="N59" s="231">
        <f t="shared" si="24"/>
        <v>-308.31600000000003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9.9999996905353328E-7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0</v>
      </c>
      <c r="E60" s="231">
        <f t="shared" ref="E60:G60" si="25">+E47+E59</f>
        <v>0</v>
      </c>
      <c r="F60" s="231">
        <f t="shared" si="25"/>
        <v>0</v>
      </c>
      <c r="G60" s="231">
        <f t="shared" si="25"/>
        <v>0</v>
      </c>
      <c r="H60" s="231">
        <f t="shared" ref="H60:N60" si="26">+H47+H59</f>
        <v>0</v>
      </c>
      <c r="I60" s="231">
        <f t="shared" si="26"/>
        <v>156.58544999999989</v>
      </c>
      <c r="J60" s="231">
        <f t="shared" si="26"/>
        <v>393.35400000000226</v>
      </c>
      <c r="K60" s="231">
        <f t="shared" si="26"/>
        <v>1947.2367090000052</v>
      </c>
      <c r="L60" s="231">
        <f t="shared" si="26"/>
        <v>802.68404000000601</v>
      </c>
      <c r="M60" s="231">
        <f t="shared" si="26"/>
        <v>914.14243999999974</v>
      </c>
      <c r="N60" s="231">
        <f t="shared" si="26"/>
        <v>6990.8649999999898</v>
      </c>
      <c r="O60" s="335">
        <f>+Carga_datos!D102-Data!D60</f>
        <v>0</v>
      </c>
      <c r="P60" s="335">
        <f>+Carga_datos!E102-Data!E60</f>
        <v>0</v>
      </c>
      <c r="Q60" s="335">
        <f>+Carga_datos!F102-Data!F60</f>
        <v>0</v>
      </c>
      <c r="R60" s="335">
        <f>+Carga_datos!G102-Data!G60</f>
        <v>0</v>
      </c>
      <c r="S60" s="335">
        <f>+Carga_datos!H102-Data!H60</f>
        <v>0</v>
      </c>
      <c r="T60" s="335">
        <f>+Carga_datos!I102-Data!I60</f>
        <v>0</v>
      </c>
      <c r="U60" s="335">
        <f>+Carga_datos!J102-Data!J60</f>
        <v>-2.2737367544323206E-12</v>
      </c>
      <c r="V60" s="335">
        <f>+Carga_datos!K102-Data!K60</f>
        <v>9.9999465419386979E-7</v>
      </c>
      <c r="W60" s="335">
        <f>+Carga_datos!L102-Data!L60</f>
        <v>-6.0254023992456496E-12</v>
      </c>
      <c r="X60" s="335">
        <f>+Carga_datos!M102-Data!M60</f>
        <v>0</v>
      </c>
      <c r="Y60" s="335">
        <f>+Carga_datos!N102-Data!N60</f>
        <v>1.0004441719502211E-11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0</v>
      </c>
      <c r="E61" s="229">
        <f>+Carga_datos!E103</f>
        <v>0</v>
      </c>
      <c r="F61" s="229">
        <f>+Carga_datos!F103</f>
        <v>0</v>
      </c>
      <c r="G61" s="229">
        <f>+Carga_datos!G103</f>
        <v>0</v>
      </c>
      <c r="H61" s="229">
        <f>+Carga_datos!H103</f>
        <v>0</v>
      </c>
      <c r="I61" s="229">
        <f>+Carga_datos!I103</f>
        <v>-6.6717300000000002</v>
      </c>
      <c r="J61" s="229">
        <f>+Carga_datos!J103</f>
        <v>-20.99</v>
      </c>
      <c r="K61" s="229">
        <f>+Carga_datos!K103</f>
        <v>133.73644999999999</v>
      </c>
      <c r="L61" s="229">
        <f>+Carga_datos!L103</f>
        <v>-13.50956</v>
      </c>
      <c r="M61" s="229">
        <f>+Carga_datos!M103</f>
        <v>354.94573000000003</v>
      </c>
      <c r="N61" s="229">
        <f>+Carga_datos!N103</f>
        <v>-575.41600000000005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0</v>
      </c>
      <c r="E62" s="231">
        <f t="shared" ref="E62:G62" si="27">+E60+E61</f>
        <v>0</v>
      </c>
      <c r="F62" s="231">
        <f t="shared" si="27"/>
        <v>0</v>
      </c>
      <c r="G62" s="231">
        <f t="shared" si="27"/>
        <v>0</v>
      </c>
      <c r="H62" s="231">
        <f t="shared" ref="H62:N62" si="28">+H60+H61</f>
        <v>0</v>
      </c>
      <c r="I62" s="231">
        <f t="shared" si="28"/>
        <v>149.9137199999999</v>
      </c>
      <c r="J62" s="231">
        <f t="shared" si="28"/>
        <v>372.36400000000225</v>
      </c>
      <c r="K62" s="231">
        <f t="shared" si="28"/>
        <v>2080.9731590000051</v>
      </c>
      <c r="L62" s="231">
        <f t="shared" si="28"/>
        <v>789.17448000000604</v>
      </c>
      <c r="M62" s="231">
        <f t="shared" si="28"/>
        <v>1269.0881699999998</v>
      </c>
      <c r="N62" s="231">
        <f t="shared" si="28"/>
        <v>6415.4489999999896</v>
      </c>
      <c r="O62" s="335">
        <f>Carga_datos!D104-Data!D62</f>
        <v>0</v>
      </c>
      <c r="P62" s="335">
        <f>Carga_datos!E104-Data!E62</f>
        <v>0</v>
      </c>
      <c r="Q62" s="335">
        <f>Carga_datos!F104-Data!F62</f>
        <v>0</v>
      </c>
      <c r="R62" s="335">
        <f>Carga_datos!G104-Data!G62</f>
        <v>0</v>
      </c>
      <c r="S62" s="335">
        <f>Carga_datos!H104-Data!H62</f>
        <v>0</v>
      </c>
      <c r="T62" s="335">
        <f>Carga_datos!I104-Data!I62</f>
        <v>0</v>
      </c>
      <c r="U62" s="335">
        <f>Carga_datos!J104-Data!J62</f>
        <v>-2.2737367544323206E-12</v>
      </c>
      <c r="V62" s="335">
        <f>Carga_datos!K104-Data!K62</f>
        <v>9.9999488156754524E-7</v>
      </c>
      <c r="W62" s="335">
        <f>Carga_datos!L104-Data!L62</f>
        <v>-6.0254023992456496E-12</v>
      </c>
      <c r="X62" s="335">
        <f>Carga_datos!M104-Data!M62</f>
        <v>0</v>
      </c>
      <c r="Y62" s="335">
        <f>Carga_datos!N104-Data!N62</f>
        <v>1.0004441719502211E-11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0</v>
      </c>
      <c r="E65" s="231">
        <f t="shared" ref="E65:G65" si="29">+E62+E64</f>
        <v>0</v>
      </c>
      <c r="F65" s="231">
        <f t="shared" si="29"/>
        <v>0</v>
      </c>
      <c r="G65" s="231">
        <f t="shared" si="29"/>
        <v>0</v>
      </c>
      <c r="H65" s="231">
        <f t="shared" ref="H65:N65" si="30">+H62+H64</f>
        <v>0</v>
      </c>
      <c r="I65" s="231">
        <f t="shared" si="30"/>
        <v>149.9137199999999</v>
      </c>
      <c r="J65" s="231">
        <f t="shared" si="30"/>
        <v>372.36400000000225</v>
      </c>
      <c r="K65" s="231">
        <f t="shared" si="30"/>
        <v>2080.9731590000051</v>
      </c>
      <c r="L65" s="231">
        <f t="shared" si="30"/>
        <v>789.17448000000604</v>
      </c>
      <c r="M65" s="231">
        <f t="shared" si="30"/>
        <v>1269.0881699999998</v>
      </c>
      <c r="N65" s="231">
        <f t="shared" si="30"/>
        <v>6415.4489999999896</v>
      </c>
      <c r="O65" s="335">
        <f>+Carga_datos!D106-Data!D65</f>
        <v>0</v>
      </c>
      <c r="P65" s="335">
        <f>+Carga_datos!E106-Data!E65</f>
        <v>0</v>
      </c>
      <c r="Q65" s="335">
        <f>+Carga_datos!F106-Data!F65</f>
        <v>0</v>
      </c>
      <c r="R65" s="335">
        <f>+Carga_datos!G106-Data!G65</f>
        <v>0</v>
      </c>
      <c r="S65" s="335">
        <f>+Carga_datos!H106-Data!H65</f>
        <v>0</v>
      </c>
      <c r="T65" s="335">
        <f>+Carga_datos!I106-Data!I65</f>
        <v>0</v>
      </c>
      <c r="U65" s="335">
        <f>+Carga_datos!J106-Data!J65</f>
        <v>-2.2737367544323206E-12</v>
      </c>
      <c r="V65" s="335">
        <f>+Carga_datos!K106-Data!K65</f>
        <v>9.9999488156754524E-7</v>
      </c>
      <c r="W65" s="335">
        <f>+Carga_datos!L106-Data!L65</f>
        <v>-6.0254023992456496E-12</v>
      </c>
      <c r="X65" s="335">
        <f>+Carga_datos!M106-Data!M65</f>
        <v>0</v>
      </c>
      <c r="Y65" s="335">
        <f>+Carga_datos!N106-Data!N65</f>
        <v>1.0004441719502211E-11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0</v>
      </c>
      <c r="F71" s="267">
        <f t="shared" si="33"/>
        <v>0</v>
      </c>
      <c r="G71" s="267">
        <f t="shared" si="33"/>
        <v>0</v>
      </c>
      <c r="H71" s="267">
        <f t="shared" ref="H71:N71" si="34">+H22</f>
        <v>0</v>
      </c>
      <c r="I71" s="267">
        <f t="shared" si="34"/>
        <v>-906.46270000000004</v>
      </c>
      <c r="J71" s="267">
        <f t="shared" si="34"/>
        <v>-4380.4660000000003</v>
      </c>
      <c r="K71" s="267">
        <f t="shared" si="34"/>
        <v>-6435.3818499999998</v>
      </c>
      <c r="L71" s="267">
        <f t="shared" si="34"/>
        <v>-9676.8849599999994</v>
      </c>
      <c r="M71" s="267">
        <f t="shared" si="34"/>
        <v>-11176.53946</v>
      </c>
      <c r="N71" s="267">
        <f t="shared" si="34"/>
        <v>-11508.954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0</v>
      </c>
      <c r="F72" s="267">
        <f t="shared" si="33"/>
        <v>0</v>
      </c>
      <c r="G72" s="267">
        <f t="shared" si="33"/>
        <v>0</v>
      </c>
      <c r="H72" s="267">
        <f t="shared" ref="H72:N72" si="35">+H23</f>
        <v>0</v>
      </c>
      <c r="I72" s="267">
        <f t="shared" si="35"/>
        <v>0</v>
      </c>
      <c r="J72" s="267">
        <f t="shared" si="35"/>
        <v>-559.33000000000004</v>
      </c>
      <c r="K72" s="267">
        <f t="shared" si="35"/>
        <v>-1663.08953</v>
      </c>
      <c r="L72" s="267">
        <f t="shared" si="35"/>
        <v>-2696.1234100000001</v>
      </c>
      <c r="M72" s="267">
        <f t="shared" si="35"/>
        <v>-2929.4204599999998</v>
      </c>
      <c r="N72" s="267">
        <f t="shared" si="35"/>
        <v>-2981.03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0</v>
      </c>
      <c r="F73" s="267">
        <f t="shared" si="33"/>
        <v>0</v>
      </c>
      <c r="G73" s="267">
        <f t="shared" si="33"/>
        <v>0</v>
      </c>
      <c r="H73" s="267">
        <f t="shared" ref="H73:N73" si="36">+H24</f>
        <v>0</v>
      </c>
      <c r="I73" s="267">
        <f t="shared" si="36"/>
        <v>0</v>
      </c>
      <c r="J73" s="267">
        <f t="shared" si="36"/>
        <v>-22.289000000000001</v>
      </c>
      <c r="K73" s="267">
        <f t="shared" si="36"/>
        <v>-14.85741</v>
      </c>
      <c r="L73" s="267">
        <f t="shared" si="36"/>
        <v>-3741.3919799999999</v>
      </c>
      <c r="M73" s="267">
        <f t="shared" si="36"/>
        <v>-4051.5686599999999</v>
      </c>
      <c r="N73" s="267">
        <f t="shared" si="36"/>
        <v>-5132.3540000000003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0</v>
      </c>
      <c r="F75" s="267">
        <f t="shared" ref="F75:G75" si="38">-(F101-E101)</f>
        <v>0</v>
      </c>
      <c r="G75" s="267">
        <f t="shared" si="38"/>
        <v>0</v>
      </c>
      <c r="H75" s="267">
        <f t="shared" ref="H75:H76" si="39">-(H101-G101)</f>
        <v>0</v>
      </c>
      <c r="I75" s="267">
        <f t="shared" ref="I75:I76" si="40">-(I101-H101)</f>
        <v>-80.854089999999999</v>
      </c>
      <c r="J75" s="267">
        <f t="shared" ref="J75:J76" si="41">-(J101-I101)</f>
        <v>-1883.77791</v>
      </c>
      <c r="K75" s="267">
        <f t="shared" ref="K75:K76" si="42">-(K101-J101)</f>
        <v>1615.0533700000001</v>
      </c>
      <c r="L75" s="267">
        <f t="shared" ref="L75:L76" si="43">-(L101-K101)</f>
        <v>-6.1789600000000178</v>
      </c>
      <c r="M75" s="267">
        <f t="shared" ref="M75:M76" si="44">-(M101-L101)</f>
        <v>-9.6354200000000105</v>
      </c>
      <c r="N75" s="267">
        <f t="shared" ref="N75:N76" si="45">-(N101-M101)</f>
        <v>-27.291989999999998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0</v>
      </c>
      <c r="F76" s="267">
        <f t="shared" ref="F76:G76" si="46">-(F102-E102)</f>
        <v>0</v>
      </c>
      <c r="G76" s="267">
        <f t="shared" si="46"/>
        <v>0</v>
      </c>
      <c r="H76" s="267">
        <f t="shared" si="39"/>
        <v>0</v>
      </c>
      <c r="I76" s="267">
        <f t="shared" si="40"/>
        <v>0</v>
      </c>
      <c r="J76" s="267">
        <f t="shared" si="41"/>
        <v>0</v>
      </c>
      <c r="K76" s="267">
        <f t="shared" si="42"/>
        <v>-55.243899999999996</v>
      </c>
      <c r="L76" s="267">
        <f t="shared" si="43"/>
        <v>-75.406990000000008</v>
      </c>
      <c r="M76" s="267">
        <f t="shared" si="44"/>
        <v>-34.331150000000008</v>
      </c>
      <c r="N76" s="267">
        <f t="shared" si="45"/>
        <v>-73.924959999999999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0</v>
      </c>
      <c r="F77" s="267">
        <f t="shared" ref="F77:G77" si="47">+F34</f>
        <v>0</v>
      </c>
      <c r="G77" s="267">
        <f t="shared" si="47"/>
        <v>0</v>
      </c>
      <c r="H77" s="267">
        <f t="shared" ref="H77:N77" si="48">+H34</f>
        <v>0</v>
      </c>
      <c r="I77" s="267">
        <f t="shared" si="48"/>
        <v>-1447.3286800000001</v>
      </c>
      <c r="J77" s="267">
        <f t="shared" si="48"/>
        <v>-9446.4259999999995</v>
      </c>
      <c r="K77" s="267">
        <f t="shared" si="48"/>
        <v>-17306.25519</v>
      </c>
      <c r="L77" s="267">
        <f t="shared" si="48"/>
        <v>-27751.797320000001</v>
      </c>
      <c r="M77" s="267">
        <f t="shared" si="48"/>
        <v>-31280.574639999999</v>
      </c>
      <c r="N77" s="267">
        <f t="shared" si="48"/>
        <v>-31829.562000000002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0</v>
      </c>
      <c r="F78" s="267">
        <f t="shared" ref="F78:G78" si="49">SUM(F71:F77)</f>
        <v>0</v>
      </c>
      <c r="G78" s="267">
        <f t="shared" si="49"/>
        <v>0</v>
      </c>
      <c r="H78" s="267">
        <f t="shared" ref="H78:N78" si="50">SUM(H71:H77)</f>
        <v>0</v>
      </c>
      <c r="I78" s="267">
        <f t="shared" si="50"/>
        <v>-2434.6454700000004</v>
      </c>
      <c r="J78" s="267">
        <f t="shared" si="50"/>
        <v>-16292.288909999999</v>
      </c>
      <c r="K78" s="267">
        <f t="shared" si="50"/>
        <v>-23859.774509999999</v>
      </c>
      <c r="L78" s="267">
        <f t="shared" si="50"/>
        <v>-43947.783620000002</v>
      </c>
      <c r="M78" s="267">
        <f t="shared" si="50"/>
        <v>-49482.069789999994</v>
      </c>
      <c r="N78" s="267">
        <f t="shared" si="50"/>
        <v>-51553.116950000003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0</v>
      </c>
      <c r="E90" s="269">
        <f t="shared" ref="E90:G90" si="57">SUM(E91:E97)</f>
        <v>0</v>
      </c>
      <c r="F90" s="269">
        <f t="shared" si="57"/>
        <v>0</v>
      </c>
      <c r="G90" s="269">
        <f t="shared" si="57"/>
        <v>0</v>
      </c>
      <c r="H90" s="269">
        <f t="shared" ref="H90:N90" si="58">SUM(H91:H97)</f>
        <v>0</v>
      </c>
      <c r="I90" s="269">
        <f t="shared" si="58"/>
        <v>501.15037999999998</v>
      </c>
      <c r="J90" s="269">
        <f t="shared" si="58"/>
        <v>13519.608</v>
      </c>
      <c r="K90" s="269">
        <f t="shared" si="58"/>
        <v>27594.57891</v>
      </c>
      <c r="L90" s="269">
        <f t="shared" si="58"/>
        <v>67614.478759999998</v>
      </c>
      <c r="M90" s="269">
        <f t="shared" si="58"/>
        <v>72145.254849999998</v>
      </c>
      <c r="N90" s="269">
        <f t="shared" si="58"/>
        <v>76443.037000000011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0</v>
      </c>
      <c r="E91" s="284">
        <f>+Carga_datos!E3</f>
        <v>0</v>
      </c>
      <c r="F91" s="284">
        <f>+Carga_datos!F3</f>
        <v>0</v>
      </c>
      <c r="G91" s="284">
        <f>+Carga_datos!G3</f>
        <v>0</v>
      </c>
      <c r="H91" s="284">
        <f>+Carga_datos!H3</f>
        <v>0</v>
      </c>
      <c r="I91" s="284">
        <f>+Carga_datos!I3</f>
        <v>0</v>
      </c>
      <c r="J91" s="284">
        <f>+Carga_datos!J3</f>
        <v>999.98400000000004</v>
      </c>
      <c r="K91" s="284">
        <f>+Carga_datos!K3</f>
        <v>2085.2329100000002</v>
      </c>
      <c r="L91" s="284">
        <f>+Carga_datos!L3</f>
        <v>6751.95658</v>
      </c>
      <c r="M91" s="284">
        <f>+Carga_datos!M3</f>
        <v>7332.8039200000003</v>
      </c>
      <c r="N91" s="284">
        <f>+Carga_datos!N3</f>
        <v>6849.6509999999998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0</v>
      </c>
      <c r="E92" s="284">
        <f>+Carga_datos!E4</f>
        <v>0</v>
      </c>
      <c r="F92" s="284">
        <f>+Carga_datos!F4</f>
        <v>0</v>
      </c>
      <c r="G92" s="284">
        <f>+Carga_datos!G4</f>
        <v>0</v>
      </c>
      <c r="H92" s="284">
        <f>+Carga_datos!H4</f>
        <v>0</v>
      </c>
      <c r="I92" s="284">
        <f>+Carga_datos!I4</f>
        <v>1.15038</v>
      </c>
      <c r="J92" s="284">
        <f>+Carga_datos!J4</f>
        <v>9564.8050000000003</v>
      </c>
      <c r="K92" s="284">
        <f>+Carga_datos!K4</f>
        <v>16088.38408</v>
      </c>
      <c r="L92" s="284">
        <f>+Carga_datos!L4</f>
        <v>24913.791870000001</v>
      </c>
      <c r="M92" s="284">
        <f>+Carga_datos!M4</f>
        <v>23500.200379999998</v>
      </c>
      <c r="N92" s="284">
        <f>+Carga_datos!N4</f>
        <v>21628.937999999998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0</v>
      </c>
      <c r="E94" s="284">
        <f>+Carga_datos!E6</f>
        <v>0</v>
      </c>
      <c r="F94" s="284">
        <f>+Carga_datos!F6</f>
        <v>0</v>
      </c>
      <c r="G94" s="284">
        <f>+Carga_datos!G6</f>
        <v>0</v>
      </c>
      <c r="H94" s="284">
        <f>+Carga_datos!H6</f>
        <v>0</v>
      </c>
      <c r="I94" s="284">
        <f>+Carga_datos!I6</f>
        <v>0</v>
      </c>
      <c r="J94" s="284">
        <f>+Carga_datos!J6</f>
        <v>0</v>
      </c>
      <c r="K94" s="284">
        <f>+Carga_datos!K6</f>
        <v>0</v>
      </c>
      <c r="L94" s="284">
        <f>+Carga_datos!L6</f>
        <v>19100</v>
      </c>
      <c r="M94" s="284">
        <f>+Carga_datos!M6</f>
        <v>25689.248869999999</v>
      </c>
      <c r="N94" s="284">
        <f>+Carga_datos!N6</f>
        <v>25069.954000000002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0</v>
      </c>
      <c r="E95" s="284">
        <f>+Carga_datos!E7</f>
        <v>0</v>
      </c>
      <c r="F95" s="284">
        <f>+Carga_datos!F7</f>
        <v>0</v>
      </c>
      <c r="G95" s="284">
        <f>+Carga_datos!G7</f>
        <v>0</v>
      </c>
      <c r="H95" s="284">
        <f>+Carga_datos!H7</f>
        <v>0</v>
      </c>
      <c r="I95" s="284">
        <f>+Carga_datos!I7</f>
        <v>500</v>
      </c>
      <c r="J95" s="284">
        <f>+Carga_datos!J7</f>
        <v>2953.3629999999998</v>
      </c>
      <c r="K95" s="284">
        <f>+Carga_datos!K7</f>
        <v>9285.7692499999994</v>
      </c>
      <c r="L95" s="284">
        <f>+Carga_datos!L7</f>
        <v>11721.65393</v>
      </c>
      <c r="M95" s="284">
        <f>+Carga_datos!M7</f>
        <v>10070.259959999999</v>
      </c>
      <c r="N95" s="284">
        <f>+Carga_datos!N7</f>
        <v>17744.882000000001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0</v>
      </c>
      <c r="E96" s="284">
        <f>+Carga_datos!E8</f>
        <v>0</v>
      </c>
      <c r="F96" s="284">
        <f>+Carga_datos!F8</f>
        <v>0</v>
      </c>
      <c r="G96" s="284">
        <f>+Carga_datos!G8</f>
        <v>0</v>
      </c>
      <c r="H96" s="284">
        <f>+Carga_datos!H8</f>
        <v>0</v>
      </c>
      <c r="I96" s="284">
        <f>+Carga_datos!I8</f>
        <v>0</v>
      </c>
      <c r="J96" s="284">
        <f>+Carga_datos!J8</f>
        <v>1.456</v>
      </c>
      <c r="K96" s="284">
        <f>+Carga_datos!K8</f>
        <v>135.19266999999999</v>
      </c>
      <c r="L96" s="284">
        <f>+Carga_datos!L8</f>
        <v>121.68311</v>
      </c>
      <c r="M96" s="284">
        <f>+Carga_datos!M8</f>
        <v>439.16260999999997</v>
      </c>
      <c r="N96" s="284">
        <f>+Carga_datos!N8</f>
        <v>425.65300000000002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5005.3932699999996</v>
      </c>
      <c r="M97" s="284">
        <f>+Carga_datos!M9</f>
        <v>5113.5791099999997</v>
      </c>
      <c r="N97" s="284">
        <f>+Carga_datos!N9</f>
        <v>4723.9589999999998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0</v>
      </c>
      <c r="E98" s="269">
        <f t="shared" ref="E98:G98" si="59">E99+E100+E107+E108+E109+E110+E111</f>
        <v>0</v>
      </c>
      <c r="F98" s="269">
        <f t="shared" si="59"/>
        <v>0</v>
      </c>
      <c r="G98" s="269">
        <f t="shared" si="59"/>
        <v>0</v>
      </c>
      <c r="H98" s="269">
        <f t="shared" ref="H98:N98" si="60">H99+H100+H107+H108+H109+H110+H111</f>
        <v>0</v>
      </c>
      <c r="I98" s="269">
        <f t="shared" si="60"/>
        <v>2653.2501000000002</v>
      </c>
      <c r="J98" s="269">
        <f t="shared" si="60"/>
        <v>21969.418000000001</v>
      </c>
      <c r="K98" s="269">
        <f t="shared" si="60"/>
        <v>16529.286239999998</v>
      </c>
      <c r="L98" s="269">
        <f t="shared" si="60"/>
        <v>41022.133240000003</v>
      </c>
      <c r="M98" s="269">
        <f t="shared" si="60"/>
        <v>71397.025960000014</v>
      </c>
      <c r="N98" s="269">
        <f t="shared" si="60"/>
        <v>96647.487999999998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0</v>
      </c>
      <c r="E100" s="284">
        <f t="shared" ref="E100:G100" si="61">SUM(E101:E106)</f>
        <v>0</v>
      </c>
      <c r="F100" s="284">
        <f t="shared" si="61"/>
        <v>0</v>
      </c>
      <c r="G100" s="284">
        <f t="shared" si="61"/>
        <v>0</v>
      </c>
      <c r="H100" s="284">
        <f t="shared" ref="H100:N100" si="62">SUM(H101:H106)</f>
        <v>0</v>
      </c>
      <c r="I100" s="284">
        <f t="shared" si="62"/>
        <v>80.854089999999999</v>
      </c>
      <c r="J100" s="284">
        <f t="shared" si="62"/>
        <v>1964.6320000000001</v>
      </c>
      <c r="K100" s="284">
        <f t="shared" si="62"/>
        <v>609.60763999999995</v>
      </c>
      <c r="L100" s="284">
        <f t="shared" si="62"/>
        <v>895.52681000000007</v>
      </c>
      <c r="M100" s="284">
        <f t="shared" si="62"/>
        <v>552.89008000000001</v>
      </c>
      <c r="N100" s="284">
        <f t="shared" si="62"/>
        <v>631.59199999999998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0</v>
      </c>
      <c r="E101" s="284">
        <f>+Carga_datos!E13</f>
        <v>0</v>
      </c>
      <c r="F101" s="284">
        <f>+Carga_datos!F13</f>
        <v>0</v>
      </c>
      <c r="G101" s="284">
        <f>+Carga_datos!G13</f>
        <v>0</v>
      </c>
      <c r="H101" s="284">
        <f>+Carga_datos!H13</f>
        <v>0</v>
      </c>
      <c r="I101" s="284">
        <f>+Carga_datos!I13</f>
        <v>80.854089999999999</v>
      </c>
      <c r="J101" s="284">
        <f>+Carga_datos!J13</f>
        <v>1964.6320000000001</v>
      </c>
      <c r="K101" s="284">
        <f>+Carga_datos!K13</f>
        <v>349.57862999999998</v>
      </c>
      <c r="L101" s="284">
        <f>+Carga_datos!L13</f>
        <v>355.75758999999999</v>
      </c>
      <c r="M101" s="284">
        <f>+Carga_datos!M13</f>
        <v>365.39301</v>
      </c>
      <c r="N101" s="284">
        <f>+Carga_datos!N13</f>
        <v>392.685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0</v>
      </c>
      <c r="E102" s="284">
        <f>+Carga_datos!E14</f>
        <v>0</v>
      </c>
      <c r="F102" s="284">
        <f>+Carga_datos!F14</f>
        <v>0</v>
      </c>
      <c r="G102" s="284">
        <f>+Carga_datos!G14</f>
        <v>0</v>
      </c>
      <c r="H102" s="284">
        <f>+Carga_datos!H14</f>
        <v>0</v>
      </c>
      <c r="I102" s="284">
        <f>+Carga_datos!I14</f>
        <v>0</v>
      </c>
      <c r="J102" s="284">
        <f>+Carga_datos!J14</f>
        <v>0</v>
      </c>
      <c r="K102" s="284">
        <f>+Carga_datos!K14</f>
        <v>55.243899999999996</v>
      </c>
      <c r="L102" s="284">
        <f>+Carga_datos!L14</f>
        <v>130.65089</v>
      </c>
      <c r="M102" s="284">
        <f>+Carga_datos!M14</f>
        <v>164.98204000000001</v>
      </c>
      <c r="N102" s="284">
        <f>+Carga_datos!N14</f>
        <v>238.90700000000001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0</v>
      </c>
      <c r="E106" s="284">
        <f>+Carga_datos!E18</f>
        <v>0</v>
      </c>
      <c r="F106" s="284">
        <f>+Carga_datos!F18</f>
        <v>0</v>
      </c>
      <c r="G106" s="284">
        <f>+Carga_datos!G18</f>
        <v>0</v>
      </c>
      <c r="H106" s="284">
        <f>+Carga_datos!H18</f>
        <v>0</v>
      </c>
      <c r="I106" s="284">
        <f>+Carga_datos!I18</f>
        <v>0</v>
      </c>
      <c r="J106" s="284">
        <f>+Carga_datos!J18</f>
        <v>0</v>
      </c>
      <c r="K106" s="284">
        <f>+Carga_datos!K18</f>
        <v>204.78511</v>
      </c>
      <c r="L106" s="284">
        <f>+Carga_datos!L18</f>
        <v>409.11833000000001</v>
      </c>
      <c r="M106" s="284">
        <f>+Carga_datos!M18</f>
        <v>22.515029999999999</v>
      </c>
      <c r="N106" s="284">
        <f>+Carga_datos!N18</f>
        <v>0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0</v>
      </c>
      <c r="E107" s="284">
        <f>+Carga_datos!E19</f>
        <v>0</v>
      </c>
      <c r="F107" s="284">
        <f>+Carga_datos!F19</f>
        <v>0</v>
      </c>
      <c r="G107" s="284">
        <f>+Carga_datos!G19</f>
        <v>0</v>
      </c>
      <c r="H107" s="284">
        <f>+Carga_datos!H19</f>
        <v>0</v>
      </c>
      <c r="I107" s="284">
        <f>+Carga_datos!I19</f>
        <v>1289.1198899999999</v>
      </c>
      <c r="J107" s="284">
        <f>+Carga_datos!J19</f>
        <v>9787.0339999999997</v>
      </c>
      <c r="K107" s="284">
        <f>+Carga_datos!K19</f>
        <v>5187.1843799999997</v>
      </c>
      <c r="L107" s="284">
        <f>+Carga_datos!L19</f>
        <v>25912.272919999999</v>
      </c>
      <c r="M107" s="284">
        <f>+Carga_datos!M19</f>
        <v>23471.603299999999</v>
      </c>
      <c r="N107" s="284">
        <f>+Carga_datos!N19</f>
        <v>23757.089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0</v>
      </c>
      <c r="E108" s="284">
        <f>+Carga_datos!E20</f>
        <v>0</v>
      </c>
      <c r="F108" s="284">
        <f>+Carga_datos!F20</f>
        <v>0</v>
      </c>
      <c r="G108" s="284">
        <f>+Carga_datos!G20</f>
        <v>0</v>
      </c>
      <c r="H108" s="284">
        <f>+Carga_datos!H20</f>
        <v>0</v>
      </c>
      <c r="I108" s="284">
        <f>+Carga_datos!I20</f>
        <v>0</v>
      </c>
      <c r="J108" s="284">
        <f>+Carga_datos!J20</f>
        <v>2664.9949999999999</v>
      </c>
      <c r="K108" s="284">
        <f>+Carga_datos!K20</f>
        <v>3694.6795099999999</v>
      </c>
      <c r="L108" s="284">
        <f>+Carga_datos!L20</f>
        <v>163.69155000000001</v>
      </c>
      <c r="M108" s="284">
        <f>+Carga_datos!M20</f>
        <v>33287.601390000003</v>
      </c>
      <c r="N108" s="284">
        <f>+Carga_datos!N20</f>
        <v>58996.421999999999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0</v>
      </c>
      <c r="E109" s="284">
        <f>+Carga_datos!E21</f>
        <v>0</v>
      </c>
      <c r="F109" s="284">
        <f>+Carga_datos!F21</f>
        <v>0</v>
      </c>
      <c r="G109" s="284">
        <f>+Carga_datos!G21</f>
        <v>0</v>
      </c>
      <c r="H109" s="284">
        <f>+Carga_datos!H21</f>
        <v>0</v>
      </c>
      <c r="I109" s="284">
        <f>+Carga_datos!I21</f>
        <v>109.94802</v>
      </c>
      <c r="J109" s="284">
        <f>+Carga_datos!J21</f>
        <v>122.753</v>
      </c>
      <c r="K109" s="284">
        <f>+Carga_datos!K21</f>
        <v>1774.6863800000001</v>
      </c>
      <c r="L109" s="284">
        <f>+Carga_datos!L21</f>
        <v>6585.6337199999998</v>
      </c>
      <c r="M109" s="284">
        <f>+Carga_datos!M21</f>
        <v>3851.8492099999999</v>
      </c>
      <c r="N109" s="284">
        <f>+Carga_datos!N21</f>
        <v>2897.7420000000002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0</v>
      </c>
      <c r="E110" s="284">
        <f>+Carga_datos!E22</f>
        <v>0</v>
      </c>
      <c r="F110" s="284">
        <f>+Carga_datos!F22</f>
        <v>0</v>
      </c>
      <c r="G110" s="284">
        <f>+Carga_datos!G22</f>
        <v>0</v>
      </c>
      <c r="H110" s="284">
        <f>+Carga_datos!H22</f>
        <v>0</v>
      </c>
      <c r="I110" s="284">
        <f>+Carga_datos!I22</f>
        <v>896.81196</v>
      </c>
      <c r="J110" s="284">
        <f>+Carga_datos!J22</f>
        <v>2075.8609999999999</v>
      </c>
      <c r="K110" s="284">
        <f>+Carga_datos!K22</f>
        <v>4895.3426900000004</v>
      </c>
      <c r="L110" s="284">
        <f>+Carga_datos!L22</f>
        <v>5942.8245200000001</v>
      </c>
      <c r="M110" s="284">
        <f>+Carga_datos!M22</f>
        <v>8432.1343199999992</v>
      </c>
      <c r="N110" s="284">
        <f>+Carga_datos!N22</f>
        <v>7261.2129999999997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0</v>
      </c>
      <c r="E111" s="284">
        <f>+Carga_datos!E23</f>
        <v>0</v>
      </c>
      <c r="F111" s="284">
        <f>+Carga_datos!F23</f>
        <v>0</v>
      </c>
      <c r="G111" s="284">
        <f>+Carga_datos!G23</f>
        <v>0</v>
      </c>
      <c r="H111" s="284">
        <f>+Carga_datos!H23</f>
        <v>0</v>
      </c>
      <c r="I111" s="284">
        <f>+Carga_datos!I23</f>
        <v>276.51614000000001</v>
      </c>
      <c r="J111" s="284">
        <f>+Carga_datos!J23</f>
        <v>5354.143</v>
      </c>
      <c r="K111" s="284">
        <f>+Carga_datos!K23</f>
        <v>367.78564</v>
      </c>
      <c r="L111" s="284">
        <f>+Carga_datos!L23</f>
        <v>1522.18372</v>
      </c>
      <c r="M111" s="284">
        <f>+Carga_datos!M23</f>
        <v>1800.94766</v>
      </c>
      <c r="N111" s="284">
        <f>+Carga_datos!N23</f>
        <v>3103.43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0</v>
      </c>
      <c r="E112" s="269">
        <f t="shared" ref="E112:G112" si="63">+E98+E90</f>
        <v>0</v>
      </c>
      <c r="F112" s="269">
        <f t="shared" si="63"/>
        <v>0</v>
      </c>
      <c r="G112" s="269">
        <f t="shared" si="63"/>
        <v>0</v>
      </c>
      <c r="H112" s="269">
        <f t="shared" ref="H112:N112" si="64">+H98+H90</f>
        <v>0</v>
      </c>
      <c r="I112" s="269">
        <f t="shared" si="64"/>
        <v>3154.4004800000002</v>
      </c>
      <c r="J112" s="269">
        <f t="shared" si="64"/>
        <v>35489.025999999998</v>
      </c>
      <c r="K112" s="269">
        <f t="shared" si="64"/>
        <v>44123.865149999998</v>
      </c>
      <c r="L112" s="269">
        <f t="shared" si="64"/>
        <v>108636.61199999999</v>
      </c>
      <c r="M112" s="269">
        <f t="shared" si="64"/>
        <v>143542.28081000003</v>
      </c>
      <c r="N112" s="269">
        <f t="shared" si="64"/>
        <v>173090.52500000002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0</v>
      </c>
      <c r="E116" s="251">
        <f t="shared" ref="E116:G116" si="67">+E117+E129+E130</f>
        <v>0</v>
      </c>
      <c r="F116" s="251">
        <f t="shared" si="67"/>
        <v>0</v>
      </c>
      <c r="G116" s="251">
        <f t="shared" si="67"/>
        <v>0</v>
      </c>
      <c r="H116" s="251">
        <f t="shared" ref="H116:N116" si="68">+H117+H129+H130</f>
        <v>0</v>
      </c>
      <c r="I116" s="251">
        <f t="shared" si="68"/>
        <v>153.11372</v>
      </c>
      <c r="J116" s="251">
        <f t="shared" si="68"/>
        <v>525.47799999999995</v>
      </c>
      <c r="K116" s="251">
        <f t="shared" si="68"/>
        <v>2606.4501700000001</v>
      </c>
      <c r="L116" s="251">
        <f t="shared" si="68"/>
        <v>10395.62465</v>
      </c>
      <c r="M116" s="251">
        <f t="shared" si="68"/>
        <v>26664.712820000001</v>
      </c>
      <c r="N116" s="251">
        <f t="shared" si="68"/>
        <v>33080.161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0</v>
      </c>
      <c r="E117" s="259">
        <f t="shared" ref="E117:G117" si="69">+E118+E119+E120+E121+E125+E126+E127+E128+E122</f>
        <v>0</v>
      </c>
      <c r="F117" s="259">
        <f t="shared" si="69"/>
        <v>0</v>
      </c>
      <c r="G117" s="259">
        <f t="shared" si="69"/>
        <v>0</v>
      </c>
      <c r="H117" s="259">
        <f t="shared" ref="H117:N117" si="70">+H118+H119+H120+H121+H125+H126+H127+H128+H122</f>
        <v>0</v>
      </c>
      <c r="I117" s="259">
        <f t="shared" si="70"/>
        <v>153.11372</v>
      </c>
      <c r="J117" s="259">
        <f t="shared" si="70"/>
        <v>525.47799999999995</v>
      </c>
      <c r="K117" s="259">
        <f t="shared" si="70"/>
        <v>2606.4501700000001</v>
      </c>
      <c r="L117" s="259">
        <f t="shared" si="70"/>
        <v>10395.62465</v>
      </c>
      <c r="M117" s="259">
        <f t="shared" si="70"/>
        <v>26664.712820000001</v>
      </c>
      <c r="N117" s="259">
        <f t="shared" si="70"/>
        <v>33080.161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0</v>
      </c>
      <c r="E118" s="259">
        <f>+Carga_datos!E27</f>
        <v>0</v>
      </c>
      <c r="F118" s="259">
        <f>+Carga_datos!F27</f>
        <v>0</v>
      </c>
      <c r="G118" s="259">
        <f>+Carga_datos!G27</f>
        <v>0</v>
      </c>
      <c r="H118" s="259">
        <f>+Carga_datos!H27</f>
        <v>0</v>
      </c>
      <c r="I118" s="259">
        <f>+Carga_datos!I27</f>
        <v>3.2</v>
      </c>
      <c r="J118" s="259">
        <f>+Carga_datos!J27</f>
        <v>3.2</v>
      </c>
      <c r="K118" s="259">
        <f>+Carga_datos!K27</f>
        <v>3.2</v>
      </c>
      <c r="L118" s="259">
        <f>+Carga_datos!L27</f>
        <v>7003.2</v>
      </c>
      <c r="M118" s="259">
        <f>+Carga_datos!M27</f>
        <v>15003.2</v>
      </c>
      <c r="N118" s="259">
        <f>+Carga_datos!N27</f>
        <v>15003.2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0</v>
      </c>
      <c r="E119" s="259">
        <f>+Carga_datos!E28</f>
        <v>0</v>
      </c>
      <c r="F119" s="259">
        <f>+Carga_datos!F28</f>
        <v>0</v>
      </c>
      <c r="G119" s="259">
        <f>+Carga_datos!G28</f>
        <v>0</v>
      </c>
      <c r="H119" s="259">
        <f>+Carga_datos!H28</f>
        <v>0</v>
      </c>
      <c r="I119" s="259">
        <f>+Carga_datos!I28</f>
        <v>0</v>
      </c>
      <c r="J119" s="259">
        <f>+Carga_datos!J28</f>
        <v>0</v>
      </c>
      <c r="K119" s="259">
        <f>+Carga_datos!K28</f>
        <v>0</v>
      </c>
      <c r="L119" s="259">
        <f>+Carga_datos!L28</f>
        <v>0</v>
      </c>
      <c r="M119" s="259">
        <f>+Carga_datos!M28</f>
        <v>0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0</v>
      </c>
      <c r="E120" s="259">
        <f>+Carga_datos!E29</f>
        <v>0</v>
      </c>
      <c r="F120" s="259">
        <f>+Carga_datos!F29</f>
        <v>0</v>
      </c>
      <c r="G120" s="259">
        <f>+Carga_datos!G29</f>
        <v>0</v>
      </c>
      <c r="H120" s="259">
        <f>+Carga_datos!H29</f>
        <v>0</v>
      </c>
      <c r="I120" s="259">
        <f>+Carga_datos!I29</f>
        <v>0</v>
      </c>
      <c r="J120" s="259">
        <f>+Carga_datos!J29</f>
        <v>149.91399999999999</v>
      </c>
      <c r="K120" s="259">
        <f>+Carga_datos!K29</f>
        <v>522.27701000000002</v>
      </c>
      <c r="L120" s="259">
        <f>+Carga_datos!L29</f>
        <v>2603.2501699999998</v>
      </c>
      <c r="M120" s="259">
        <f>+Carga_datos!M29</f>
        <v>3392.4246499999999</v>
      </c>
      <c r="N120" s="259">
        <f>+Carga_datos!N29</f>
        <v>4661.5119999999997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0</v>
      </c>
      <c r="E122" s="259">
        <f t="shared" ref="E122:G122" si="71">+E123+E124</f>
        <v>0</v>
      </c>
      <c r="F122" s="259">
        <f t="shared" si="71"/>
        <v>0</v>
      </c>
      <c r="G122" s="259">
        <f t="shared" si="71"/>
        <v>0</v>
      </c>
      <c r="H122" s="259">
        <f t="shared" ref="H122:N122" si="72">+H123+H124</f>
        <v>0</v>
      </c>
      <c r="I122" s="259">
        <f t="shared" si="72"/>
        <v>0</v>
      </c>
      <c r="J122" s="259">
        <f t="shared" si="72"/>
        <v>0</v>
      </c>
      <c r="K122" s="259">
        <f t="shared" si="72"/>
        <v>0</v>
      </c>
      <c r="L122" s="259">
        <f t="shared" si="72"/>
        <v>0</v>
      </c>
      <c r="M122" s="259">
        <f t="shared" si="72"/>
        <v>0</v>
      </c>
      <c r="N122" s="259">
        <f t="shared" si="72"/>
        <v>0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0</v>
      </c>
      <c r="E124" s="259">
        <f>+Carga_datos!E33</f>
        <v>0</v>
      </c>
      <c r="F124" s="259">
        <f>+Carga_datos!F33</f>
        <v>0</v>
      </c>
      <c r="G124" s="259">
        <f>+Carga_datos!G33</f>
        <v>0</v>
      </c>
      <c r="H124" s="259">
        <f>+Carga_datos!H33</f>
        <v>0</v>
      </c>
      <c r="I124" s="259">
        <f>+Carga_datos!I33</f>
        <v>0</v>
      </c>
      <c r="J124" s="259">
        <f>+Carga_datos!J33</f>
        <v>0</v>
      </c>
      <c r="K124" s="259">
        <f>+Carga_datos!K33</f>
        <v>0</v>
      </c>
      <c r="L124" s="259">
        <f>+Carga_datos!L33</f>
        <v>0</v>
      </c>
      <c r="M124" s="259">
        <f>+Carga_datos!M33</f>
        <v>0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7000</v>
      </c>
      <c r="N125" s="259">
        <f>+Carga_datos!N34</f>
        <v>7000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0</v>
      </c>
      <c r="E126" s="259">
        <f>+Carga_datos!E35</f>
        <v>0</v>
      </c>
      <c r="F126" s="259">
        <f>+Carga_datos!F35</f>
        <v>0</v>
      </c>
      <c r="G126" s="259">
        <f>+Carga_datos!G35</f>
        <v>0</v>
      </c>
      <c r="H126" s="259">
        <f>+Carga_datos!H35</f>
        <v>0</v>
      </c>
      <c r="I126" s="259">
        <f>+Carga_datos!I35</f>
        <v>149.91372000000001</v>
      </c>
      <c r="J126" s="259">
        <f>+Carga_datos!J35</f>
        <v>372.36399999999998</v>
      </c>
      <c r="K126" s="259">
        <f>+Carga_datos!K35</f>
        <v>2080.97316</v>
      </c>
      <c r="L126" s="259">
        <f>+Carga_datos!L35</f>
        <v>789.17448000000002</v>
      </c>
      <c r="M126" s="259">
        <f>+Carga_datos!M35</f>
        <v>1269.08817</v>
      </c>
      <c r="N126" s="259">
        <f>+Carga_datos!N35</f>
        <v>6415.4489999999996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0</v>
      </c>
      <c r="N129" s="259">
        <f>+Carga_datos!N38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0</v>
      </c>
      <c r="E130" s="259">
        <f>+Carga_datos!E39</f>
        <v>0</v>
      </c>
      <c r="F130" s="259">
        <f>+Carga_datos!F39</f>
        <v>0</v>
      </c>
      <c r="G130" s="259">
        <f>+Carga_datos!G39</f>
        <v>0</v>
      </c>
      <c r="H130" s="259">
        <f>+Carga_datos!H39</f>
        <v>0</v>
      </c>
      <c r="I130" s="259">
        <f>+Carga_datos!I39</f>
        <v>0</v>
      </c>
      <c r="J130" s="259">
        <f>+Carga_datos!J39</f>
        <v>0</v>
      </c>
      <c r="K130" s="259">
        <f>+Carga_datos!K39</f>
        <v>0</v>
      </c>
      <c r="L130" s="259">
        <f>+Carga_datos!L39</f>
        <v>0</v>
      </c>
      <c r="M130" s="259">
        <f>+Carga_datos!M39</f>
        <v>0</v>
      </c>
      <c r="N130" s="259">
        <f>+Carga_datos!N39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0</v>
      </c>
      <c r="E131" s="251">
        <f t="shared" ref="E131:G131" si="73">SUM(E132:E138)</f>
        <v>0</v>
      </c>
      <c r="F131" s="251">
        <f t="shared" si="73"/>
        <v>0</v>
      </c>
      <c r="G131" s="251">
        <f t="shared" si="73"/>
        <v>0</v>
      </c>
      <c r="H131" s="251">
        <f t="shared" ref="H131:N131" si="74">SUM(H132:H138)</f>
        <v>0</v>
      </c>
      <c r="I131" s="251">
        <f t="shared" si="74"/>
        <v>0</v>
      </c>
      <c r="J131" s="251">
        <f t="shared" si="74"/>
        <v>2696.2339999999999</v>
      </c>
      <c r="K131" s="251">
        <f t="shared" si="74"/>
        <v>28237.10974</v>
      </c>
      <c r="L131" s="251">
        <f t="shared" si="74"/>
        <v>29143.82878</v>
      </c>
      <c r="M131" s="251">
        <f t="shared" si="74"/>
        <v>40945.829669999999</v>
      </c>
      <c r="N131" s="251">
        <f t="shared" si="74"/>
        <v>47531.546999999999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0</v>
      </c>
      <c r="E132" s="259">
        <f>+Carga_datos!E41</f>
        <v>0</v>
      </c>
      <c r="F132" s="259">
        <f>+Carga_datos!F41</f>
        <v>0</v>
      </c>
      <c r="G132" s="259">
        <f>+Carga_datos!G41</f>
        <v>0</v>
      </c>
      <c r="H132" s="259">
        <f>+Carga_datos!H41</f>
        <v>0</v>
      </c>
      <c r="I132" s="259">
        <f>+Carga_datos!I41</f>
        <v>0</v>
      </c>
      <c r="J132" s="259">
        <f>+Carga_datos!J41</f>
        <v>0</v>
      </c>
      <c r="K132" s="259">
        <f>+Carga_datos!K41</f>
        <v>353.75540000000001</v>
      </c>
      <c r="L132" s="259">
        <f>+Carga_datos!L41</f>
        <v>312.48665</v>
      </c>
      <c r="M132" s="259">
        <f>+Carga_datos!M41</f>
        <v>473.7312</v>
      </c>
      <c r="N132" s="259">
        <f>+Carga_datos!N41</f>
        <v>484.68799999999999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0</v>
      </c>
      <c r="E133" s="259">
        <f>+Carga_datos!E42</f>
        <v>0</v>
      </c>
      <c r="F133" s="259">
        <f>+Carga_datos!F42</f>
        <v>0</v>
      </c>
      <c r="G133" s="259">
        <f>+Carga_datos!G42</f>
        <v>0</v>
      </c>
      <c r="H133" s="259">
        <f>+Carga_datos!H42</f>
        <v>0</v>
      </c>
      <c r="I133" s="259">
        <f>+Carga_datos!I42</f>
        <v>0</v>
      </c>
      <c r="J133" s="259">
        <f>+Carga_datos!J42</f>
        <v>2678.25</v>
      </c>
      <c r="K133" s="259">
        <f>+Carga_datos!K42</f>
        <v>2316.20667</v>
      </c>
      <c r="L133" s="259">
        <f>+Carga_datos!L42</f>
        <v>10711.724840000001</v>
      </c>
      <c r="M133" s="259">
        <f>+Carga_datos!M42</f>
        <v>8030.0671499999999</v>
      </c>
      <c r="N133" s="259">
        <f>+Carga_datos!N42</f>
        <v>17294.744999999999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0</v>
      </c>
      <c r="J134" s="259">
        <f>+Carga_datos!J43</f>
        <v>0</v>
      </c>
      <c r="K134" s="259">
        <f>+Carga_datos!K43</f>
        <v>25500</v>
      </c>
      <c r="L134" s="259">
        <f>+Carga_datos!L43</f>
        <v>18027.524089999999</v>
      </c>
      <c r="M134" s="259">
        <f>+Carga_datos!M43</f>
        <v>32376.673719999999</v>
      </c>
      <c r="N134" s="259">
        <f>+Carga_datos!N43</f>
        <v>29715.188999999998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0</v>
      </c>
      <c r="E135" s="259">
        <f>+Carga_datos!E44</f>
        <v>0</v>
      </c>
      <c r="F135" s="259">
        <f>+Carga_datos!F44</f>
        <v>0</v>
      </c>
      <c r="G135" s="259">
        <f>+Carga_datos!G44</f>
        <v>0</v>
      </c>
      <c r="H135" s="259">
        <f>+Carga_datos!H44</f>
        <v>0</v>
      </c>
      <c r="I135" s="259">
        <f>+Carga_datos!I44</f>
        <v>0</v>
      </c>
      <c r="J135" s="259">
        <f>+Carga_datos!J44</f>
        <v>0</v>
      </c>
      <c r="K135" s="259">
        <f>+Carga_datos!K44</f>
        <v>0</v>
      </c>
      <c r="L135" s="259">
        <f>+Carga_datos!L44</f>
        <v>0</v>
      </c>
      <c r="M135" s="259">
        <f>+Carga_datos!M44</f>
        <v>0</v>
      </c>
      <c r="N135" s="259">
        <f>+Carga_datos!N44</f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17.984000000000002</v>
      </c>
      <c r="K136" s="259">
        <f>+Carga_datos!K45</f>
        <v>67.147670000000005</v>
      </c>
      <c r="L136" s="259">
        <f>+Carga_datos!L45</f>
        <v>92.093199999999996</v>
      </c>
      <c r="M136" s="259">
        <f>+Carga_datos!M45</f>
        <v>65.357600000000005</v>
      </c>
      <c r="N136" s="259">
        <f>+Carga_datos!N45</f>
        <v>36.924999999999997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0</v>
      </c>
      <c r="E139" s="251">
        <f t="shared" ref="E139:G139" si="75">SUM(E140:E146)</f>
        <v>0</v>
      </c>
      <c r="F139" s="251">
        <f t="shared" si="75"/>
        <v>0</v>
      </c>
      <c r="G139" s="251">
        <f t="shared" si="75"/>
        <v>0</v>
      </c>
      <c r="H139" s="251">
        <f t="shared" ref="H139:N139" si="76">SUM(H140:H146)</f>
        <v>0</v>
      </c>
      <c r="I139" s="251">
        <f t="shared" si="76"/>
        <v>3001.28676</v>
      </c>
      <c r="J139" s="251">
        <f t="shared" si="76"/>
        <v>32267.313999999998</v>
      </c>
      <c r="K139" s="251">
        <f t="shared" si="76"/>
        <v>13280.305240000002</v>
      </c>
      <c r="L139" s="251">
        <f t="shared" si="76"/>
        <v>69097.15857</v>
      </c>
      <c r="M139" s="251">
        <f t="shared" si="76"/>
        <v>75931.738319999989</v>
      </c>
      <c r="N139" s="251">
        <f t="shared" si="76"/>
        <v>92478.81700000001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0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43.687220000000003</v>
      </c>
      <c r="M141" s="259">
        <f>+Carga_datos!M50</f>
        <v>186.05948000000001</v>
      </c>
      <c r="N141" s="259">
        <f>+Carga_datos!N50</f>
        <v>67.037999999999997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0</v>
      </c>
      <c r="E142" s="259">
        <f>+Carga_datos!E51</f>
        <v>0</v>
      </c>
      <c r="F142" s="259">
        <f>+Carga_datos!F51</f>
        <v>0</v>
      </c>
      <c r="G142" s="259">
        <f>+Carga_datos!G51</f>
        <v>0</v>
      </c>
      <c r="H142" s="259">
        <f>+Carga_datos!H51</f>
        <v>0</v>
      </c>
      <c r="I142" s="259">
        <f>+Carga_datos!I51</f>
        <v>0</v>
      </c>
      <c r="J142" s="259">
        <f>+Carga_datos!J51</f>
        <v>1251.386</v>
      </c>
      <c r="K142" s="259">
        <f>+Carga_datos!K51</f>
        <v>2314.2625800000001</v>
      </c>
      <c r="L142" s="259">
        <f>+Carga_datos!L51</f>
        <v>23934.0275</v>
      </c>
      <c r="M142" s="259">
        <f>+Carga_datos!M51</f>
        <v>6157.3370400000003</v>
      </c>
      <c r="N142" s="259">
        <f>+Carga_datos!N51</f>
        <v>16717.644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0</v>
      </c>
      <c r="E143" s="259">
        <f>+Carga_datos!E52</f>
        <v>0</v>
      </c>
      <c r="F143" s="259">
        <f>+Carga_datos!F52</f>
        <v>0</v>
      </c>
      <c r="G143" s="259">
        <f>+Carga_datos!G52</f>
        <v>0</v>
      </c>
      <c r="H143" s="259">
        <f>+Carga_datos!H52</f>
        <v>0</v>
      </c>
      <c r="I143" s="259">
        <f>+Carga_datos!I52</f>
        <v>919.34127000000001</v>
      </c>
      <c r="J143" s="259">
        <f>+Carga_datos!J52</f>
        <v>16839.741000000002</v>
      </c>
      <c r="K143" s="259">
        <f>+Carga_datos!K52</f>
        <v>981.27238</v>
      </c>
      <c r="L143" s="259">
        <f>+Carga_datos!L52</f>
        <v>24722.055700000001</v>
      </c>
      <c r="M143" s="259">
        <f>+Carga_datos!M52</f>
        <v>44870.166839999998</v>
      </c>
      <c r="N143" s="259">
        <f>+Carga_datos!N52</f>
        <v>44267.51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0</v>
      </c>
      <c r="E144" s="259">
        <f>+Carga_datos!E53</f>
        <v>0</v>
      </c>
      <c r="F144" s="259">
        <f>+Carga_datos!F53</f>
        <v>0</v>
      </c>
      <c r="G144" s="259">
        <f>+Carga_datos!G53</f>
        <v>0</v>
      </c>
      <c r="H144" s="259">
        <f>+Carga_datos!H53</f>
        <v>0</v>
      </c>
      <c r="I144" s="259">
        <f>+Carga_datos!I53</f>
        <v>2081.9454900000001</v>
      </c>
      <c r="J144" s="259">
        <f>+Carga_datos!J53</f>
        <v>14176.187</v>
      </c>
      <c r="K144" s="259">
        <f>+Carga_datos!K53</f>
        <v>9984.7702800000006</v>
      </c>
      <c r="L144" s="259">
        <f>+Carga_datos!L53</f>
        <v>20354.921409999999</v>
      </c>
      <c r="M144" s="259">
        <f>+Carga_datos!M53</f>
        <v>24686.10814</v>
      </c>
      <c r="N144" s="259">
        <f>+Carga_datos!N53</f>
        <v>31314.157999999999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42.466740000000001</v>
      </c>
      <c r="M145" s="259">
        <f>+Carga_datos!M54</f>
        <v>32.06682</v>
      </c>
      <c r="N145" s="259">
        <f>+Carga_datos!N54</f>
        <v>112.467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0</v>
      </c>
      <c r="E147" s="251">
        <f t="shared" ref="E147:G147" si="77">+E116+E131+E139</f>
        <v>0</v>
      </c>
      <c r="F147" s="251">
        <f t="shared" si="77"/>
        <v>0</v>
      </c>
      <c r="G147" s="251">
        <f t="shared" si="77"/>
        <v>0</v>
      </c>
      <c r="H147" s="251">
        <f t="shared" ref="H147:N147" si="78">+H116+H131+H139</f>
        <v>0</v>
      </c>
      <c r="I147" s="251">
        <f t="shared" si="78"/>
        <v>3154.4004799999998</v>
      </c>
      <c r="J147" s="251">
        <f t="shared" si="78"/>
        <v>35489.025999999998</v>
      </c>
      <c r="K147" s="251">
        <f t="shared" si="78"/>
        <v>44123.865149999998</v>
      </c>
      <c r="L147" s="251">
        <f t="shared" si="78"/>
        <v>108636.61199999999</v>
      </c>
      <c r="M147" s="251">
        <f t="shared" si="78"/>
        <v>143542.28080999997</v>
      </c>
      <c r="N147" s="251">
        <f t="shared" si="78"/>
        <v>173090.52500000002</v>
      </c>
      <c r="O147" s="335">
        <f>+Carga_datos!D56-Data!D147</f>
        <v>0</v>
      </c>
      <c r="P147" s="335">
        <f>+Carga_datos!E56-Data!E147</f>
        <v>0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0</v>
      </c>
      <c r="E149" s="196">
        <f>E112-E147</f>
        <v>0</v>
      </c>
      <c r="F149" s="197">
        <f>F112-F147</f>
        <v>0</v>
      </c>
      <c r="G149" s="197">
        <f>G112-G147</f>
        <v>0</v>
      </c>
      <c r="H149" s="197">
        <f t="shared" ref="H149:N149" si="79">H112-H147</f>
        <v>0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0</v>
      </c>
      <c r="E150" s="196">
        <f t="shared" ref="E150:G150" si="80">+E65-E126</f>
        <v>0</v>
      </c>
      <c r="F150" s="197">
        <f t="shared" si="80"/>
        <v>0</v>
      </c>
      <c r="G150" s="197">
        <f t="shared" si="80"/>
        <v>0</v>
      </c>
      <c r="H150" s="197">
        <f t="shared" ref="H150:N150" si="81">+H65-H126</f>
        <v>0</v>
      </c>
      <c r="I150" s="197">
        <f t="shared" si="81"/>
        <v>0</v>
      </c>
      <c r="J150" s="197">
        <f t="shared" si="81"/>
        <v>2.2737367544323206E-12</v>
      </c>
      <c r="K150" s="197">
        <f t="shared" si="81"/>
        <v>-9.9999488156754524E-7</v>
      </c>
      <c r="L150" s="197">
        <f t="shared" si="81"/>
        <v>6.0254023992456496E-12</v>
      </c>
      <c r="M150" s="197">
        <f t="shared" si="81"/>
        <v>0</v>
      </c>
      <c r="N150" s="197">
        <f t="shared" si="81"/>
        <v>-1.0004441719502211E-11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0</v>
      </c>
      <c r="E155" s="233">
        <f>+E65</f>
        <v>0</v>
      </c>
      <c r="F155" s="233">
        <f>+F65</f>
        <v>0</v>
      </c>
      <c r="G155" s="233">
        <f>+G65</f>
        <v>0</v>
      </c>
      <c r="H155" s="233">
        <f t="shared" ref="H155:N155" si="86">+H65</f>
        <v>0</v>
      </c>
      <c r="I155" s="233">
        <f t="shared" si="86"/>
        <v>149.9137199999999</v>
      </c>
      <c r="J155" s="233">
        <f t="shared" si="86"/>
        <v>372.36400000000225</v>
      </c>
      <c r="K155" s="233">
        <f t="shared" si="86"/>
        <v>2080.9731590000051</v>
      </c>
      <c r="L155" s="233">
        <f t="shared" si="86"/>
        <v>789.17448000000604</v>
      </c>
      <c r="M155" s="233">
        <f t="shared" si="86"/>
        <v>1269.0881699999998</v>
      </c>
      <c r="N155" s="233">
        <f t="shared" si="86"/>
        <v>6415.4489999999896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 t="shared" ref="E163:G163" si="87">SUM(E156:E162)</f>
        <v>0</v>
      </c>
      <c r="F163" s="233">
        <f t="shared" si="87"/>
        <v>0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0</v>
      </c>
      <c r="J163" s="233">
        <f t="shared" si="88"/>
        <v>0</v>
      </c>
      <c r="K163" s="233">
        <f t="shared" si="88"/>
        <v>0</v>
      </c>
      <c r="L163" s="233">
        <f t="shared" si="88"/>
        <v>0</v>
      </c>
      <c r="M163" s="233">
        <f t="shared" si="88"/>
        <v>0</v>
      </c>
      <c r="N163" s="233">
        <f t="shared" si="88"/>
        <v>0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0</v>
      </c>
      <c r="E166" s="228">
        <f>+Carga_datos!E117</f>
        <v>0</v>
      </c>
      <c r="F166" s="228">
        <f>+Carga_datos!F117</f>
        <v>0</v>
      </c>
      <c r="G166" s="228">
        <f>+Carga_datos!G117</f>
        <v>0</v>
      </c>
      <c r="H166" s="228">
        <f>+Carga_datos!H117</f>
        <v>0</v>
      </c>
      <c r="I166" s="228">
        <f>+Carga_datos!I117</f>
        <v>0</v>
      </c>
      <c r="J166" s="228">
        <f>+Carga_datos!J117</f>
        <v>0</v>
      </c>
      <c r="K166" s="228">
        <f>+Carga_datos!K117</f>
        <v>0</v>
      </c>
      <c r="L166" s="228">
        <f>+Carga_datos!L117</f>
        <v>0</v>
      </c>
      <c r="M166" s="228">
        <f>+Carga_datos!M117</f>
        <v>0</v>
      </c>
      <c r="N166" s="228">
        <f>+Carga_datos!N117</f>
        <v>0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0</v>
      </c>
      <c r="N169" s="228">
        <f>+Carga_datos!N120</f>
        <v>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0</v>
      </c>
      <c r="E170" s="233">
        <f t="shared" ref="E170:G170" si="89">SUM(E164:E169)</f>
        <v>0</v>
      </c>
      <c r="F170" s="233">
        <f t="shared" si="89"/>
        <v>0</v>
      </c>
      <c r="G170" s="233">
        <f t="shared" si="89"/>
        <v>0</v>
      </c>
      <c r="H170" s="233">
        <f t="shared" ref="H170:N170" si="90">SUM(H164:H169)</f>
        <v>0</v>
      </c>
      <c r="I170" s="233">
        <f t="shared" si="90"/>
        <v>0</v>
      </c>
      <c r="J170" s="233">
        <f t="shared" si="90"/>
        <v>0</v>
      </c>
      <c r="K170" s="233">
        <f t="shared" si="90"/>
        <v>0</v>
      </c>
      <c r="L170" s="233">
        <f t="shared" si="90"/>
        <v>0</v>
      </c>
      <c r="M170" s="233">
        <f t="shared" si="90"/>
        <v>0</v>
      </c>
      <c r="N170" s="233">
        <f t="shared" si="90"/>
        <v>0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0</v>
      </c>
      <c r="E171" s="233">
        <f t="shared" ref="E171:G171" si="91">+E155+E163+E170</f>
        <v>0</v>
      </c>
      <c r="F171" s="233">
        <f t="shared" si="91"/>
        <v>0</v>
      </c>
      <c r="G171" s="233">
        <f t="shared" si="91"/>
        <v>0</v>
      </c>
      <c r="H171" s="233">
        <f t="shared" ref="H171:N171" si="92">+H155+H163+H170</f>
        <v>0</v>
      </c>
      <c r="I171" s="233">
        <f t="shared" si="92"/>
        <v>149.9137199999999</v>
      </c>
      <c r="J171" s="233">
        <f t="shared" si="92"/>
        <v>372.36400000000225</v>
      </c>
      <c r="K171" s="233">
        <f t="shared" si="92"/>
        <v>2080.9731590000051</v>
      </c>
      <c r="L171" s="233">
        <f t="shared" si="92"/>
        <v>789.17448000000604</v>
      </c>
      <c r="M171" s="233">
        <f t="shared" si="92"/>
        <v>1269.0881699999998</v>
      </c>
      <c r="N171" s="233">
        <f t="shared" si="92"/>
        <v>6415.4489999999896</v>
      </c>
      <c r="O171" s="335">
        <f>+Carga_datos!D122-Data!D171</f>
        <v>0</v>
      </c>
      <c r="P171" s="335">
        <f>+Carga_datos!E122-Data!E171</f>
        <v>0</v>
      </c>
      <c r="Q171" s="335">
        <f>+Carga_datos!F122-Data!F171</f>
        <v>0</v>
      </c>
      <c r="R171" s="335">
        <f>+Carga_datos!G122-Data!G171</f>
        <v>0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-2.2737367544323206E-12</v>
      </c>
      <c r="V171" s="335">
        <f>+Carga_datos!K122-Data!K171</f>
        <v>9.9999488156754524E-7</v>
      </c>
      <c r="W171" s="335">
        <f>+Carga_datos!L122-Data!L171</f>
        <v>-6.0254023992456496E-12</v>
      </c>
      <c r="X171" s="335">
        <f>+Carga_datos!M122-Data!M171</f>
        <v>0</v>
      </c>
      <c r="Y171" s="335">
        <f>+Carga_datos!N122-Data!N171</f>
        <v>1.0004441719502211E-11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93">+E129</f>
        <v>0</v>
      </c>
      <c r="G174" s="228">
        <f t="shared" si="93"/>
        <v>0</v>
      </c>
      <c r="H174" s="228">
        <f t="shared" si="93"/>
        <v>0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0</v>
      </c>
      <c r="N174" s="228">
        <f t="shared" si="93"/>
        <v>0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0</v>
      </c>
      <c r="F175" s="228">
        <f t="shared" ref="F175:N175" si="94">+E130</f>
        <v>0</v>
      </c>
      <c r="G175" s="228">
        <f t="shared" si="94"/>
        <v>0</v>
      </c>
      <c r="H175" s="228">
        <f t="shared" si="94"/>
        <v>0</v>
      </c>
      <c r="I175" s="228">
        <f t="shared" si="94"/>
        <v>0</v>
      </c>
      <c r="J175" s="228">
        <f t="shared" si="94"/>
        <v>0</v>
      </c>
      <c r="K175" s="228">
        <f t="shared" si="94"/>
        <v>0</v>
      </c>
      <c r="L175" s="228">
        <f t="shared" si="94"/>
        <v>0</v>
      </c>
      <c r="M175" s="228">
        <f t="shared" si="94"/>
        <v>0</v>
      </c>
      <c r="N175" s="228">
        <f t="shared" si="94"/>
        <v>0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0</v>
      </c>
      <c r="F176" s="228">
        <f t="shared" ref="F176:N176" si="95">+F163</f>
        <v>0</v>
      </c>
      <c r="G176" s="228">
        <f t="shared" si="95"/>
        <v>0</v>
      </c>
      <c r="H176" s="228">
        <f t="shared" si="95"/>
        <v>0</v>
      </c>
      <c r="I176" s="228">
        <f t="shared" si="95"/>
        <v>0</v>
      </c>
      <c r="J176" s="228">
        <f t="shared" si="95"/>
        <v>0</v>
      </c>
      <c r="K176" s="228">
        <f t="shared" si="95"/>
        <v>0</v>
      </c>
      <c r="L176" s="228">
        <f t="shared" si="95"/>
        <v>0</v>
      </c>
      <c r="M176" s="228">
        <f t="shared" si="95"/>
        <v>0</v>
      </c>
      <c r="N176" s="228">
        <f t="shared" si="95"/>
        <v>0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0</v>
      </c>
      <c r="F177" s="228">
        <f t="shared" ref="F177:N177" si="96">+F170</f>
        <v>0</v>
      </c>
      <c r="G177" s="228">
        <f t="shared" si="96"/>
        <v>0</v>
      </c>
      <c r="H177" s="228">
        <f t="shared" si="96"/>
        <v>0</v>
      </c>
      <c r="I177" s="228">
        <f t="shared" si="96"/>
        <v>0</v>
      </c>
      <c r="J177" s="228">
        <f t="shared" si="96"/>
        <v>0</v>
      </c>
      <c r="K177" s="228">
        <f t="shared" si="96"/>
        <v>0</v>
      </c>
      <c r="L177" s="228">
        <f t="shared" si="96"/>
        <v>0</v>
      </c>
      <c r="M177" s="228">
        <f t="shared" si="96"/>
        <v>0</v>
      </c>
      <c r="N177" s="228">
        <f t="shared" si="96"/>
        <v>0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0</v>
      </c>
      <c r="M178" s="228">
        <f t="shared" si="97"/>
        <v>0</v>
      </c>
      <c r="N178" s="228">
        <f t="shared" si="97"/>
        <v>0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0</v>
      </c>
      <c r="F179" s="228">
        <f t="shared" ref="F179:N179" si="98">+F130</f>
        <v>0</v>
      </c>
      <c r="G179" s="228">
        <f t="shared" si="98"/>
        <v>0</v>
      </c>
      <c r="H179" s="228">
        <f t="shared" si="98"/>
        <v>0</v>
      </c>
      <c r="I179" s="228">
        <f t="shared" si="98"/>
        <v>0</v>
      </c>
      <c r="J179" s="228">
        <f t="shared" si="98"/>
        <v>0</v>
      </c>
      <c r="K179" s="228">
        <f t="shared" si="98"/>
        <v>0</v>
      </c>
      <c r="L179" s="228">
        <f t="shared" si="98"/>
        <v>0</v>
      </c>
      <c r="M179" s="228">
        <f t="shared" si="98"/>
        <v>0</v>
      </c>
      <c r="N179" s="228">
        <f t="shared" si="98"/>
        <v>0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0</v>
      </c>
      <c r="F180" s="228">
        <f t="shared" ref="F180:N180" si="99">SUM(F174:F177)-(F178+F179)</f>
        <v>0</v>
      </c>
      <c r="G180" s="228">
        <f t="shared" si="99"/>
        <v>0</v>
      </c>
      <c r="H180" s="228">
        <f t="shared" si="99"/>
        <v>0</v>
      </c>
      <c r="I180" s="228">
        <f t="shared" si="99"/>
        <v>0</v>
      </c>
      <c r="J180" s="228">
        <f t="shared" si="99"/>
        <v>0</v>
      </c>
      <c r="K180" s="228">
        <f t="shared" si="99"/>
        <v>0</v>
      </c>
      <c r="L180" s="228">
        <f t="shared" si="99"/>
        <v>0</v>
      </c>
      <c r="M180" s="228">
        <f t="shared" si="99"/>
        <v>0</v>
      </c>
      <c r="N180" s="228">
        <f t="shared" si="99"/>
        <v>0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0</v>
      </c>
      <c r="F184" s="228">
        <f t="shared" si="101"/>
        <v>0</v>
      </c>
      <c r="G184" s="228">
        <f t="shared" si="101"/>
        <v>0</v>
      </c>
      <c r="H184" s="228">
        <f t="shared" si="101"/>
        <v>0</v>
      </c>
      <c r="I184" s="228">
        <f t="shared" si="101"/>
        <v>3.2</v>
      </c>
      <c r="J184" s="228">
        <f t="shared" si="101"/>
        <v>0</v>
      </c>
      <c r="K184" s="228">
        <f t="shared" si="101"/>
        <v>0</v>
      </c>
      <c r="L184" s="228">
        <f t="shared" si="101"/>
        <v>7000</v>
      </c>
      <c r="M184" s="228">
        <f t="shared" si="101"/>
        <v>8000.0000000000009</v>
      </c>
      <c r="N184" s="228">
        <f t="shared" si="101"/>
        <v>0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0</v>
      </c>
      <c r="F185" s="228">
        <f t="shared" si="102"/>
        <v>0</v>
      </c>
      <c r="G185" s="228">
        <f t="shared" si="102"/>
        <v>0</v>
      </c>
      <c r="H185" s="228">
        <f t="shared" si="102"/>
        <v>0</v>
      </c>
      <c r="I185" s="228">
        <f t="shared" si="102"/>
        <v>149.91372000000001</v>
      </c>
      <c r="J185" s="228">
        <f t="shared" si="102"/>
        <v>372.36428000000001</v>
      </c>
      <c r="K185" s="228">
        <f t="shared" si="102"/>
        <v>2080.97217</v>
      </c>
      <c r="L185" s="228">
        <f t="shared" si="102"/>
        <v>789.17447999999968</v>
      </c>
      <c r="M185" s="228">
        <f t="shared" si="102"/>
        <v>8269.0881699999991</v>
      </c>
      <c r="N185" s="228">
        <f t="shared" si="102"/>
        <v>6415.4481799999994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0</v>
      </c>
      <c r="F186" s="251">
        <f>SUM(F184:F185)</f>
        <v>0</v>
      </c>
      <c r="G186" s="251">
        <f>SUM(G184:G185)</f>
        <v>0</v>
      </c>
      <c r="H186" s="251">
        <f t="shared" ref="H186:N186" si="103">SUM(H184:H185)</f>
        <v>0</v>
      </c>
      <c r="I186" s="251">
        <f t="shared" si="103"/>
        <v>153.11372</v>
      </c>
      <c r="J186" s="251">
        <f t="shared" si="103"/>
        <v>372.36428000000001</v>
      </c>
      <c r="K186" s="251">
        <f t="shared" si="103"/>
        <v>2080.97217</v>
      </c>
      <c r="L186" s="251">
        <f t="shared" si="103"/>
        <v>7789.1744799999997</v>
      </c>
      <c r="M186" s="251">
        <f t="shared" si="103"/>
        <v>16269.088169999999</v>
      </c>
      <c r="N186" s="251">
        <f t="shared" si="103"/>
        <v>6415.4481799999994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0</v>
      </c>
      <c r="F192" s="191">
        <f>+F184-F188-F189-F190</f>
        <v>0</v>
      </c>
      <c r="G192" s="192">
        <f>+G184-G188-G189-G190</f>
        <v>0</v>
      </c>
      <c r="H192" s="192">
        <f t="shared" ref="H192:N192" si="104">+H184-H188-H189-H190</f>
        <v>0</v>
      </c>
      <c r="I192" s="192">
        <f t="shared" si="104"/>
        <v>3.2</v>
      </c>
      <c r="J192" s="192">
        <f t="shared" si="104"/>
        <v>0</v>
      </c>
      <c r="K192" s="192">
        <f t="shared" si="104"/>
        <v>0</v>
      </c>
      <c r="L192" s="192">
        <f t="shared" si="104"/>
        <v>7000</v>
      </c>
      <c r="M192" s="192">
        <f t="shared" si="104"/>
        <v>8000.0000000000009</v>
      </c>
      <c r="N192" s="192">
        <f t="shared" si="104"/>
        <v>0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0</v>
      </c>
      <c r="F194" s="259">
        <f t="shared" si="105"/>
        <v>0</v>
      </c>
      <c r="G194" s="259">
        <f t="shared" si="105"/>
        <v>0</v>
      </c>
      <c r="H194" s="259">
        <f t="shared" si="105"/>
        <v>0</v>
      </c>
      <c r="I194" s="259">
        <f t="shared" si="105"/>
        <v>149.91372000000001</v>
      </c>
      <c r="J194" s="259">
        <f t="shared" si="105"/>
        <v>372.36399999999998</v>
      </c>
      <c r="K194" s="259">
        <f t="shared" si="105"/>
        <v>2080.97316</v>
      </c>
      <c r="L194" s="259">
        <f t="shared" si="105"/>
        <v>789.17448000000002</v>
      </c>
      <c r="M194" s="259">
        <f t="shared" si="105"/>
        <v>1269.08817</v>
      </c>
      <c r="N194" s="259">
        <f t="shared" si="105"/>
        <v>6415.4489999999996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0</v>
      </c>
      <c r="H195" s="259">
        <f>+Carga_datos!H123</f>
        <v>0</v>
      </c>
      <c r="I195" s="259">
        <f>+Carga_datos!I123</f>
        <v>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0</v>
      </c>
      <c r="N195" s="259">
        <f>+Carga_datos!N123</f>
        <v>0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0</v>
      </c>
      <c r="F200" s="205">
        <f>+F185-F194-F195-F196-F197-F198</f>
        <v>0</v>
      </c>
      <c r="G200" s="205">
        <f>+G185-G194-G195-G196-G197-G198</f>
        <v>0</v>
      </c>
      <c r="H200" s="205">
        <f t="shared" ref="H200:N200" si="107">+H185-H194-H195-H196-H197-H198</f>
        <v>0</v>
      </c>
      <c r="I200" s="205">
        <f t="shared" si="107"/>
        <v>0</v>
      </c>
      <c r="J200" s="205">
        <f t="shared" si="107"/>
        <v>2.800000000320324E-4</v>
      </c>
      <c r="K200" s="205">
        <f t="shared" si="107"/>
        <v>-9.9000000000160071E-4</v>
      </c>
      <c r="L200" s="205">
        <f t="shared" si="107"/>
        <v>-3.4106051316484809E-13</v>
      </c>
      <c r="M200" s="205">
        <f t="shared" si="107"/>
        <v>6999.9999999999991</v>
      </c>
      <c r="N200" s="205">
        <f t="shared" si="107"/>
        <v>-8.2000000020343577E-4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0</v>
      </c>
      <c r="F208" s="228">
        <f t="shared" si="110"/>
        <v>0</v>
      </c>
      <c r="G208" s="228">
        <f t="shared" si="110"/>
        <v>0</v>
      </c>
      <c r="H208" s="228">
        <f t="shared" si="110"/>
        <v>0</v>
      </c>
      <c r="I208" s="228">
        <f t="shared" si="110"/>
        <v>0</v>
      </c>
      <c r="J208" s="228">
        <f t="shared" si="110"/>
        <v>0</v>
      </c>
      <c r="K208" s="228">
        <f t="shared" si="110"/>
        <v>0</v>
      </c>
      <c r="L208" s="228">
        <f t="shared" si="110"/>
        <v>0</v>
      </c>
      <c r="M208" s="228">
        <f t="shared" si="110"/>
        <v>0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0</v>
      </c>
      <c r="F209" s="228">
        <f t="shared" si="111"/>
        <v>0</v>
      </c>
      <c r="G209" s="228">
        <f t="shared" si="111"/>
        <v>0</v>
      </c>
      <c r="H209" s="228">
        <f t="shared" si="111"/>
        <v>0</v>
      </c>
      <c r="I209" s="228">
        <f t="shared" si="111"/>
        <v>3878.27115</v>
      </c>
      <c r="J209" s="228">
        <f t="shared" si="111"/>
        <v>24842.749</v>
      </c>
      <c r="K209" s="228">
        <f t="shared" si="111"/>
        <v>47214.400300000001</v>
      </c>
      <c r="L209" s="228">
        <f t="shared" si="111"/>
        <v>78271.93015</v>
      </c>
      <c r="M209" s="228">
        <f t="shared" si="111"/>
        <v>84605.877940000006</v>
      </c>
      <c r="N209" s="228">
        <f t="shared" si="111"/>
        <v>89973.963000000003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0</v>
      </c>
      <c r="F211" s="228">
        <f t="shared" si="113"/>
        <v>0</v>
      </c>
      <c r="G211" s="228">
        <f t="shared" si="113"/>
        <v>0</v>
      </c>
      <c r="H211" s="228">
        <f t="shared" si="113"/>
        <v>0</v>
      </c>
      <c r="I211" s="228">
        <f t="shared" si="113"/>
        <v>65.641130000000004</v>
      </c>
      <c r="J211" s="228">
        <f t="shared" si="113"/>
        <v>154.333</v>
      </c>
      <c r="K211" s="228">
        <f t="shared" si="113"/>
        <v>1855.4368199999999</v>
      </c>
      <c r="L211" s="228">
        <f t="shared" si="113"/>
        <v>1597.5363199999999</v>
      </c>
      <c r="M211" s="228">
        <f t="shared" si="113"/>
        <v>6822.6196</v>
      </c>
      <c r="N211" s="228">
        <f t="shared" si="113"/>
        <v>11015.262000000001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</v>
      </c>
      <c r="F212" s="228">
        <f t="shared" si="114"/>
        <v>0</v>
      </c>
      <c r="G212" s="228">
        <f t="shared" si="114"/>
        <v>0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0</v>
      </c>
      <c r="F213" s="228">
        <f t="shared" si="115"/>
        <v>0</v>
      </c>
      <c r="G213" s="228">
        <f t="shared" si="115"/>
        <v>0</v>
      </c>
      <c r="H213" s="228">
        <f t="shared" si="115"/>
        <v>0</v>
      </c>
      <c r="I213" s="228">
        <f t="shared" si="115"/>
        <v>0</v>
      </c>
      <c r="J213" s="228">
        <f t="shared" si="115"/>
        <v>56.74</v>
      </c>
      <c r="K213" s="228">
        <f t="shared" si="115"/>
        <v>84.92595</v>
      </c>
      <c r="L213" s="228">
        <f t="shared" si="115"/>
        <v>204.315</v>
      </c>
      <c r="M213" s="228">
        <f t="shared" si="115"/>
        <v>139.06263999999999</v>
      </c>
      <c r="N213" s="228">
        <f t="shared" si="115"/>
        <v>24.792999999999999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0</v>
      </c>
      <c r="F214" s="251">
        <f>SUM(F208:F213)</f>
        <v>0</v>
      </c>
      <c r="G214" s="251">
        <f>SUM(G208:G213)</f>
        <v>0</v>
      </c>
      <c r="H214" s="251">
        <f t="shared" ref="H214:N214" si="116">SUM(H208:H213)</f>
        <v>0</v>
      </c>
      <c r="I214" s="251">
        <f t="shared" si="116"/>
        <v>3943.91228</v>
      </c>
      <c r="J214" s="251">
        <f t="shared" si="116"/>
        <v>25053.822</v>
      </c>
      <c r="K214" s="251">
        <f t="shared" si="116"/>
        <v>49154.763070000001</v>
      </c>
      <c r="L214" s="251">
        <f t="shared" si="116"/>
        <v>80073.781470000002</v>
      </c>
      <c r="M214" s="251">
        <f t="shared" si="116"/>
        <v>91567.560180000015</v>
      </c>
      <c r="N214" s="251">
        <f t="shared" si="116"/>
        <v>101014.01800000001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0</v>
      </c>
      <c r="F217" s="228">
        <f t="shared" si="118"/>
        <v>0</v>
      </c>
      <c r="G217" s="228">
        <f t="shared" si="118"/>
        <v>0</v>
      </c>
      <c r="H217" s="228">
        <f t="shared" si="118"/>
        <v>0</v>
      </c>
      <c r="I217" s="228">
        <f t="shared" si="118"/>
        <v>-906.46270000000004</v>
      </c>
      <c r="J217" s="228">
        <f t="shared" si="118"/>
        <v>-4380.4660000000003</v>
      </c>
      <c r="K217" s="228">
        <f t="shared" si="118"/>
        <v>-6435.3818499999998</v>
      </c>
      <c r="L217" s="228">
        <f t="shared" si="118"/>
        <v>-9676.8849599999994</v>
      </c>
      <c r="M217" s="228">
        <f t="shared" si="118"/>
        <v>-11176.53946</v>
      </c>
      <c r="N217" s="228">
        <f t="shared" si="118"/>
        <v>-11508.954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0</v>
      </c>
      <c r="F218" s="228">
        <f t="shared" si="119"/>
        <v>0</v>
      </c>
      <c r="G218" s="228">
        <f t="shared" si="119"/>
        <v>0</v>
      </c>
      <c r="H218" s="228">
        <f t="shared" si="119"/>
        <v>0</v>
      </c>
      <c r="I218" s="228">
        <f t="shared" si="119"/>
        <v>0</v>
      </c>
      <c r="J218" s="228">
        <f t="shared" si="119"/>
        <v>-559.33000000000004</v>
      </c>
      <c r="K218" s="228">
        <f t="shared" si="119"/>
        <v>-1663.08953</v>
      </c>
      <c r="L218" s="228">
        <f t="shared" si="119"/>
        <v>-2696.1234100000001</v>
      </c>
      <c r="M218" s="228">
        <f t="shared" si="119"/>
        <v>-2929.4204599999998</v>
      </c>
      <c r="N218" s="228">
        <f t="shared" si="119"/>
        <v>-2981.03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0</v>
      </c>
      <c r="F219" s="228">
        <f t="shared" si="120"/>
        <v>0</v>
      </c>
      <c r="G219" s="228">
        <f t="shared" si="120"/>
        <v>0</v>
      </c>
      <c r="H219" s="228">
        <f t="shared" si="120"/>
        <v>0</v>
      </c>
      <c r="I219" s="228">
        <f t="shared" si="120"/>
        <v>0</v>
      </c>
      <c r="J219" s="228">
        <f t="shared" si="120"/>
        <v>-22.289000000000001</v>
      </c>
      <c r="K219" s="228">
        <f t="shared" si="120"/>
        <v>-14.85741</v>
      </c>
      <c r="L219" s="228">
        <f t="shared" si="120"/>
        <v>-3741.3919799999999</v>
      </c>
      <c r="M219" s="228">
        <f t="shared" si="120"/>
        <v>-4051.5686599999999</v>
      </c>
      <c r="N219" s="228">
        <f t="shared" si="120"/>
        <v>-5132.3540000000003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0</v>
      </c>
      <c r="F221" s="228">
        <f t="shared" si="122"/>
        <v>0</v>
      </c>
      <c r="G221" s="228">
        <f t="shared" si="122"/>
        <v>0</v>
      </c>
      <c r="H221" s="228">
        <f t="shared" si="122"/>
        <v>0</v>
      </c>
      <c r="I221" s="228">
        <f t="shared" si="122"/>
        <v>-1447.3286800000001</v>
      </c>
      <c r="J221" s="228">
        <f t="shared" si="122"/>
        <v>-9446.4259999999995</v>
      </c>
      <c r="K221" s="228">
        <f t="shared" si="122"/>
        <v>-17306.25519</v>
      </c>
      <c r="L221" s="228">
        <f t="shared" si="122"/>
        <v>-27751.797320000001</v>
      </c>
      <c r="M221" s="228">
        <f t="shared" si="122"/>
        <v>-31280.574639999999</v>
      </c>
      <c r="N221" s="228">
        <f t="shared" si="122"/>
        <v>-31829.562000000002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0</v>
      </c>
      <c r="G222" s="236">
        <f t="shared" si="123"/>
        <v>0</v>
      </c>
      <c r="H222" s="236">
        <f t="shared" si="123"/>
        <v>0</v>
      </c>
      <c r="I222" s="236">
        <f t="shared" si="123"/>
        <v>0</v>
      </c>
      <c r="J222" s="236">
        <f t="shared" si="123"/>
        <v>-5.9210000000000003</v>
      </c>
      <c r="K222" s="236">
        <f t="shared" si="123"/>
        <v>-280.64317</v>
      </c>
      <c r="L222" s="236">
        <f t="shared" si="123"/>
        <v>-108.10441</v>
      </c>
      <c r="M222" s="236">
        <f t="shared" si="123"/>
        <v>-211.91669999999999</v>
      </c>
      <c r="N222" s="236">
        <f t="shared" si="123"/>
        <v>-402.899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0</v>
      </c>
      <c r="F224" s="253">
        <f>SUM(F217:F223)</f>
        <v>0</v>
      </c>
      <c r="G224" s="253">
        <f>SUM(G217:G223)</f>
        <v>0</v>
      </c>
      <c r="H224" s="253">
        <f t="shared" ref="H224:N224" si="125">SUM(H217:H223)</f>
        <v>0</v>
      </c>
      <c r="I224" s="253">
        <f t="shared" si="125"/>
        <v>-2353.7913800000001</v>
      </c>
      <c r="J224" s="253">
        <f t="shared" si="125"/>
        <v>-14414.431999999999</v>
      </c>
      <c r="K224" s="253">
        <f t="shared" si="125"/>
        <v>-25700.227149999999</v>
      </c>
      <c r="L224" s="253">
        <f t="shared" si="125"/>
        <v>-43974.302080000001</v>
      </c>
      <c r="M224" s="253">
        <f t="shared" si="125"/>
        <v>-49650.019919999999</v>
      </c>
      <c r="N224" s="253">
        <f t="shared" si="125"/>
        <v>-51854.798999999999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0</v>
      </c>
      <c r="F227" s="240">
        <f t="shared" ref="F227:G227" si="126">+F224</f>
        <v>0</v>
      </c>
      <c r="G227" s="240">
        <f t="shared" si="126"/>
        <v>0</v>
      </c>
      <c r="H227" s="240">
        <f t="shared" ref="H227:N227" si="127">+H224</f>
        <v>0</v>
      </c>
      <c r="I227" s="240">
        <f t="shared" si="127"/>
        <v>-2353.7913800000001</v>
      </c>
      <c r="J227" s="240">
        <f t="shared" si="127"/>
        <v>-14414.431999999999</v>
      </c>
      <c r="K227" s="240">
        <f t="shared" si="127"/>
        <v>-25700.227149999999</v>
      </c>
      <c r="L227" s="240">
        <f t="shared" si="127"/>
        <v>-43974.302080000001</v>
      </c>
      <c r="M227" s="240">
        <f t="shared" si="127"/>
        <v>-49650.019919999999</v>
      </c>
      <c r="N227" s="240">
        <f t="shared" si="127"/>
        <v>-51854.798999999999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0</v>
      </c>
      <c r="F228" s="240">
        <f t="shared" si="128"/>
        <v>0</v>
      </c>
      <c r="G228" s="240">
        <f t="shared" si="128"/>
        <v>0</v>
      </c>
      <c r="H228" s="240">
        <f t="shared" si="128"/>
        <v>0</v>
      </c>
      <c r="I228" s="240">
        <f t="shared" si="128"/>
        <v>-80.854089999999999</v>
      </c>
      <c r="J228" s="240">
        <f t="shared" si="128"/>
        <v>-1883.77791</v>
      </c>
      <c r="K228" s="240">
        <f t="shared" si="128"/>
        <v>1615.0533700000001</v>
      </c>
      <c r="L228" s="240">
        <f t="shared" si="128"/>
        <v>-6.1789600000000178</v>
      </c>
      <c r="M228" s="240">
        <f t="shared" si="128"/>
        <v>-9.6354200000000105</v>
      </c>
      <c r="N228" s="240">
        <f t="shared" si="128"/>
        <v>-27.291989999999998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0</v>
      </c>
      <c r="F229" s="240">
        <f t="shared" si="129"/>
        <v>0</v>
      </c>
      <c r="G229" s="240">
        <f t="shared" si="129"/>
        <v>0</v>
      </c>
      <c r="H229" s="240">
        <f t="shared" si="129"/>
        <v>0</v>
      </c>
      <c r="I229" s="240">
        <f t="shared" si="129"/>
        <v>0</v>
      </c>
      <c r="J229" s="240">
        <f t="shared" si="129"/>
        <v>0</v>
      </c>
      <c r="K229" s="240">
        <f t="shared" si="129"/>
        <v>-55.243899999999996</v>
      </c>
      <c r="L229" s="240">
        <f t="shared" si="129"/>
        <v>-75.406990000000008</v>
      </c>
      <c r="M229" s="240">
        <f t="shared" si="129"/>
        <v>-34.331150000000008</v>
      </c>
      <c r="N229" s="240">
        <f t="shared" si="129"/>
        <v>-73.924959999999999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0</v>
      </c>
      <c r="F230" s="242">
        <f>SUM(F227:F229)</f>
        <v>0</v>
      </c>
      <c r="G230" s="242">
        <f>SUM(G227:G229)</f>
        <v>0</v>
      </c>
      <c r="H230" s="242">
        <f t="shared" ref="H230:N230" si="130">SUM(H227:H229)</f>
        <v>0</v>
      </c>
      <c r="I230" s="242">
        <f t="shared" si="130"/>
        <v>-2434.6454699999999</v>
      </c>
      <c r="J230" s="242">
        <f t="shared" si="130"/>
        <v>-16298.20991</v>
      </c>
      <c r="K230" s="242">
        <f t="shared" si="130"/>
        <v>-24140.417679999999</v>
      </c>
      <c r="L230" s="242">
        <f t="shared" si="130"/>
        <v>-44055.888030000002</v>
      </c>
      <c r="M230" s="242">
        <f t="shared" si="130"/>
        <v>-49693.986489999996</v>
      </c>
      <c r="N230" s="242">
        <f t="shared" si="130"/>
        <v>-51956.015949999994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0</v>
      </c>
      <c r="F233" s="228">
        <f t="shared" si="132"/>
        <v>0</v>
      </c>
      <c r="G233" s="228">
        <f t="shared" si="132"/>
        <v>0</v>
      </c>
      <c r="H233" s="228">
        <f t="shared" si="132"/>
        <v>0</v>
      </c>
      <c r="I233" s="228">
        <f t="shared" si="132"/>
        <v>-4.4819999999999999E-2</v>
      </c>
      <c r="J233" s="228">
        <f t="shared" si="132"/>
        <v>-16.181000000000001</v>
      </c>
      <c r="K233" s="228">
        <f t="shared" si="132"/>
        <v>-1592.1006299999999</v>
      </c>
      <c r="L233" s="228">
        <f t="shared" si="132"/>
        <v>-2798.95867</v>
      </c>
      <c r="M233" s="228">
        <f t="shared" si="132"/>
        <v>-3691.54945</v>
      </c>
      <c r="N233" s="228">
        <f t="shared" si="132"/>
        <v>-4025.9839999999999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0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0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0</v>
      </c>
      <c r="F235" s="251">
        <f>SUM(F233:F234)</f>
        <v>0</v>
      </c>
      <c r="G235" s="251">
        <f>SUM(G233:G234)</f>
        <v>0</v>
      </c>
      <c r="H235" s="251">
        <f t="shared" ref="H235:N235" si="134">SUM(H233:H234)</f>
        <v>0</v>
      </c>
      <c r="I235" s="251">
        <f t="shared" si="134"/>
        <v>-4.4819999999999999E-2</v>
      </c>
      <c r="J235" s="251">
        <f t="shared" si="134"/>
        <v>-16.181000000000001</v>
      </c>
      <c r="K235" s="251">
        <f t="shared" si="134"/>
        <v>-1592.1006299999999</v>
      </c>
      <c r="L235" s="251">
        <f t="shared" si="134"/>
        <v>-2798.95867</v>
      </c>
      <c r="M235" s="251">
        <f t="shared" si="134"/>
        <v>-3691.54945</v>
      </c>
      <c r="N235" s="251">
        <f t="shared" si="134"/>
        <v>-4025.9839999999999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0</v>
      </c>
      <c r="F238" s="228">
        <f>+F214</f>
        <v>0</v>
      </c>
      <c r="G238" s="228">
        <f>+G214</f>
        <v>0</v>
      </c>
      <c r="H238" s="228">
        <f t="shared" ref="H238:N238" si="136">+H214</f>
        <v>0</v>
      </c>
      <c r="I238" s="228">
        <f t="shared" si="136"/>
        <v>3943.91228</v>
      </c>
      <c r="J238" s="228">
        <f t="shared" si="136"/>
        <v>25053.822</v>
      </c>
      <c r="K238" s="228">
        <f t="shared" si="136"/>
        <v>49154.763070000001</v>
      </c>
      <c r="L238" s="228">
        <f t="shared" si="136"/>
        <v>80073.781470000002</v>
      </c>
      <c r="M238" s="228">
        <f t="shared" si="136"/>
        <v>91567.560180000015</v>
      </c>
      <c r="N238" s="228">
        <f t="shared" si="136"/>
        <v>101014.01800000001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0</v>
      </c>
      <c r="F239" s="228">
        <f>+F224</f>
        <v>0</v>
      </c>
      <c r="G239" s="228">
        <f>+G224</f>
        <v>0</v>
      </c>
      <c r="H239" s="228">
        <f t="shared" ref="H239:N239" si="137">+H224</f>
        <v>0</v>
      </c>
      <c r="I239" s="228">
        <f t="shared" si="137"/>
        <v>-2353.7913800000001</v>
      </c>
      <c r="J239" s="228">
        <f t="shared" si="137"/>
        <v>-14414.431999999999</v>
      </c>
      <c r="K239" s="228">
        <f t="shared" si="137"/>
        <v>-25700.227149999999</v>
      </c>
      <c r="L239" s="228">
        <f t="shared" si="137"/>
        <v>-43974.302080000001</v>
      </c>
      <c r="M239" s="228">
        <f t="shared" si="137"/>
        <v>-49650.019919999999</v>
      </c>
      <c r="N239" s="228">
        <f t="shared" si="137"/>
        <v>-51854.798999999999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0</v>
      </c>
      <c r="F240" s="228">
        <f t="shared" ref="F240:G240" si="138">+F235</f>
        <v>0</v>
      </c>
      <c r="G240" s="228">
        <f t="shared" si="138"/>
        <v>0</v>
      </c>
      <c r="H240" s="228">
        <f t="shared" ref="H240:N240" si="139">+H235</f>
        <v>0</v>
      </c>
      <c r="I240" s="228">
        <f t="shared" si="139"/>
        <v>-4.4819999999999999E-2</v>
      </c>
      <c r="J240" s="228">
        <f t="shared" si="139"/>
        <v>-16.181000000000001</v>
      </c>
      <c r="K240" s="228">
        <f t="shared" si="139"/>
        <v>-1592.1006299999999</v>
      </c>
      <c r="L240" s="228">
        <f t="shared" si="139"/>
        <v>-2798.95867</v>
      </c>
      <c r="M240" s="228">
        <f t="shared" si="139"/>
        <v>-3691.54945</v>
      </c>
      <c r="N240" s="228">
        <f t="shared" si="139"/>
        <v>-4025.9839999999999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0</v>
      </c>
      <c r="F241" s="251">
        <f t="shared" ref="F241:G241" si="140">SUM(F238:F240)</f>
        <v>0</v>
      </c>
      <c r="G241" s="251">
        <f t="shared" si="140"/>
        <v>0</v>
      </c>
      <c r="H241" s="251">
        <f t="shared" ref="H241:N241" si="141">SUM(H238:H240)</f>
        <v>0</v>
      </c>
      <c r="I241" s="251">
        <f t="shared" si="141"/>
        <v>1590.0760799999998</v>
      </c>
      <c r="J241" s="251">
        <f t="shared" si="141"/>
        <v>10623.209000000001</v>
      </c>
      <c r="K241" s="251">
        <f t="shared" si="141"/>
        <v>21862.435290000001</v>
      </c>
      <c r="L241" s="251">
        <f t="shared" si="141"/>
        <v>33300.52072</v>
      </c>
      <c r="M241" s="251">
        <f t="shared" si="141"/>
        <v>38225.990810000018</v>
      </c>
      <c r="N241" s="251">
        <f t="shared" si="141"/>
        <v>45133.235000000015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0</v>
      </c>
      <c r="F244" s="228">
        <f t="shared" ref="F244:G244" si="143">F241</f>
        <v>0</v>
      </c>
      <c r="G244" s="228">
        <f t="shared" si="143"/>
        <v>0</v>
      </c>
      <c r="H244" s="228">
        <f t="shared" ref="H244:N244" si="144">H241</f>
        <v>0</v>
      </c>
      <c r="I244" s="228">
        <f t="shared" si="144"/>
        <v>1590.0760799999998</v>
      </c>
      <c r="J244" s="228">
        <f t="shared" si="144"/>
        <v>10623.209000000001</v>
      </c>
      <c r="K244" s="228">
        <f t="shared" si="144"/>
        <v>21862.435290000001</v>
      </c>
      <c r="L244" s="228">
        <f t="shared" si="144"/>
        <v>33300.52072</v>
      </c>
      <c r="M244" s="228">
        <f t="shared" si="144"/>
        <v>38225.990810000018</v>
      </c>
      <c r="N244" s="228">
        <f t="shared" si="144"/>
        <v>45133.235000000015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0</v>
      </c>
      <c r="F245" s="228">
        <f t="shared" si="145"/>
        <v>0</v>
      </c>
      <c r="G245" s="228">
        <f t="shared" si="145"/>
        <v>0</v>
      </c>
      <c r="H245" s="228">
        <f t="shared" si="145"/>
        <v>0</v>
      </c>
      <c r="I245" s="228">
        <f t="shared" si="145"/>
        <v>-1433.49063</v>
      </c>
      <c r="J245" s="228">
        <f t="shared" si="145"/>
        <v>-7803.3220000000001</v>
      </c>
      <c r="K245" s="228">
        <f t="shared" si="145"/>
        <v>-15244.647709999999</v>
      </c>
      <c r="L245" s="228">
        <f t="shared" si="145"/>
        <v>-24435.160619999999</v>
      </c>
      <c r="M245" s="228">
        <f t="shared" si="145"/>
        <v>-28320.995009999999</v>
      </c>
      <c r="N245" s="228">
        <f t="shared" si="145"/>
        <v>-28945.237000000001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0</v>
      </c>
      <c r="F246" s="228">
        <f t="shared" si="146"/>
        <v>0</v>
      </c>
      <c r="G246" s="228">
        <f t="shared" si="146"/>
        <v>0</v>
      </c>
      <c r="H246" s="228">
        <f t="shared" si="146"/>
        <v>0</v>
      </c>
      <c r="I246" s="228">
        <f t="shared" si="146"/>
        <v>0</v>
      </c>
      <c r="J246" s="228">
        <f t="shared" si="146"/>
        <v>-2272.0450000000001</v>
      </c>
      <c r="K246" s="228">
        <f t="shared" si="146"/>
        <v>-4140.4362700000001</v>
      </c>
      <c r="L246" s="228">
        <f t="shared" si="146"/>
        <v>-6871.2191899999998</v>
      </c>
      <c r="M246" s="228">
        <f t="shared" si="146"/>
        <v>-7828.9241099999999</v>
      </c>
      <c r="N246" s="228">
        <f t="shared" si="146"/>
        <v>-8101.2740000000003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0</v>
      </c>
      <c r="H247" s="228">
        <f t="shared" si="147"/>
        <v>0</v>
      </c>
      <c r="I247" s="228">
        <f t="shared" si="147"/>
        <v>0</v>
      </c>
      <c r="J247" s="228">
        <f t="shared" si="147"/>
        <v>0</v>
      </c>
      <c r="K247" s="228">
        <f t="shared" si="147"/>
        <v>-353.75540000000001</v>
      </c>
      <c r="L247" s="228">
        <f t="shared" si="147"/>
        <v>-11.718859999999999</v>
      </c>
      <c r="M247" s="228">
        <f t="shared" si="147"/>
        <v>-161.24455</v>
      </c>
      <c r="N247" s="228">
        <f t="shared" si="147"/>
        <v>-10.957000000000001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0</v>
      </c>
      <c r="F248" s="228">
        <f t="shared" si="148"/>
        <v>0</v>
      </c>
      <c r="G248" s="228">
        <f t="shared" si="148"/>
        <v>0</v>
      </c>
      <c r="H248" s="228">
        <f t="shared" si="148"/>
        <v>0</v>
      </c>
      <c r="I248" s="228">
        <f t="shared" si="148"/>
        <v>0</v>
      </c>
      <c r="J248" s="228">
        <f t="shared" si="148"/>
        <v>-136.92500000000001</v>
      </c>
      <c r="K248" s="228">
        <f t="shared" si="148"/>
        <v>-264.68387999999999</v>
      </c>
      <c r="L248" s="228">
        <f t="shared" si="148"/>
        <v>-605.79452000000003</v>
      </c>
      <c r="M248" s="228">
        <f t="shared" si="148"/>
        <v>-856.60267999999996</v>
      </c>
      <c r="N248" s="228">
        <f t="shared" si="148"/>
        <v>-437.745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0</v>
      </c>
      <c r="F249" s="251">
        <f>SUM(F244:F248)</f>
        <v>0</v>
      </c>
      <c r="G249" s="251">
        <f>SUM(G244:G248)</f>
        <v>0</v>
      </c>
      <c r="H249" s="251">
        <f t="shared" ref="H249:N249" si="149">SUM(H244:H248)</f>
        <v>0</v>
      </c>
      <c r="I249" s="251">
        <f t="shared" si="149"/>
        <v>156.58544999999981</v>
      </c>
      <c r="J249" s="251">
        <f t="shared" si="149"/>
        <v>410.91700000000054</v>
      </c>
      <c r="K249" s="251">
        <f t="shared" si="149"/>
        <v>1858.9120300000018</v>
      </c>
      <c r="L249" s="251">
        <f t="shared" si="149"/>
        <v>1376.627530000002</v>
      </c>
      <c r="M249" s="251">
        <f t="shared" si="149"/>
        <v>1058.224460000019</v>
      </c>
      <c r="N249" s="251">
        <f t="shared" si="149"/>
        <v>7638.0220000000136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0</v>
      </c>
      <c r="F252" s="228">
        <f t="shared" ref="F252:G252" si="151">+F249</f>
        <v>0</v>
      </c>
      <c r="G252" s="228">
        <f t="shared" si="151"/>
        <v>0</v>
      </c>
      <c r="H252" s="228">
        <f t="shared" ref="H252:N252" si="152">+H249</f>
        <v>0</v>
      </c>
      <c r="I252" s="228">
        <f t="shared" si="152"/>
        <v>156.58544999999981</v>
      </c>
      <c r="J252" s="228">
        <f t="shared" si="152"/>
        <v>410.91700000000054</v>
      </c>
      <c r="K252" s="228">
        <f t="shared" si="152"/>
        <v>1858.9120300000018</v>
      </c>
      <c r="L252" s="228">
        <f t="shared" si="152"/>
        <v>1376.627530000002</v>
      </c>
      <c r="M252" s="228">
        <f t="shared" si="152"/>
        <v>1058.224460000019</v>
      </c>
      <c r="N252" s="228">
        <f t="shared" si="152"/>
        <v>7638.0220000000136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0</v>
      </c>
      <c r="F254" s="228">
        <f t="shared" si="154"/>
        <v>0</v>
      </c>
      <c r="G254" s="228">
        <f t="shared" si="154"/>
        <v>0</v>
      </c>
      <c r="H254" s="228">
        <f t="shared" si="154"/>
        <v>0</v>
      </c>
      <c r="I254" s="228">
        <f t="shared" si="154"/>
        <v>0</v>
      </c>
      <c r="J254" s="228">
        <f t="shared" si="154"/>
        <v>2E-3</v>
      </c>
      <c r="K254" s="228">
        <f t="shared" si="154"/>
        <v>264.00847900000002</v>
      </c>
      <c r="L254" s="228">
        <f t="shared" si="154"/>
        <v>695.03866000000005</v>
      </c>
      <c r="M254" s="228">
        <f t="shared" si="154"/>
        <v>1278.42912</v>
      </c>
      <c r="N254" s="228">
        <f t="shared" si="154"/>
        <v>1564.499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0</v>
      </c>
      <c r="F256" s="228">
        <f t="shared" si="156"/>
        <v>0</v>
      </c>
      <c r="G256" s="228">
        <f t="shared" si="156"/>
        <v>0</v>
      </c>
      <c r="H256" s="228">
        <f t="shared" si="156"/>
        <v>0</v>
      </c>
      <c r="I256" s="228">
        <f t="shared" si="156"/>
        <v>0</v>
      </c>
      <c r="J256" s="228">
        <f t="shared" si="156"/>
        <v>-6.5869999999999997</v>
      </c>
      <c r="K256" s="228">
        <f t="shared" si="156"/>
        <v>-130.00323</v>
      </c>
      <c r="L256" s="228">
        <f t="shared" si="156"/>
        <v>-1090.1738600000001</v>
      </c>
      <c r="M256" s="228">
        <f t="shared" si="156"/>
        <v>-1377.09022</v>
      </c>
      <c r="N256" s="228">
        <f t="shared" si="156"/>
        <v>-1856.1890000000001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0</v>
      </c>
      <c r="F257" s="251">
        <f>SUM(F252:F256)</f>
        <v>0</v>
      </c>
      <c r="G257" s="251">
        <f>SUM(G252:G256)</f>
        <v>0</v>
      </c>
      <c r="H257" s="251">
        <f t="shared" ref="H257:N257" si="157">SUM(H252:H256)</f>
        <v>0</v>
      </c>
      <c r="I257" s="251">
        <f t="shared" si="157"/>
        <v>156.58544999999981</v>
      </c>
      <c r="J257" s="251">
        <f t="shared" si="157"/>
        <v>404.33200000000056</v>
      </c>
      <c r="K257" s="251">
        <f t="shared" si="157"/>
        <v>1992.9172790000018</v>
      </c>
      <c r="L257" s="251">
        <f t="shared" si="157"/>
        <v>981.49233000000208</v>
      </c>
      <c r="M257" s="251">
        <f t="shared" si="157"/>
        <v>959.5633600000192</v>
      </c>
      <c r="N257" s="251">
        <f t="shared" si="157"/>
        <v>7346.3320000000131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0</v>
      </c>
      <c r="F260" s="228">
        <f>+F257</f>
        <v>0</v>
      </c>
      <c r="G260" s="228">
        <f>+G257</f>
        <v>0</v>
      </c>
      <c r="H260" s="228">
        <f t="shared" ref="H260:N260" si="159">+H257</f>
        <v>0</v>
      </c>
      <c r="I260" s="228">
        <f t="shared" si="159"/>
        <v>156.58544999999981</v>
      </c>
      <c r="J260" s="228">
        <f t="shared" si="159"/>
        <v>404.33200000000056</v>
      </c>
      <c r="K260" s="228">
        <f t="shared" si="159"/>
        <v>1992.9172790000018</v>
      </c>
      <c r="L260" s="228">
        <f t="shared" si="159"/>
        <v>981.49233000000208</v>
      </c>
      <c r="M260" s="228">
        <f t="shared" si="159"/>
        <v>959.5633600000192</v>
      </c>
      <c r="N260" s="228">
        <f t="shared" si="159"/>
        <v>7346.3320000000131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0</v>
      </c>
      <c r="F261" s="228">
        <f t="shared" si="160"/>
        <v>0</v>
      </c>
      <c r="G261" s="228">
        <f t="shared" si="160"/>
        <v>0</v>
      </c>
      <c r="H261" s="228">
        <f t="shared" si="160"/>
        <v>0</v>
      </c>
      <c r="I261" s="228">
        <f t="shared" si="160"/>
        <v>0</v>
      </c>
      <c r="J261" s="228">
        <f t="shared" si="160"/>
        <v>1.359</v>
      </c>
      <c r="K261" s="228">
        <f t="shared" si="160"/>
        <v>-11.32785</v>
      </c>
      <c r="L261" s="228">
        <f t="shared" si="160"/>
        <v>-17.07647</v>
      </c>
      <c r="M261" s="228">
        <f t="shared" si="160"/>
        <v>192.91613000000001</v>
      </c>
      <c r="N261" s="228">
        <f t="shared" si="160"/>
        <v>-33.97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0</v>
      </c>
      <c r="F262" s="228">
        <f t="shared" si="161"/>
        <v>0</v>
      </c>
      <c r="G262" s="228">
        <f t="shared" si="161"/>
        <v>0</v>
      </c>
      <c r="H262" s="228">
        <f t="shared" si="161"/>
        <v>0</v>
      </c>
      <c r="I262" s="228">
        <f t="shared" si="161"/>
        <v>-6.6717300000000002</v>
      </c>
      <c r="J262" s="228">
        <f t="shared" si="161"/>
        <v>-20.99</v>
      </c>
      <c r="K262" s="228">
        <f t="shared" si="161"/>
        <v>133.73644999999999</v>
      </c>
      <c r="L262" s="228">
        <f t="shared" si="161"/>
        <v>-13.50956</v>
      </c>
      <c r="M262" s="228">
        <f t="shared" si="161"/>
        <v>354.94573000000003</v>
      </c>
      <c r="N262" s="228">
        <f t="shared" si="161"/>
        <v>-575.41600000000005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0</v>
      </c>
      <c r="F263" s="251">
        <f>SUM(F260:F262)</f>
        <v>0</v>
      </c>
      <c r="G263" s="251">
        <f>SUM(G260:G262)</f>
        <v>0</v>
      </c>
      <c r="H263" s="251">
        <f t="shared" ref="H263:N263" si="162">SUM(H260:H262)</f>
        <v>0</v>
      </c>
      <c r="I263" s="251">
        <f t="shared" si="162"/>
        <v>149.91371999999981</v>
      </c>
      <c r="J263" s="251">
        <f t="shared" si="162"/>
        <v>384.70100000000053</v>
      </c>
      <c r="K263" s="251">
        <f t="shared" si="162"/>
        <v>2115.3258790000018</v>
      </c>
      <c r="L263" s="251">
        <f t="shared" si="162"/>
        <v>950.90630000000215</v>
      </c>
      <c r="M263" s="251">
        <f t="shared" si="162"/>
        <v>1507.4252200000192</v>
      </c>
      <c r="N263" s="251">
        <f t="shared" si="162"/>
        <v>6736.9460000000126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0</v>
      </c>
      <c r="F266" s="228">
        <f t="shared" ref="F266:G266" si="164">+F263</f>
        <v>0</v>
      </c>
      <c r="G266" s="228">
        <f t="shared" si="164"/>
        <v>0</v>
      </c>
      <c r="H266" s="228">
        <f t="shared" ref="H266:N266" si="165">+H263</f>
        <v>0</v>
      </c>
      <c r="I266" s="228">
        <f t="shared" si="165"/>
        <v>149.91371999999981</v>
      </c>
      <c r="J266" s="228">
        <f t="shared" si="165"/>
        <v>384.70100000000053</v>
      </c>
      <c r="K266" s="228">
        <f t="shared" si="165"/>
        <v>2115.3258790000018</v>
      </c>
      <c r="L266" s="228">
        <f t="shared" si="165"/>
        <v>950.90630000000215</v>
      </c>
      <c r="M266" s="228">
        <f t="shared" si="165"/>
        <v>1507.4252200000192</v>
      </c>
      <c r="N266" s="228">
        <f t="shared" si="165"/>
        <v>6736.9460000000126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0</v>
      </c>
      <c r="H267" s="228">
        <f t="shared" ref="H267:N267" si="166">H195</f>
        <v>0</v>
      </c>
      <c r="I267" s="228">
        <f t="shared" si="166"/>
        <v>0</v>
      </c>
      <c r="J267" s="228">
        <f t="shared" si="166"/>
        <v>0</v>
      </c>
      <c r="K267" s="228">
        <f t="shared" si="166"/>
        <v>0</v>
      </c>
      <c r="L267" s="228">
        <f t="shared" si="166"/>
        <v>0</v>
      </c>
      <c r="M267" s="228">
        <f t="shared" si="166"/>
        <v>0</v>
      </c>
      <c r="N267" s="228">
        <f t="shared" si="166"/>
        <v>0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0</v>
      </c>
      <c r="F268" s="251">
        <f>SUM(F266:F267)</f>
        <v>0</v>
      </c>
      <c r="G268" s="251">
        <f>SUM(G266:G267)</f>
        <v>0</v>
      </c>
      <c r="H268" s="251">
        <f t="shared" ref="H268:N268" si="167">SUM(H266:H267)</f>
        <v>0</v>
      </c>
      <c r="I268" s="251">
        <f t="shared" si="167"/>
        <v>149.91371999999981</v>
      </c>
      <c r="J268" s="251">
        <f t="shared" si="167"/>
        <v>384.70100000000053</v>
      </c>
      <c r="K268" s="251">
        <f t="shared" si="167"/>
        <v>2115.3258790000018</v>
      </c>
      <c r="L268" s="251">
        <f t="shared" si="167"/>
        <v>950.90630000000215</v>
      </c>
      <c r="M268" s="251">
        <f t="shared" si="167"/>
        <v>1507.4252200000192</v>
      </c>
      <c r="N268" s="251">
        <f t="shared" si="167"/>
        <v>6736.9460000000126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0</v>
      </c>
      <c r="F273" s="259">
        <f>+F186</f>
        <v>0</v>
      </c>
      <c r="G273" s="259">
        <f>+G186</f>
        <v>0</v>
      </c>
      <c r="H273" s="259">
        <f t="shared" ref="H273:N273" si="170">+H186</f>
        <v>0</v>
      </c>
      <c r="I273" s="259">
        <f t="shared" si="170"/>
        <v>153.11372</v>
      </c>
      <c r="J273" s="259">
        <f t="shared" si="170"/>
        <v>372.36428000000001</v>
      </c>
      <c r="K273" s="259">
        <f t="shared" si="170"/>
        <v>2080.97217</v>
      </c>
      <c r="L273" s="259">
        <f t="shared" si="170"/>
        <v>7789.1744799999997</v>
      </c>
      <c r="M273" s="259">
        <f t="shared" si="170"/>
        <v>16269.088169999999</v>
      </c>
      <c r="N273" s="259">
        <f t="shared" si="170"/>
        <v>6415.4481799999994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0</v>
      </c>
      <c r="F274" s="259">
        <f t="shared" si="171"/>
        <v>0</v>
      </c>
      <c r="G274" s="259">
        <f t="shared" si="171"/>
        <v>0</v>
      </c>
      <c r="H274" s="259">
        <f t="shared" ref="H274:N274" si="172">-H194</f>
        <v>0</v>
      </c>
      <c r="I274" s="259">
        <f t="shared" si="172"/>
        <v>-149.91372000000001</v>
      </c>
      <c r="J274" s="259">
        <f t="shared" si="172"/>
        <v>-372.36399999999998</v>
      </c>
      <c r="K274" s="259">
        <f t="shared" si="172"/>
        <v>-2080.97316</v>
      </c>
      <c r="L274" s="259">
        <f t="shared" si="172"/>
        <v>-789.17448000000002</v>
      </c>
      <c r="M274" s="259">
        <f t="shared" si="172"/>
        <v>-1269.08817</v>
      </c>
      <c r="N274" s="259">
        <f t="shared" si="172"/>
        <v>-6415.4489999999996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0</v>
      </c>
      <c r="F275" s="259">
        <f t="shared" si="171"/>
        <v>0</v>
      </c>
      <c r="G275" s="259">
        <f t="shared" si="171"/>
        <v>0</v>
      </c>
      <c r="H275" s="259">
        <f t="shared" ref="H275:N275" si="173">-H195</f>
        <v>0</v>
      </c>
      <c r="I275" s="259">
        <f t="shared" si="173"/>
        <v>0</v>
      </c>
      <c r="J275" s="259">
        <f t="shared" si="173"/>
        <v>0</v>
      </c>
      <c r="K275" s="259">
        <f t="shared" si="173"/>
        <v>0</v>
      </c>
      <c r="L275" s="259">
        <f t="shared" si="173"/>
        <v>0</v>
      </c>
      <c r="M275" s="259">
        <f t="shared" si="173"/>
        <v>0</v>
      </c>
      <c r="N275" s="259">
        <f t="shared" si="173"/>
        <v>0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0</v>
      </c>
      <c r="F276" s="259">
        <f t="shared" ref="F276:G276" si="174">SUM(F273:F275)</f>
        <v>0</v>
      </c>
      <c r="G276" s="259">
        <f t="shared" si="174"/>
        <v>0</v>
      </c>
      <c r="H276" s="259">
        <f t="shared" ref="H276:N276" si="175">SUM(H273:H275)</f>
        <v>0</v>
      </c>
      <c r="I276" s="259">
        <f t="shared" si="175"/>
        <v>3.1999999999999886</v>
      </c>
      <c r="J276" s="259">
        <f t="shared" si="175"/>
        <v>2.800000000320324E-4</v>
      </c>
      <c r="K276" s="259">
        <f t="shared" si="175"/>
        <v>-9.9000000000160071E-4</v>
      </c>
      <c r="L276" s="259">
        <f t="shared" si="175"/>
        <v>7000</v>
      </c>
      <c r="M276" s="259">
        <f t="shared" si="175"/>
        <v>15000</v>
      </c>
      <c r="N276" s="259">
        <f t="shared" si="175"/>
        <v>-8.2000000020343577E-4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0</v>
      </c>
      <c r="F277" s="251">
        <f t="shared" ref="F277:G277" si="176">+F276</f>
        <v>0</v>
      </c>
      <c r="G277" s="251">
        <f t="shared" si="176"/>
        <v>0</v>
      </c>
      <c r="H277" s="251">
        <f t="shared" ref="H277:N277" si="177">+H276</f>
        <v>0</v>
      </c>
      <c r="I277" s="251">
        <f t="shared" si="177"/>
        <v>3.1999999999999886</v>
      </c>
      <c r="J277" s="251">
        <f t="shared" si="177"/>
        <v>2.800000000320324E-4</v>
      </c>
      <c r="K277" s="251">
        <f t="shared" si="177"/>
        <v>-9.9000000000160071E-4</v>
      </c>
      <c r="L277" s="251">
        <f t="shared" si="177"/>
        <v>7000</v>
      </c>
      <c r="M277" s="251">
        <f t="shared" si="177"/>
        <v>15000</v>
      </c>
      <c r="N277" s="251">
        <f t="shared" si="177"/>
        <v>-8.2000000020343577E-4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0</v>
      </c>
      <c r="F281" s="228">
        <f t="shared" si="180"/>
        <v>0</v>
      </c>
      <c r="G281" s="228">
        <f t="shared" si="180"/>
        <v>0</v>
      </c>
      <c r="H281" s="228">
        <f t="shared" si="180"/>
        <v>0</v>
      </c>
      <c r="I281" s="228">
        <f t="shared" si="180"/>
        <v>0</v>
      </c>
      <c r="J281" s="228">
        <f t="shared" si="180"/>
        <v>0</v>
      </c>
      <c r="K281" s="228">
        <f t="shared" si="180"/>
        <v>0</v>
      </c>
      <c r="L281" s="228">
        <f t="shared" si="180"/>
        <v>0</v>
      </c>
      <c r="M281" s="228">
        <f t="shared" si="180"/>
        <v>0</v>
      </c>
      <c r="N281" s="228">
        <f t="shared" si="180"/>
        <v>0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0</v>
      </c>
      <c r="F282" s="228">
        <f t="shared" si="181"/>
        <v>0</v>
      </c>
      <c r="G282" s="228">
        <f t="shared" si="181"/>
        <v>0</v>
      </c>
      <c r="H282" s="228">
        <f t="shared" si="181"/>
        <v>0</v>
      </c>
      <c r="I282" s="228">
        <f t="shared" si="181"/>
        <v>0</v>
      </c>
      <c r="J282" s="228">
        <f t="shared" si="181"/>
        <v>0</v>
      </c>
      <c r="K282" s="228">
        <f t="shared" si="181"/>
        <v>0</v>
      </c>
      <c r="L282" s="228">
        <f t="shared" si="181"/>
        <v>0</v>
      </c>
      <c r="M282" s="228">
        <f t="shared" si="181"/>
        <v>0</v>
      </c>
      <c r="N282" s="228">
        <f t="shared" si="181"/>
        <v>0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0</v>
      </c>
      <c r="F283" s="261">
        <f t="shared" ref="F283:G283" si="182">SUM(F280:F282)</f>
        <v>0</v>
      </c>
      <c r="G283" s="261">
        <f t="shared" si="182"/>
        <v>0</v>
      </c>
      <c r="H283" s="261">
        <f t="shared" ref="H283:N283" si="183">SUM(H280:H282)</f>
        <v>0</v>
      </c>
      <c r="I283" s="261">
        <f t="shared" si="183"/>
        <v>0</v>
      </c>
      <c r="J283" s="261">
        <f t="shared" si="183"/>
        <v>0</v>
      </c>
      <c r="K283" s="261">
        <f t="shared" si="183"/>
        <v>0</v>
      </c>
      <c r="L283" s="261">
        <f t="shared" si="183"/>
        <v>0</v>
      </c>
      <c r="M283" s="261">
        <f t="shared" si="183"/>
        <v>0</v>
      </c>
      <c r="N283" s="261">
        <f t="shared" si="183"/>
        <v>0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ok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0</v>
      </c>
      <c r="F291" s="228">
        <f t="shared" si="188"/>
        <v>0</v>
      </c>
      <c r="G291" s="228">
        <f t="shared" si="188"/>
        <v>0</v>
      </c>
      <c r="H291" s="228">
        <f t="shared" si="188"/>
        <v>0</v>
      </c>
      <c r="I291" s="228">
        <f t="shared" si="188"/>
        <v>149.91371999999981</v>
      </c>
      <c r="J291" s="228">
        <f t="shared" si="188"/>
        <v>384.70100000000053</v>
      </c>
      <c r="K291" s="228">
        <f t="shared" si="188"/>
        <v>2115.3258790000018</v>
      </c>
      <c r="L291" s="228">
        <f t="shared" si="188"/>
        <v>950.90630000000215</v>
      </c>
      <c r="M291" s="228">
        <f t="shared" si="188"/>
        <v>1507.4252200000192</v>
      </c>
      <c r="N291" s="228">
        <f t="shared" si="188"/>
        <v>6736.9460000000126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0</v>
      </c>
      <c r="F292" s="228">
        <f t="shared" si="189"/>
        <v>0</v>
      </c>
      <c r="G292" s="228">
        <f t="shared" si="189"/>
        <v>0</v>
      </c>
      <c r="H292" s="228">
        <f t="shared" si="189"/>
        <v>0</v>
      </c>
      <c r="I292" s="228">
        <f t="shared" si="189"/>
        <v>3.1999999999999886</v>
      </c>
      <c r="J292" s="228">
        <f t="shared" si="189"/>
        <v>2.800000000320324E-4</v>
      </c>
      <c r="K292" s="228">
        <f t="shared" si="189"/>
        <v>-9.9000000000160071E-4</v>
      </c>
      <c r="L292" s="228">
        <f t="shared" si="189"/>
        <v>7000</v>
      </c>
      <c r="M292" s="228">
        <f t="shared" si="189"/>
        <v>15000</v>
      </c>
      <c r="N292" s="228">
        <f t="shared" si="189"/>
        <v>-8.2000000020343577E-4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0</v>
      </c>
      <c r="F293" s="228">
        <f t="shared" si="190"/>
        <v>0</v>
      </c>
      <c r="G293" s="228">
        <f t="shared" si="190"/>
        <v>0</v>
      </c>
      <c r="H293" s="228">
        <f t="shared" si="190"/>
        <v>0</v>
      </c>
      <c r="I293" s="228">
        <f t="shared" si="190"/>
        <v>0</v>
      </c>
      <c r="J293" s="228">
        <f t="shared" si="190"/>
        <v>0</v>
      </c>
      <c r="K293" s="228">
        <f t="shared" si="190"/>
        <v>0</v>
      </c>
      <c r="L293" s="228">
        <f t="shared" si="190"/>
        <v>0</v>
      </c>
      <c r="M293" s="228">
        <f t="shared" si="190"/>
        <v>0</v>
      </c>
      <c r="N293" s="228">
        <f t="shared" si="190"/>
        <v>0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0</v>
      </c>
      <c r="F295" s="233">
        <f t="shared" ref="F295:G295" si="193">SUM(F291:F294)</f>
        <v>0</v>
      </c>
      <c r="G295" s="233">
        <f t="shared" si="193"/>
        <v>0</v>
      </c>
      <c r="H295" s="233">
        <f t="shared" ref="H295:N295" si="194">SUM(H291:H294)</f>
        <v>0</v>
      </c>
      <c r="I295" s="233">
        <f t="shared" si="194"/>
        <v>153.1137199999998</v>
      </c>
      <c r="J295" s="233">
        <f t="shared" si="194"/>
        <v>384.70128000000057</v>
      </c>
      <c r="K295" s="233">
        <f t="shared" si="194"/>
        <v>2115.3248890000018</v>
      </c>
      <c r="L295" s="233">
        <f t="shared" si="194"/>
        <v>7950.9063000000024</v>
      </c>
      <c r="M295" s="233">
        <f t="shared" si="194"/>
        <v>16507.425220000019</v>
      </c>
      <c r="N295" s="233">
        <f t="shared" si="194"/>
        <v>6736.9451800000124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0</v>
      </c>
      <c r="F298" s="228">
        <f t="shared" ref="F298:G298" si="196">F295</f>
        <v>0</v>
      </c>
      <c r="G298" s="228">
        <f t="shared" si="196"/>
        <v>0</v>
      </c>
      <c r="H298" s="228">
        <f t="shared" ref="H298:N298" si="197">H295</f>
        <v>0</v>
      </c>
      <c r="I298" s="228">
        <f t="shared" si="197"/>
        <v>153.1137199999998</v>
      </c>
      <c r="J298" s="228">
        <f t="shared" si="197"/>
        <v>384.70128000000057</v>
      </c>
      <c r="K298" s="228">
        <f t="shared" si="197"/>
        <v>2115.3248890000018</v>
      </c>
      <c r="L298" s="228">
        <f t="shared" si="197"/>
        <v>7950.9063000000024</v>
      </c>
      <c r="M298" s="228">
        <f t="shared" si="197"/>
        <v>16507.425220000019</v>
      </c>
      <c r="N298" s="228">
        <f t="shared" si="197"/>
        <v>6736.9451800000124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0</v>
      </c>
      <c r="J299" s="228">
        <f t="shared" si="198"/>
        <v>0</v>
      </c>
      <c r="K299" s="228">
        <f t="shared" si="198"/>
        <v>0</v>
      </c>
      <c r="L299" s="228">
        <f t="shared" si="198"/>
        <v>0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0</v>
      </c>
      <c r="F300" s="228">
        <f t="shared" si="199"/>
        <v>0</v>
      </c>
      <c r="G300" s="228">
        <f t="shared" si="199"/>
        <v>0</v>
      </c>
      <c r="H300" s="228">
        <f t="shared" si="199"/>
        <v>0</v>
      </c>
      <c r="I300" s="228">
        <f t="shared" si="199"/>
        <v>0</v>
      </c>
      <c r="J300" s="228">
        <f t="shared" si="199"/>
        <v>0</v>
      </c>
      <c r="K300" s="228">
        <f t="shared" si="199"/>
        <v>0</v>
      </c>
      <c r="L300" s="228">
        <f t="shared" si="199"/>
        <v>-3.62947</v>
      </c>
      <c r="M300" s="228">
        <f t="shared" si="199"/>
        <v>-120.20228</v>
      </c>
      <c r="N300" s="228">
        <f t="shared" si="199"/>
        <v>-15.887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0</v>
      </c>
      <c r="F301" s="228">
        <f t="shared" si="200"/>
        <v>0</v>
      </c>
      <c r="G301" s="228">
        <f t="shared" si="200"/>
        <v>0</v>
      </c>
      <c r="H301" s="228">
        <f t="shared" si="200"/>
        <v>0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-5.6370699999999996</v>
      </c>
      <c r="M301" s="228">
        <f t="shared" si="200"/>
        <v>0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0</v>
      </c>
      <c r="F303" s="228">
        <f t="shared" si="202"/>
        <v>0</v>
      </c>
      <c r="G303" s="228">
        <f t="shared" si="202"/>
        <v>0</v>
      </c>
      <c r="H303" s="228">
        <f t="shared" si="202"/>
        <v>0</v>
      </c>
      <c r="I303" s="228">
        <f t="shared" si="202"/>
        <v>0</v>
      </c>
      <c r="J303" s="228">
        <f t="shared" si="202"/>
        <v>0</v>
      </c>
      <c r="K303" s="228">
        <f t="shared" si="202"/>
        <v>0</v>
      </c>
      <c r="L303" s="228">
        <f t="shared" si="202"/>
        <v>0</v>
      </c>
      <c r="M303" s="228">
        <f t="shared" si="202"/>
        <v>0</v>
      </c>
      <c r="N303" s="228">
        <f t="shared" si="202"/>
        <v>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0</v>
      </c>
      <c r="F304" s="228">
        <f t="shared" si="203"/>
        <v>0</v>
      </c>
      <c r="G304" s="228">
        <f t="shared" si="203"/>
        <v>0</v>
      </c>
      <c r="H304" s="228">
        <f t="shared" si="203"/>
        <v>0</v>
      </c>
      <c r="I304" s="228">
        <f t="shared" si="203"/>
        <v>0</v>
      </c>
      <c r="J304" s="228">
        <f t="shared" si="203"/>
        <v>0</v>
      </c>
      <c r="K304" s="228">
        <f t="shared" si="203"/>
        <v>0</v>
      </c>
      <c r="L304" s="228">
        <f t="shared" si="203"/>
        <v>0</v>
      </c>
      <c r="M304" s="228">
        <f t="shared" si="203"/>
        <v>0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0</v>
      </c>
      <c r="F305" s="233">
        <f t="shared" si="204"/>
        <v>0</v>
      </c>
      <c r="G305" s="233">
        <f t="shared" si="204"/>
        <v>0</v>
      </c>
      <c r="H305" s="233">
        <f t="shared" si="204"/>
        <v>0</v>
      </c>
      <c r="I305" s="233">
        <f t="shared" si="204"/>
        <v>0</v>
      </c>
      <c r="J305" s="233">
        <f t="shared" si="204"/>
        <v>-12.337</v>
      </c>
      <c r="K305" s="233">
        <f t="shared" si="204"/>
        <v>-34.352719999999998</v>
      </c>
      <c r="L305" s="233">
        <f t="shared" si="204"/>
        <v>-152.46528000000001</v>
      </c>
      <c r="M305" s="233">
        <f t="shared" si="204"/>
        <v>-118.13476999999999</v>
      </c>
      <c r="N305" s="233">
        <f t="shared" si="204"/>
        <v>-305.60999999999996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0</v>
      </c>
      <c r="F306" s="228">
        <f t="shared" si="205"/>
        <v>0</v>
      </c>
      <c r="G306" s="228">
        <f t="shared" si="205"/>
        <v>0</v>
      </c>
      <c r="H306" s="228">
        <f t="shared" si="205"/>
        <v>0</v>
      </c>
      <c r="I306" s="228">
        <f t="shared" si="205"/>
        <v>0</v>
      </c>
      <c r="J306" s="228">
        <f t="shared" si="205"/>
        <v>-12.337</v>
      </c>
      <c r="K306" s="228">
        <f t="shared" si="205"/>
        <v>-34.352719999999998</v>
      </c>
      <c r="L306" s="228">
        <f t="shared" si="205"/>
        <v>-152.18149</v>
      </c>
      <c r="M306" s="228">
        <f t="shared" si="205"/>
        <v>-115.57329</v>
      </c>
      <c r="N306" s="228">
        <f t="shared" si="205"/>
        <v>-288.98399999999998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0</v>
      </c>
      <c r="F307" s="228">
        <f t="shared" si="206"/>
        <v>0</v>
      </c>
      <c r="G307" s="228">
        <f t="shared" si="206"/>
        <v>0</v>
      </c>
      <c r="H307" s="228">
        <f t="shared" si="206"/>
        <v>0</v>
      </c>
      <c r="I307" s="228">
        <f t="shared" si="206"/>
        <v>0</v>
      </c>
      <c r="J307" s="228">
        <f t="shared" si="206"/>
        <v>0</v>
      </c>
      <c r="K307" s="228">
        <f t="shared" si="206"/>
        <v>0</v>
      </c>
      <c r="L307" s="228">
        <f t="shared" si="206"/>
        <v>-0.28378999999999999</v>
      </c>
      <c r="M307" s="228">
        <f t="shared" si="206"/>
        <v>-2.5628799999999998</v>
      </c>
      <c r="N307" s="228">
        <f t="shared" si="206"/>
        <v>-16.483000000000001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0</v>
      </c>
      <c r="H308" s="228">
        <f t="shared" si="207"/>
        <v>0</v>
      </c>
      <c r="I308" s="228">
        <f t="shared" si="207"/>
        <v>0</v>
      </c>
      <c r="J308" s="228">
        <f t="shared" si="207"/>
        <v>0</v>
      </c>
      <c r="K308" s="228">
        <f t="shared" si="207"/>
        <v>0</v>
      </c>
      <c r="L308" s="228">
        <f t="shared" si="207"/>
        <v>0</v>
      </c>
      <c r="M308" s="228">
        <f t="shared" si="207"/>
        <v>1.4E-3</v>
      </c>
      <c r="N308" s="228">
        <f t="shared" si="207"/>
        <v>-0.14299999999999999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0</v>
      </c>
      <c r="H309" s="228">
        <f t="shared" si="208"/>
        <v>0</v>
      </c>
      <c r="I309" s="228">
        <f t="shared" si="208"/>
        <v>0</v>
      </c>
      <c r="J309" s="228">
        <f t="shared" si="208"/>
        <v>0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0</v>
      </c>
      <c r="F311" s="228">
        <f t="shared" si="210"/>
        <v>0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0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0</v>
      </c>
      <c r="F319" s="233">
        <f t="shared" si="218"/>
        <v>0</v>
      </c>
      <c r="G319" s="233">
        <f t="shared" si="218"/>
        <v>0</v>
      </c>
      <c r="H319" s="233">
        <f t="shared" si="218"/>
        <v>0</v>
      </c>
      <c r="I319" s="233">
        <f t="shared" si="218"/>
        <v>153.1137199999998</v>
      </c>
      <c r="J319" s="233">
        <f t="shared" si="218"/>
        <v>372.36428000000058</v>
      </c>
      <c r="K319" s="233">
        <f t="shared" si="218"/>
        <v>2080.9721690000019</v>
      </c>
      <c r="L319" s="233">
        <f t="shared" si="218"/>
        <v>7789.1744800000024</v>
      </c>
      <c r="M319" s="233">
        <f t="shared" si="218"/>
        <v>16269.088170000017</v>
      </c>
      <c r="N319" s="233">
        <f t="shared" si="218"/>
        <v>6415.4481800000131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0</v>
      </c>
      <c r="F322" s="228">
        <f t="shared" si="220"/>
        <v>0</v>
      </c>
      <c r="G322" s="228">
        <f t="shared" si="220"/>
        <v>0</v>
      </c>
      <c r="H322" s="228">
        <f t="shared" si="220"/>
        <v>0</v>
      </c>
      <c r="I322" s="228">
        <f t="shared" si="220"/>
        <v>80.854089999999999</v>
      </c>
      <c r="J322" s="228">
        <f t="shared" si="220"/>
        <v>1883.77791</v>
      </c>
      <c r="K322" s="228">
        <f t="shared" si="220"/>
        <v>-1615.0533700000001</v>
      </c>
      <c r="L322" s="228">
        <f t="shared" si="220"/>
        <v>6.1789600000000178</v>
      </c>
      <c r="M322" s="228">
        <f t="shared" si="220"/>
        <v>9.6354200000000105</v>
      </c>
      <c r="N322" s="228">
        <f t="shared" si="220"/>
        <v>27.291989999999998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0</v>
      </c>
      <c r="F323" s="228">
        <f t="shared" si="221"/>
        <v>0</v>
      </c>
      <c r="G323" s="228">
        <f t="shared" si="221"/>
        <v>0</v>
      </c>
      <c r="H323" s="228">
        <f t="shared" si="221"/>
        <v>0</v>
      </c>
      <c r="I323" s="228">
        <f t="shared" si="221"/>
        <v>0</v>
      </c>
      <c r="J323" s="228">
        <f t="shared" si="221"/>
        <v>0</v>
      </c>
      <c r="K323" s="228">
        <f t="shared" si="221"/>
        <v>55.243899999999996</v>
      </c>
      <c r="L323" s="228">
        <f t="shared" si="221"/>
        <v>75.406990000000008</v>
      </c>
      <c r="M323" s="228">
        <f t="shared" si="221"/>
        <v>34.331150000000008</v>
      </c>
      <c r="N323" s="228">
        <f t="shared" si="221"/>
        <v>73.924959999999999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0</v>
      </c>
      <c r="F327" s="233">
        <f>SUM(F322:F326)</f>
        <v>0</v>
      </c>
      <c r="G327" s="233">
        <f>SUM(G322:G326)</f>
        <v>0</v>
      </c>
      <c r="H327" s="233">
        <f t="shared" ref="H327:N327" si="225">SUM(H322:H326)</f>
        <v>0</v>
      </c>
      <c r="I327" s="233">
        <f t="shared" si="225"/>
        <v>80.854089999999999</v>
      </c>
      <c r="J327" s="233">
        <f t="shared" si="225"/>
        <v>1883.77791</v>
      </c>
      <c r="K327" s="233">
        <f t="shared" si="225"/>
        <v>-1559.8094700000001</v>
      </c>
      <c r="L327" s="233">
        <f t="shared" si="225"/>
        <v>81.585950000000025</v>
      </c>
      <c r="M327" s="233">
        <f t="shared" si="225"/>
        <v>43.966570000000019</v>
      </c>
      <c r="N327" s="233">
        <f t="shared" si="225"/>
        <v>101.21695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0</v>
      </c>
      <c r="F338" s="233">
        <f t="shared" ref="F338:G338" si="231">SUM(F339:F342)</f>
        <v>0</v>
      </c>
      <c r="G338" s="233">
        <f t="shared" si="231"/>
        <v>0</v>
      </c>
      <c r="H338" s="233">
        <f t="shared" ref="H338:N338" si="232">SUM(H339:H342)</f>
        <v>0</v>
      </c>
      <c r="I338" s="233">
        <f t="shared" si="232"/>
        <v>1.15038</v>
      </c>
      <c r="J338" s="233">
        <f t="shared" si="232"/>
        <v>10563.638620000002</v>
      </c>
      <c r="K338" s="233">
        <f t="shared" si="232"/>
        <v>7608.8279899999998</v>
      </c>
      <c r="L338" s="233">
        <f t="shared" si="232"/>
        <v>13492.131460000001</v>
      </c>
      <c r="M338" s="233">
        <f t="shared" si="232"/>
        <v>-832.74415000000226</v>
      </c>
      <c r="N338" s="233">
        <f t="shared" si="232"/>
        <v>-2354.4153000000006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0</v>
      </c>
      <c r="F339" s="228">
        <f t="shared" si="233"/>
        <v>0</v>
      </c>
      <c r="G339" s="228">
        <f t="shared" si="233"/>
        <v>0</v>
      </c>
      <c r="H339" s="228">
        <f t="shared" si="233"/>
        <v>0</v>
      </c>
      <c r="I339" s="228">
        <f t="shared" si="233"/>
        <v>0</v>
      </c>
      <c r="J339" s="228">
        <f t="shared" si="233"/>
        <v>999.98400000000004</v>
      </c>
      <c r="K339" s="228">
        <f t="shared" si="233"/>
        <v>1085.2489100000003</v>
      </c>
      <c r="L339" s="228">
        <f t="shared" si="233"/>
        <v>4666.7236699999994</v>
      </c>
      <c r="M339" s="228">
        <f t="shared" si="233"/>
        <v>580.84734000000026</v>
      </c>
      <c r="N339" s="228">
        <f t="shared" si="233"/>
        <v>-483.15292000000045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0</v>
      </c>
      <c r="F340" s="228">
        <f t="shared" si="234"/>
        <v>0</v>
      </c>
      <c r="G340" s="228">
        <f t="shared" si="234"/>
        <v>0</v>
      </c>
      <c r="H340" s="228">
        <f t="shared" si="234"/>
        <v>0</v>
      </c>
      <c r="I340" s="228">
        <f t="shared" si="234"/>
        <v>1.15038</v>
      </c>
      <c r="J340" s="228">
        <f t="shared" si="234"/>
        <v>9563.6546200000012</v>
      </c>
      <c r="K340" s="228">
        <f t="shared" si="234"/>
        <v>6523.5790799999995</v>
      </c>
      <c r="L340" s="228">
        <f t="shared" si="234"/>
        <v>8825.4077900000011</v>
      </c>
      <c r="M340" s="228">
        <f t="shared" si="234"/>
        <v>-1413.5914900000025</v>
      </c>
      <c r="N340" s="228">
        <f t="shared" si="234"/>
        <v>-1871.2623800000001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0</v>
      </c>
      <c r="L341" s="228">
        <f t="shared" si="235"/>
        <v>0</v>
      </c>
      <c r="M341" s="228">
        <f t="shared" si="235"/>
        <v>0</v>
      </c>
      <c r="N341" s="228">
        <f t="shared" si="235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0</v>
      </c>
      <c r="F343" s="233">
        <f>SUM(F344:F345)</f>
        <v>0</v>
      </c>
      <c r="G343" s="233">
        <f>SUM(G344:G345)</f>
        <v>0</v>
      </c>
      <c r="H343" s="233">
        <f t="shared" ref="H343:N343" si="237">SUM(H344:H345)</f>
        <v>0</v>
      </c>
      <c r="I343" s="233">
        <f t="shared" si="237"/>
        <v>4.4819999999999999E-2</v>
      </c>
      <c r="J343" s="233">
        <f t="shared" si="237"/>
        <v>16.181000000000001</v>
      </c>
      <c r="K343" s="233">
        <f t="shared" si="237"/>
        <v>1592.1006299999999</v>
      </c>
      <c r="L343" s="233">
        <f t="shared" si="237"/>
        <v>2798.95867</v>
      </c>
      <c r="M343" s="233">
        <f t="shared" si="237"/>
        <v>3691.54945</v>
      </c>
      <c r="N343" s="233">
        <f t="shared" si="237"/>
        <v>4025.9839999999999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0</v>
      </c>
      <c r="F344" s="228">
        <f t="shared" si="238"/>
        <v>0</v>
      </c>
      <c r="G344" s="228">
        <f t="shared" si="238"/>
        <v>0</v>
      </c>
      <c r="H344" s="228">
        <f t="shared" si="238"/>
        <v>0</v>
      </c>
      <c r="I344" s="228">
        <f t="shared" si="238"/>
        <v>4.4819999999999999E-2</v>
      </c>
      <c r="J344" s="228">
        <f t="shared" si="238"/>
        <v>16.181000000000001</v>
      </c>
      <c r="K344" s="228">
        <f t="shared" si="238"/>
        <v>1592.1006299999999</v>
      </c>
      <c r="L344" s="228">
        <f t="shared" si="238"/>
        <v>2798.95867</v>
      </c>
      <c r="M344" s="228">
        <f t="shared" si="238"/>
        <v>3691.54945</v>
      </c>
      <c r="N344" s="228">
        <f t="shared" si="238"/>
        <v>4025.9839999999999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0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0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0</v>
      </c>
      <c r="F346" s="233">
        <f>+F338+F343</f>
        <v>0</v>
      </c>
      <c r="G346" s="233">
        <f>+G338+G343</f>
        <v>0</v>
      </c>
      <c r="H346" s="233">
        <f t="shared" ref="H346:N346" si="240">+H338+H343</f>
        <v>0</v>
      </c>
      <c r="I346" s="233">
        <f t="shared" si="240"/>
        <v>1.1952</v>
      </c>
      <c r="J346" s="233">
        <f t="shared" si="240"/>
        <v>10579.819620000002</v>
      </c>
      <c r="K346" s="233">
        <f t="shared" si="240"/>
        <v>9200.9286199999988</v>
      </c>
      <c r="L346" s="233">
        <f t="shared" si="240"/>
        <v>16291.09013</v>
      </c>
      <c r="M346" s="233">
        <f t="shared" si="240"/>
        <v>2858.8052999999977</v>
      </c>
      <c r="N346" s="233">
        <f t="shared" si="240"/>
        <v>1671.5686999999994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0</v>
      </c>
      <c r="F349" s="228">
        <f t="shared" ref="F349:G349" si="241">+F346</f>
        <v>0</v>
      </c>
      <c r="G349" s="228">
        <f t="shared" si="241"/>
        <v>0</v>
      </c>
      <c r="H349" s="228">
        <f t="shared" ref="H349:N349" si="242">+H346</f>
        <v>0</v>
      </c>
      <c r="I349" s="228">
        <f t="shared" si="242"/>
        <v>1.1952</v>
      </c>
      <c r="J349" s="228">
        <f t="shared" si="242"/>
        <v>10579.819620000002</v>
      </c>
      <c r="K349" s="228">
        <f t="shared" si="242"/>
        <v>9200.9286199999988</v>
      </c>
      <c r="L349" s="228">
        <f t="shared" si="242"/>
        <v>16291.09013</v>
      </c>
      <c r="M349" s="228">
        <f t="shared" si="242"/>
        <v>2858.8052999999977</v>
      </c>
      <c r="N349" s="228">
        <f t="shared" si="242"/>
        <v>1671.5686999999994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0</v>
      </c>
      <c r="F350" s="228">
        <f t="shared" si="243"/>
        <v>0</v>
      </c>
      <c r="G350" s="228">
        <f t="shared" si="243"/>
        <v>0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0</v>
      </c>
      <c r="F351" s="233">
        <f t="shared" ref="F351:G351" si="244">F349+F350</f>
        <v>0</v>
      </c>
      <c r="G351" s="233">
        <f t="shared" si="244"/>
        <v>0</v>
      </c>
      <c r="H351" s="233">
        <f t="shared" ref="H351:N351" si="245">H349+H350</f>
        <v>0</v>
      </c>
      <c r="I351" s="233">
        <f t="shared" si="245"/>
        <v>1.1952</v>
      </c>
      <c r="J351" s="233">
        <f t="shared" si="245"/>
        <v>10579.819620000002</v>
      </c>
      <c r="K351" s="233">
        <f t="shared" si="245"/>
        <v>9200.9286199999988</v>
      </c>
      <c r="L351" s="233">
        <f t="shared" si="245"/>
        <v>16291.09013</v>
      </c>
      <c r="M351" s="233">
        <f t="shared" si="245"/>
        <v>2858.8052999999977</v>
      </c>
      <c r="N351" s="233">
        <f t="shared" si="245"/>
        <v>1671.5686999999994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0</v>
      </c>
      <c r="F353" s="228">
        <f t="shared" ref="F353:G353" si="246">+F351</f>
        <v>0</v>
      </c>
      <c r="G353" s="228">
        <f t="shared" si="246"/>
        <v>0</v>
      </c>
      <c r="H353" s="228">
        <f t="shared" ref="H353:N353" si="247">+H351</f>
        <v>0</v>
      </c>
      <c r="I353" s="228">
        <f t="shared" si="247"/>
        <v>1.1952</v>
      </c>
      <c r="J353" s="228">
        <f t="shared" si="247"/>
        <v>10579.819620000002</v>
      </c>
      <c r="K353" s="228">
        <f t="shared" si="247"/>
        <v>9200.9286199999988</v>
      </c>
      <c r="L353" s="228">
        <f t="shared" si="247"/>
        <v>16291.09013</v>
      </c>
      <c r="M353" s="228">
        <f t="shared" si="247"/>
        <v>2858.8052999999977</v>
      </c>
      <c r="N353" s="228">
        <f t="shared" si="247"/>
        <v>1671.5686999999994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0</v>
      </c>
      <c r="F354" s="228">
        <f t="shared" si="248"/>
        <v>0</v>
      </c>
      <c r="G354" s="228">
        <f t="shared" si="248"/>
        <v>0</v>
      </c>
      <c r="H354" s="228">
        <f t="shared" si="248"/>
        <v>0</v>
      </c>
      <c r="I354" s="228">
        <f t="shared" si="248"/>
        <v>0</v>
      </c>
      <c r="J354" s="228">
        <f t="shared" si="248"/>
        <v>0</v>
      </c>
      <c r="K354" s="228">
        <f t="shared" si="248"/>
        <v>0</v>
      </c>
      <c r="L354" s="228">
        <f t="shared" si="248"/>
        <v>-3.62947</v>
      </c>
      <c r="M354" s="228">
        <f t="shared" si="248"/>
        <v>-120.20228</v>
      </c>
      <c r="N354" s="228">
        <f t="shared" si="248"/>
        <v>-15.887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0</v>
      </c>
      <c r="F355" s="233">
        <f t="shared" ref="F355:G355" si="249">F353+F354</f>
        <v>0</v>
      </c>
      <c r="G355" s="233">
        <f t="shared" si="249"/>
        <v>0</v>
      </c>
      <c r="H355" s="233">
        <f t="shared" ref="H355:N355" si="250">H353+H354</f>
        <v>0</v>
      </c>
      <c r="I355" s="233">
        <f t="shared" si="250"/>
        <v>1.1952</v>
      </c>
      <c r="J355" s="233">
        <f t="shared" si="250"/>
        <v>10579.819620000002</v>
      </c>
      <c r="K355" s="233">
        <f t="shared" si="250"/>
        <v>9200.9286199999988</v>
      </c>
      <c r="L355" s="233">
        <f t="shared" si="250"/>
        <v>16287.460660000001</v>
      </c>
      <c r="M355" s="233">
        <f t="shared" si="250"/>
        <v>2738.6030199999977</v>
      </c>
      <c r="N355" s="233">
        <f t="shared" si="250"/>
        <v>1655.6816999999994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0</v>
      </c>
      <c r="F363" s="228">
        <f t="shared" si="256"/>
        <v>0</v>
      </c>
      <c r="G363" s="228">
        <f t="shared" si="256"/>
        <v>0</v>
      </c>
      <c r="H363" s="228">
        <f t="shared" si="256"/>
        <v>0</v>
      </c>
      <c r="I363" s="228">
        <f t="shared" si="256"/>
        <v>153.1137199999998</v>
      </c>
      <c r="J363" s="228">
        <f t="shared" si="256"/>
        <v>372.36428000000058</v>
      </c>
      <c r="K363" s="228">
        <f t="shared" si="256"/>
        <v>2080.9721690000019</v>
      </c>
      <c r="L363" s="228">
        <f t="shared" si="256"/>
        <v>7789.1744800000024</v>
      </c>
      <c r="M363" s="228">
        <f t="shared" si="256"/>
        <v>16269.088170000017</v>
      </c>
      <c r="N363" s="228">
        <f t="shared" si="256"/>
        <v>6415.4481800000131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0</v>
      </c>
      <c r="F364" s="228">
        <f t="shared" si="257"/>
        <v>0</v>
      </c>
      <c r="G364" s="228">
        <f t="shared" si="257"/>
        <v>0</v>
      </c>
      <c r="H364" s="228">
        <f t="shared" si="257"/>
        <v>0</v>
      </c>
      <c r="I364" s="228">
        <f t="shared" si="257"/>
        <v>-80.854089999999999</v>
      </c>
      <c r="J364" s="228">
        <f t="shared" si="257"/>
        <v>-1883.77791</v>
      </c>
      <c r="K364" s="228">
        <f t="shared" si="257"/>
        <v>1559.8094700000001</v>
      </c>
      <c r="L364" s="228">
        <f t="shared" si="257"/>
        <v>-81.585950000000025</v>
      </c>
      <c r="M364" s="228">
        <f t="shared" si="257"/>
        <v>-43.966570000000019</v>
      </c>
      <c r="N364" s="228">
        <f t="shared" si="257"/>
        <v>-101.21695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0</v>
      </c>
      <c r="F365" s="228">
        <f t="shared" si="258"/>
        <v>0</v>
      </c>
      <c r="G365" s="228">
        <f t="shared" si="258"/>
        <v>0</v>
      </c>
      <c r="H365" s="228">
        <f t="shared" si="258"/>
        <v>0</v>
      </c>
      <c r="I365" s="228">
        <f t="shared" si="258"/>
        <v>-1.1952</v>
      </c>
      <c r="J365" s="228">
        <f t="shared" si="258"/>
        <v>-10579.819620000002</v>
      </c>
      <c r="K365" s="228">
        <f t="shared" si="258"/>
        <v>-9200.9286199999988</v>
      </c>
      <c r="L365" s="228">
        <f t="shared" si="258"/>
        <v>-16291.09013</v>
      </c>
      <c r="M365" s="228">
        <f t="shared" si="258"/>
        <v>-2858.8052999999977</v>
      </c>
      <c r="N365" s="228">
        <f t="shared" si="258"/>
        <v>-1671.5686999999994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0</v>
      </c>
      <c r="F366" s="228">
        <f t="shared" si="259"/>
        <v>0</v>
      </c>
      <c r="G366" s="228">
        <f t="shared" si="259"/>
        <v>0</v>
      </c>
      <c r="H366" s="228">
        <f t="shared" si="259"/>
        <v>0</v>
      </c>
      <c r="I366" s="228">
        <f t="shared" si="259"/>
        <v>4.4819999999999999E-2</v>
      </c>
      <c r="J366" s="228">
        <f t="shared" si="259"/>
        <v>16.181000000000001</v>
      </c>
      <c r="K366" s="228">
        <f t="shared" si="259"/>
        <v>1592.1006299999999</v>
      </c>
      <c r="L366" s="228">
        <f t="shared" si="259"/>
        <v>2798.95867</v>
      </c>
      <c r="M366" s="228">
        <f t="shared" si="259"/>
        <v>3691.54945</v>
      </c>
      <c r="N366" s="228">
        <f t="shared" si="259"/>
        <v>4025.9839999999999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0</v>
      </c>
      <c r="F368" s="233">
        <f t="shared" ref="F368:N368" si="261">SUM(F363:F367)</f>
        <v>0</v>
      </c>
      <c r="G368" s="233">
        <f t="shared" si="261"/>
        <v>0</v>
      </c>
      <c r="H368" s="233">
        <f t="shared" si="261"/>
        <v>0</v>
      </c>
      <c r="I368" s="233">
        <f t="shared" si="261"/>
        <v>71.109249999999804</v>
      </c>
      <c r="J368" s="233">
        <f t="shared" si="261"/>
        <v>-12075.052250000001</v>
      </c>
      <c r="K368" s="233">
        <f t="shared" si="261"/>
        <v>-3968.0463509999963</v>
      </c>
      <c r="L368" s="233">
        <f t="shared" si="261"/>
        <v>-5784.5429299999978</v>
      </c>
      <c r="M368" s="233">
        <f t="shared" si="261"/>
        <v>17057.865750000019</v>
      </c>
      <c r="N368" s="233">
        <f t="shared" si="261"/>
        <v>8668.6465300000145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0</v>
      </c>
      <c r="F373" s="228">
        <f t="shared" si="264"/>
        <v>0</v>
      </c>
      <c r="G373" s="228">
        <f t="shared" si="264"/>
        <v>0</v>
      </c>
      <c r="H373" s="228">
        <f t="shared" si="264"/>
        <v>0</v>
      </c>
      <c r="I373" s="228">
        <f t="shared" si="264"/>
        <v>0</v>
      </c>
      <c r="J373" s="228">
        <f t="shared" si="264"/>
        <v>0</v>
      </c>
      <c r="K373" s="228">
        <f t="shared" si="264"/>
        <v>0</v>
      </c>
      <c r="L373" s="228">
        <f t="shared" si="264"/>
        <v>19100</v>
      </c>
      <c r="M373" s="228">
        <f t="shared" si="264"/>
        <v>6589.2488699999994</v>
      </c>
      <c r="N373" s="228">
        <f t="shared" si="264"/>
        <v>-619.2948699999979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0</v>
      </c>
      <c r="F374" s="228">
        <f t="shared" si="265"/>
        <v>0</v>
      </c>
      <c r="G374" s="228">
        <f t="shared" si="265"/>
        <v>0</v>
      </c>
      <c r="H374" s="228">
        <f t="shared" si="265"/>
        <v>0</v>
      </c>
      <c r="I374" s="228">
        <f t="shared" si="265"/>
        <v>500</v>
      </c>
      <c r="J374" s="228">
        <f t="shared" si="265"/>
        <v>2453.3629999999998</v>
      </c>
      <c r="K374" s="228">
        <f t="shared" si="265"/>
        <v>6332.40625</v>
      </c>
      <c r="L374" s="228">
        <f t="shared" si="265"/>
        <v>2435.884680000001</v>
      </c>
      <c r="M374" s="228">
        <f t="shared" si="265"/>
        <v>-1651.393970000001</v>
      </c>
      <c r="N374" s="228">
        <f t="shared" si="265"/>
        <v>7674.622040000002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0</v>
      </c>
      <c r="F375" s="228">
        <f t="shared" si="266"/>
        <v>0</v>
      </c>
      <c r="G375" s="228">
        <f t="shared" si="266"/>
        <v>0</v>
      </c>
      <c r="H375" s="228">
        <f t="shared" si="266"/>
        <v>0</v>
      </c>
      <c r="I375" s="228">
        <f t="shared" si="266"/>
        <v>0</v>
      </c>
      <c r="J375" s="228">
        <f t="shared" si="266"/>
        <v>2664.9949999999999</v>
      </c>
      <c r="K375" s="228">
        <f t="shared" si="266"/>
        <v>1029.68451</v>
      </c>
      <c r="L375" s="228">
        <f t="shared" si="266"/>
        <v>-3530.9879599999999</v>
      </c>
      <c r="M375" s="228">
        <f t="shared" si="266"/>
        <v>33123.90984</v>
      </c>
      <c r="N375" s="228">
        <f t="shared" si="266"/>
        <v>25708.820609999995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0</v>
      </c>
      <c r="F376" s="228">
        <f t="shared" si="267"/>
        <v>0</v>
      </c>
      <c r="G376" s="228">
        <f t="shared" si="267"/>
        <v>0</v>
      </c>
      <c r="H376" s="228">
        <f t="shared" si="267"/>
        <v>0</v>
      </c>
      <c r="I376" s="228">
        <f t="shared" si="267"/>
        <v>109.94802</v>
      </c>
      <c r="J376" s="228">
        <f t="shared" si="267"/>
        <v>12.80498</v>
      </c>
      <c r="K376" s="228">
        <f t="shared" si="267"/>
        <v>1651.9333800000002</v>
      </c>
      <c r="L376" s="228">
        <f t="shared" si="267"/>
        <v>4810.9473399999997</v>
      </c>
      <c r="M376" s="228">
        <f t="shared" si="267"/>
        <v>-2733.78451</v>
      </c>
      <c r="N376" s="228">
        <f t="shared" si="267"/>
        <v>-954.10720999999967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0</v>
      </c>
      <c r="F377" s="228">
        <f t="shared" si="268"/>
        <v>0</v>
      </c>
      <c r="G377" s="228">
        <f t="shared" si="268"/>
        <v>0</v>
      </c>
      <c r="H377" s="228">
        <f t="shared" si="268"/>
        <v>0</v>
      </c>
      <c r="I377" s="228">
        <f t="shared" si="268"/>
        <v>276.51614000000001</v>
      </c>
      <c r="J377" s="228">
        <f t="shared" si="268"/>
        <v>5077.6268600000003</v>
      </c>
      <c r="K377" s="228">
        <f t="shared" si="268"/>
        <v>-4986.35736</v>
      </c>
      <c r="L377" s="228">
        <f t="shared" si="268"/>
        <v>1154.3980799999999</v>
      </c>
      <c r="M377" s="228">
        <f t="shared" si="268"/>
        <v>278.76394000000005</v>
      </c>
      <c r="N377" s="228">
        <f t="shared" si="268"/>
        <v>1302.4823399999998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0</v>
      </c>
      <c r="F378" s="233">
        <f>SUM(F373:F377)</f>
        <v>0</v>
      </c>
      <c r="G378" s="233">
        <f>SUM(G373:G377)</f>
        <v>0</v>
      </c>
      <c r="H378" s="233">
        <f t="shared" ref="H378:N378" si="269">SUM(H373:H377)</f>
        <v>0</v>
      </c>
      <c r="I378" s="233">
        <f t="shared" si="269"/>
        <v>886.46415999999999</v>
      </c>
      <c r="J378" s="233">
        <f t="shared" si="269"/>
        <v>10208.789840000001</v>
      </c>
      <c r="K378" s="233">
        <f t="shared" si="269"/>
        <v>4027.6667799999996</v>
      </c>
      <c r="L378" s="233">
        <f t="shared" si="269"/>
        <v>23970.242140000002</v>
      </c>
      <c r="M378" s="233">
        <f t="shared" si="269"/>
        <v>35606.744169999998</v>
      </c>
      <c r="N378" s="233">
        <f t="shared" si="269"/>
        <v>33112.52291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0</v>
      </c>
      <c r="F379" s="228">
        <f t="shared" si="270"/>
        <v>0</v>
      </c>
      <c r="G379" s="228">
        <f t="shared" si="270"/>
        <v>0</v>
      </c>
      <c r="H379" s="228">
        <f t="shared" si="270"/>
        <v>0</v>
      </c>
      <c r="I379" s="228">
        <f t="shared" si="270"/>
        <v>0</v>
      </c>
      <c r="J379" s="228">
        <f t="shared" si="270"/>
        <v>1.456</v>
      </c>
      <c r="K379" s="228">
        <f t="shared" si="270"/>
        <v>133.73667</v>
      </c>
      <c r="L379" s="228">
        <f t="shared" si="270"/>
        <v>-13.509559999999993</v>
      </c>
      <c r="M379" s="228">
        <f t="shared" si="270"/>
        <v>317.47949999999997</v>
      </c>
      <c r="N379" s="228">
        <f t="shared" si="270"/>
        <v>-13.509609999999952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5005.3932699999996</v>
      </c>
      <c r="M380" s="228">
        <f t="shared" si="271"/>
        <v>108.1858400000001</v>
      </c>
      <c r="N380" s="228">
        <f t="shared" si="271"/>
        <v>-389.62010999999984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0</v>
      </c>
      <c r="F381" s="228">
        <f t="shared" si="272"/>
        <v>0</v>
      </c>
      <c r="G381" s="228">
        <f t="shared" si="272"/>
        <v>0</v>
      </c>
      <c r="H381" s="228">
        <f t="shared" si="272"/>
        <v>0</v>
      </c>
      <c r="I381" s="228">
        <f t="shared" si="272"/>
        <v>0</v>
      </c>
      <c r="J381" s="228">
        <f t="shared" si="272"/>
        <v>0</v>
      </c>
      <c r="K381" s="228">
        <f t="shared" si="272"/>
        <v>204.78511</v>
      </c>
      <c r="L381" s="228">
        <f t="shared" si="272"/>
        <v>204.33322000000001</v>
      </c>
      <c r="M381" s="228">
        <f t="shared" si="272"/>
        <v>-386.60329999999999</v>
      </c>
      <c r="N381" s="228">
        <f t="shared" si="272"/>
        <v>-22.515029999999999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0</v>
      </c>
      <c r="F382" s="228">
        <f t="shared" si="273"/>
        <v>0</v>
      </c>
      <c r="G382" s="228">
        <f t="shared" si="273"/>
        <v>0</v>
      </c>
      <c r="H382" s="228">
        <f t="shared" si="273"/>
        <v>0</v>
      </c>
      <c r="I382" s="228">
        <f t="shared" si="273"/>
        <v>1289.1198899999999</v>
      </c>
      <c r="J382" s="228">
        <f t="shared" si="273"/>
        <v>8497.9141099999997</v>
      </c>
      <c r="K382" s="228">
        <f t="shared" si="273"/>
        <v>-4599.84962</v>
      </c>
      <c r="L382" s="228">
        <f t="shared" si="273"/>
        <v>20725.088540000001</v>
      </c>
      <c r="M382" s="228">
        <f t="shared" si="273"/>
        <v>-2440.6696200000006</v>
      </c>
      <c r="N382" s="228">
        <f t="shared" si="273"/>
        <v>285.48570000000109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0</v>
      </c>
      <c r="F383" s="228">
        <f t="shared" si="274"/>
        <v>0</v>
      </c>
      <c r="G383" s="228">
        <f t="shared" si="274"/>
        <v>0</v>
      </c>
      <c r="H383" s="228">
        <f t="shared" si="274"/>
        <v>0</v>
      </c>
      <c r="I383" s="228">
        <f t="shared" si="274"/>
        <v>896.81196</v>
      </c>
      <c r="J383" s="228">
        <f t="shared" si="274"/>
        <v>1179.0490399999999</v>
      </c>
      <c r="K383" s="228">
        <f t="shared" si="274"/>
        <v>2819.4816900000005</v>
      </c>
      <c r="L383" s="228">
        <f t="shared" si="274"/>
        <v>1047.4818299999997</v>
      </c>
      <c r="M383" s="228">
        <f t="shared" si="274"/>
        <v>2489.3097999999991</v>
      </c>
      <c r="N383" s="228">
        <f t="shared" si="274"/>
        <v>-1170.9213199999995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0</v>
      </c>
      <c r="F384" s="233">
        <f t="shared" ref="F384:G384" si="275">SUM(F379:F383)</f>
        <v>0</v>
      </c>
      <c r="G384" s="233">
        <f t="shared" si="275"/>
        <v>0</v>
      </c>
      <c r="H384" s="233">
        <f t="shared" ref="H384:N384" si="276">SUM(H379:H383)</f>
        <v>0</v>
      </c>
      <c r="I384" s="233">
        <f t="shared" si="276"/>
        <v>2185.9318499999999</v>
      </c>
      <c r="J384" s="233">
        <f t="shared" si="276"/>
        <v>9678.4191499999997</v>
      </c>
      <c r="K384" s="233">
        <f t="shared" si="276"/>
        <v>-1441.8461499999994</v>
      </c>
      <c r="L384" s="233">
        <f t="shared" si="276"/>
        <v>26968.7873</v>
      </c>
      <c r="M384" s="233">
        <f t="shared" si="276"/>
        <v>87.702219999998761</v>
      </c>
      <c r="N384" s="233">
        <f t="shared" si="276"/>
        <v>-1311.0803699999983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0</v>
      </c>
      <c r="F385" s="233">
        <f>+F378+F384</f>
        <v>0</v>
      </c>
      <c r="G385" s="233">
        <f>+G378+G384</f>
        <v>0</v>
      </c>
      <c r="H385" s="233">
        <f t="shared" ref="H385:N385" si="277">+H378+H384</f>
        <v>0</v>
      </c>
      <c r="I385" s="233">
        <f t="shared" si="277"/>
        <v>3072.3960099999999</v>
      </c>
      <c r="J385" s="233">
        <f t="shared" si="277"/>
        <v>19887.208989999999</v>
      </c>
      <c r="K385" s="233">
        <f t="shared" si="277"/>
        <v>2585.8206300000002</v>
      </c>
      <c r="L385" s="233">
        <f t="shared" si="277"/>
        <v>50939.029439999998</v>
      </c>
      <c r="M385" s="233">
        <f t="shared" si="277"/>
        <v>35694.446389999997</v>
      </c>
      <c r="N385" s="233">
        <f t="shared" si="277"/>
        <v>31801.44254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0</v>
      </c>
      <c r="F388" s="228">
        <f t="shared" si="279"/>
        <v>0</v>
      </c>
      <c r="G388" s="228">
        <f t="shared" si="279"/>
        <v>0</v>
      </c>
      <c r="H388" s="228">
        <f t="shared" si="279"/>
        <v>0</v>
      </c>
      <c r="I388" s="228">
        <f t="shared" si="279"/>
        <v>0</v>
      </c>
      <c r="J388" s="228">
        <f t="shared" si="279"/>
        <v>2678.25</v>
      </c>
      <c r="K388" s="228">
        <f t="shared" si="279"/>
        <v>-362.04332999999997</v>
      </c>
      <c r="L388" s="228">
        <f t="shared" si="279"/>
        <v>8395.5181700000012</v>
      </c>
      <c r="M388" s="228">
        <f t="shared" si="279"/>
        <v>-2681.6576900000009</v>
      </c>
      <c r="N388" s="228">
        <f t="shared" si="279"/>
        <v>9264.67785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0</v>
      </c>
      <c r="J389" s="228">
        <f t="shared" si="280"/>
        <v>0</v>
      </c>
      <c r="K389" s="228">
        <f t="shared" si="280"/>
        <v>25500</v>
      </c>
      <c r="L389" s="228">
        <f t="shared" si="280"/>
        <v>-7472.475910000001</v>
      </c>
      <c r="M389" s="228">
        <f t="shared" si="280"/>
        <v>14349.14963</v>
      </c>
      <c r="N389" s="228">
        <f t="shared" si="280"/>
        <v>-2661.4847200000004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0</v>
      </c>
      <c r="F392" s="228">
        <f t="shared" si="283"/>
        <v>0</v>
      </c>
      <c r="G392" s="228">
        <f t="shared" si="283"/>
        <v>0</v>
      </c>
      <c r="H392" s="228">
        <f t="shared" si="283"/>
        <v>0</v>
      </c>
      <c r="I392" s="228">
        <f t="shared" si="283"/>
        <v>0</v>
      </c>
      <c r="J392" s="228">
        <f t="shared" si="283"/>
        <v>1251.386</v>
      </c>
      <c r="K392" s="228">
        <f t="shared" si="283"/>
        <v>1062.8765800000001</v>
      </c>
      <c r="L392" s="228">
        <f t="shared" si="283"/>
        <v>21619.764920000001</v>
      </c>
      <c r="M392" s="228">
        <f t="shared" si="283"/>
        <v>-17776.690459999998</v>
      </c>
      <c r="N392" s="228">
        <f t="shared" si="283"/>
        <v>10560.30696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0</v>
      </c>
      <c r="F393" s="228">
        <f t="shared" si="284"/>
        <v>0</v>
      </c>
      <c r="G393" s="228">
        <f t="shared" si="284"/>
        <v>0</v>
      </c>
      <c r="H393" s="228">
        <f t="shared" si="284"/>
        <v>0</v>
      </c>
      <c r="I393" s="228">
        <f t="shared" si="284"/>
        <v>919.34127000000001</v>
      </c>
      <c r="J393" s="228">
        <f t="shared" si="284"/>
        <v>15920.399730000001</v>
      </c>
      <c r="K393" s="228">
        <f t="shared" si="284"/>
        <v>-15858.468620000001</v>
      </c>
      <c r="L393" s="228">
        <f t="shared" si="284"/>
        <v>23740.783320000002</v>
      </c>
      <c r="M393" s="228">
        <f t="shared" si="284"/>
        <v>20148.111139999997</v>
      </c>
      <c r="N393" s="228">
        <f t="shared" si="284"/>
        <v>-602.65683999999601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0</v>
      </c>
      <c r="F395" s="233">
        <f t="shared" si="286"/>
        <v>0</v>
      </c>
      <c r="G395" s="233">
        <f t="shared" si="286"/>
        <v>0</v>
      </c>
      <c r="H395" s="233">
        <f t="shared" si="286"/>
        <v>0</v>
      </c>
      <c r="I395" s="233">
        <f t="shared" si="286"/>
        <v>919.34127000000001</v>
      </c>
      <c r="J395" s="233">
        <f t="shared" si="286"/>
        <v>19850.03573</v>
      </c>
      <c r="K395" s="233">
        <f t="shared" si="286"/>
        <v>10342.364629999998</v>
      </c>
      <c r="L395" s="233">
        <f t="shared" si="286"/>
        <v>46283.590500000006</v>
      </c>
      <c r="M395" s="233">
        <f t="shared" si="286"/>
        <v>14038.912619999999</v>
      </c>
      <c r="N395" s="233">
        <f t="shared" si="286"/>
        <v>16560.843250000005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0</v>
      </c>
      <c r="F396" s="228">
        <f t="shared" si="287"/>
        <v>0</v>
      </c>
      <c r="G396" s="228">
        <f t="shared" si="287"/>
        <v>0</v>
      </c>
      <c r="H396" s="228">
        <f t="shared" si="287"/>
        <v>0</v>
      </c>
      <c r="I396" s="228">
        <f t="shared" si="287"/>
        <v>0</v>
      </c>
      <c r="J396" s="228">
        <f t="shared" si="287"/>
        <v>0</v>
      </c>
      <c r="K396" s="228">
        <f t="shared" si="287"/>
        <v>353.75540000000001</v>
      </c>
      <c r="L396" s="228">
        <f t="shared" si="287"/>
        <v>-41.268750000000011</v>
      </c>
      <c r="M396" s="228">
        <f t="shared" si="287"/>
        <v>161.24455</v>
      </c>
      <c r="N396" s="228">
        <f t="shared" si="287"/>
        <v>10.956799999999987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0</v>
      </c>
      <c r="F397" s="228">
        <f t="shared" si="288"/>
        <v>0</v>
      </c>
      <c r="G397" s="228">
        <f t="shared" si="288"/>
        <v>0</v>
      </c>
      <c r="H397" s="228">
        <f t="shared" si="288"/>
        <v>0</v>
      </c>
      <c r="I397" s="228">
        <f t="shared" si="288"/>
        <v>0</v>
      </c>
      <c r="J397" s="228">
        <f t="shared" si="288"/>
        <v>0</v>
      </c>
      <c r="K397" s="228">
        <f t="shared" si="288"/>
        <v>0</v>
      </c>
      <c r="L397" s="228">
        <f t="shared" si="288"/>
        <v>0</v>
      </c>
      <c r="M397" s="228">
        <f t="shared" si="288"/>
        <v>0</v>
      </c>
      <c r="N397" s="228">
        <f t="shared" si="288"/>
        <v>0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17.984000000000002</v>
      </c>
      <c r="K398" s="228">
        <f t="shared" si="289"/>
        <v>49.163670000000003</v>
      </c>
      <c r="L398" s="228">
        <f t="shared" si="289"/>
        <v>24.945529999999991</v>
      </c>
      <c r="M398" s="228">
        <f t="shared" si="289"/>
        <v>-26.735599999999991</v>
      </c>
      <c r="N398" s="228">
        <f t="shared" si="289"/>
        <v>-28.432600000000008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0</v>
      </c>
      <c r="G400" s="228">
        <f t="shared" si="291"/>
        <v>0</v>
      </c>
      <c r="H400" s="228">
        <f t="shared" si="291"/>
        <v>0</v>
      </c>
      <c r="I400" s="228">
        <f t="shared" si="291"/>
        <v>0</v>
      </c>
      <c r="J400" s="228">
        <f t="shared" si="291"/>
        <v>0</v>
      </c>
      <c r="K400" s="228">
        <f t="shared" si="291"/>
        <v>0</v>
      </c>
      <c r="L400" s="228">
        <f t="shared" si="291"/>
        <v>43.687220000000003</v>
      </c>
      <c r="M400" s="228">
        <f t="shared" si="291"/>
        <v>142.37226000000001</v>
      </c>
      <c r="N400" s="228">
        <f t="shared" si="291"/>
        <v>-119.02148000000001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0</v>
      </c>
      <c r="F401" s="228">
        <f t="shared" si="292"/>
        <v>0</v>
      </c>
      <c r="G401" s="228">
        <f t="shared" si="292"/>
        <v>0</v>
      </c>
      <c r="H401" s="228">
        <f t="shared" si="292"/>
        <v>0</v>
      </c>
      <c r="I401" s="228">
        <f t="shared" si="292"/>
        <v>2081.9454900000001</v>
      </c>
      <c r="J401" s="228">
        <f t="shared" si="292"/>
        <v>12094.24151</v>
      </c>
      <c r="K401" s="228">
        <f t="shared" si="292"/>
        <v>-4191.4167199999993</v>
      </c>
      <c r="L401" s="228">
        <f t="shared" si="292"/>
        <v>10370.151129999998</v>
      </c>
      <c r="M401" s="228">
        <f t="shared" si="292"/>
        <v>4331.1867300000013</v>
      </c>
      <c r="N401" s="228">
        <f t="shared" si="292"/>
        <v>6628.0498599999992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0</v>
      </c>
      <c r="K402" s="228">
        <f t="shared" si="293"/>
        <v>0</v>
      </c>
      <c r="L402" s="228">
        <f t="shared" si="293"/>
        <v>42.466740000000001</v>
      </c>
      <c r="M402" s="228">
        <f t="shared" si="293"/>
        <v>-10.399920000000002</v>
      </c>
      <c r="N402" s="228">
        <f t="shared" si="293"/>
        <v>80.400180000000006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0</v>
      </c>
      <c r="F403" s="233">
        <f t="shared" ref="F403:N403" si="294">SUM(F396:F402)</f>
        <v>0</v>
      </c>
      <c r="G403" s="233">
        <f t="shared" si="294"/>
        <v>0</v>
      </c>
      <c r="H403" s="233">
        <f t="shared" si="294"/>
        <v>0</v>
      </c>
      <c r="I403" s="233">
        <f t="shared" si="294"/>
        <v>2081.9454900000001</v>
      </c>
      <c r="J403" s="233">
        <f t="shared" si="294"/>
        <v>12112.22551</v>
      </c>
      <c r="K403" s="233">
        <f t="shared" si="294"/>
        <v>-3788.4976499999993</v>
      </c>
      <c r="L403" s="233">
        <f t="shared" si="294"/>
        <v>10439.981869999998</v>
      </c>
      <c r="M403" s="233">
        <f t="shared" si="294"/>
        <v>4597.668020000001</v>
      </c>
      <c r="N403" s="233">
        <f t="shared" si="294"/>
        <v>6571.9527599999992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0</v>
      </c>
      <c r="F404" s="233">
        <f t="shared" si="295"/>
        <v>0</v>
      </c>
      <c r="G404" s="233">
        <f t="shared" si="295"/>
        <v>0</v>
      </c>
      <c r="H404" s="233">
        <f t="shared" si="295"/>
        <v>0</v>
      </c>
      <c r="I404" s="233">
        <f t="shared" si="295"/>
        <v>3001.28676</v>
      </c>
      <c r="J404" s="233">
        <f t="shared" si="295"/>
        <v>31962.26124</v>
      </c>
      <c r="K404" s="233">
        <f t="shared" si="295"/>
        <v>6553.8669799999989</v>
      </c>
      <c r="L404" s="233">
        <f t="shared" si="295"/>
        <v>56723.572370000002</v>
      </c>
      <c r="M404" s="233">
        <f t="shared" si="295"/>
        <v>18636.58064</v>
      </c>
      <c r="N404" s="233">
        <f t="shared" si="295"/>
        <v>23132.796010000005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0</v>
      </c>
      <c r="F406" s="218">
        <f t="shared" si="296"/>
        <v>0</v>
      </c>
      <c r="G406" s="218">
        <f t="shared" si="296"/>
        <v>0</v>
      </c>
      <c r="H406" s="218">
        <f t="shared" si="296"/>
        <v>0</v>
      </c>
      <c r="I406" s="218">
        <f t="shared" si="296"/>
        <v>71.109249999999975</v>
      </c>
      <c r="J406" s="218">
        <f t="shared" si="296"/>
        <v>-12075.052250000001</v>
      </c>
      <c r="K406" s="218">
        <f t="shared" si="296"/>
        <v>-3968.0463499999987</v>
      </c>
      <c r="L406" s="218">
        <f t="shared" si="296"/>
        <v>-5784.5429300000033</v>
      </c>
      <c r="M406" s="218">
        <f t="shared" si="296"/>
        <v>17057.865749999997</v>
      </c>
      <c r="N406" s="218">
        <f t="shared" si="296"/>
        <v>8668.6465299999945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0</v>
      </c>
      <c r="F408" s="220">
        <f t="shared" si="297"/>
        <v>0</v>
      </c>
      <c r="G408" s="221">
        <f t="shared" si="297"/>
        <v>0</v>
      </c>
      <c r="H408" s="221">
        <f t="shared" si="297"/>
        <v>0</v>
      </c>
      <c r="I408" s="221">
        <f t="shared" si="297"/>
        <v>1.7053025658242404E-13</v>
      </c>
      <c r="J408" s="221">
        <f t="shared" si="297"/>
        <v>0</v>
      </c>
      <c r="K408" s="221">
        <f t="shared" si="297"/>
        <v>9.9999761005165055E-7</v>
      </c>
      <c r="L408" s="221">
        <f t="shared" si="297"/>
        <v>0</v>
      </c>
      <c r="M408" s="221">
        <f t="shared" si="297"/>
        <v>0</v>
      </c>
      <c r="N408" s="221">
        <f t="shared" si="297"/>
        <v>-2.0008883439004421E-11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topLeftCell="G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0</v>
      </c>
      <c r="C5" s="379">
        <f>+Data!E149</f>
        <v>0</v>
      </c>
      <c r="D5" s="379">
        <f>+Data!F149</f>
        <v>0</v>
      </c>
      <c r="E5" s="379">
        <f>+Data!G149</f>
        <v>0</v>
      </c>
      <c r="F5" s="379">
        <f>+Data!H149</f>
        <v>0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0</v>
      </c>
      <c r="C6" s="379">
        <f>+Data!E150</f>
        <v>0</v>
      </c>
      <c r="D6" s="379">
        <f>+Data!F150</f>
        <v>0</v>
      </c>
      <c r="E6" s="379">
        <f>+Data!G150</f>
        <v>0</v>
      </c>
      <c r="F6" s="379">
        <f>+Data!H150</f>
        <v>0</v>
      </c>
      <c r="G6" s="379">
        <f>+Data!I150</f>
        <v>0</v>
      </c>
      <c r="H6" s="379">
        <f>+Data!J150</f>
        <v>2.2737367544323206E-12</v>
      </c>
      <c r="I6" s="379">
        <f>+Data!K150</f>
        <v>-9.9999488156754524E-7</v>
      </c>
      <c r="J6" s="379">
        <f>+Data!L150</f>
        <v>6.0254023992456496E-12</v>
      </c>
      <c r="K6" s="379">
        <f>+Data!M150</f>
        <v>0</v>
      </c>
      <c r="L6" s="379">
        <f>+Data!N150</f>
        <v>-1.0004441719502211E-11</v>
      </c>
    </row>
    <row r="7" spans="1:29" ht="25.5" x14ac:dyDescent="0.2">
      <c r="A7" s="382" t="s">
        <v>617</v>
      </c>
      <c r="C7" s="380">
        <f>+Data!E180</f>
        <v>0</v>
      </c>
      <c r="D7" s="380">
        <f>+Data!F180</f>
        <v>0</v>
      </c>
      <c r="E7" s="380">
        <f>+Data!G180</f>
        <v>0</v>
      </c>
      <c r="F7" s="380">
        <f>+Data!H180</f>
        <v>0</v>
      </c>
      <c r="G7" s="380">
        <f>+Data!I180</f>
        <v>0</v>
      </c>
      <c r="H7" s="380">
        <f>+Data!J180</f>
        <v>0</v>
      </c>
      <c r="I7" s="380">
        <f>+Data!K180</f>
        <v>0</v>
      </c>
      <c r="J7" s="380">
        <f>+Data!L180</f>
        <v>0</v>
      </c>
      <c r="K7" s="380">
        <f>+Data!M180</f>
        <v>0</v>
      </c>
      <c r="L7" s="380">
        <f>+Data!N180</f>
        <v>0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0</v>
      </c>
      <c r="D10" s="380">
        <f>+Data!F408</f>
        <v>0</v>
      </c>
      <c r="E10" s="380">
        <f>+Data!G408</f>
        <v>0</v>
      </c>
      <c r="F10" s="380">
        <f>+Data!H408</f>
        <v>0</v>
      </c>
      <c r="G10" s="380">
        <f>+Data!I408</f>
        <v>1.7053025658242404E-13</v>
      </c>
      <c r="H10" s="380">
        <f>+Data!J408</f>
        <v>0</v>
      </c>
      <c r="I10" s="380">
        <f>+Data!K408</f>
        <v>9.9999761005165055E-7</v>
      </c>
      <c r="J10" s="380">
        <f>+Data!L408</f>
        <v>0</v>
      </c>
      <c r="K10" s="380">
        <f>+Data!M408</f>
        <v>0</v>
      </c>
      <c r="L10" s="380">
        <f>+Data!N408</f>
        <v>-2.0008883439004421E-11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0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0</v>
      </c>
      <c r="AB18" s="403">
        <f>+MdBAM_year1!AE35</f>
        <v>0</v>
      </c>
      <c r="AC18" s="403">
        <f>+MdBAM_year1!AF35</f>
        <v>0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0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0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0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0</v>
      </c>
      <c r="AB20" s="403">
        <f>+MdBAM_year3!AE35</f>
        <v>0</v>
      </c>
      <c r="AC20" s="403">
        <f>+MdBAM_year3!AF35</f>
        <v>0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0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0</v>
      </c>
      <c r="AB21" s="403">
        <f>+MdBAM_year4!AE35</f>
        <v>0</v>
      </c>
      <c r="AC21" s="403">
        <f>+MdBAM_year4!AF35</f>
        <v>0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0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0</v>
      </c>
      <c r="AB22" s="403">
        <f>+MdBAM_year5!AE35</f>
        <v>0</v>
      </c>
      <c r="AC22" s="403">
        <f>+MdBAM_year5!AF35</f>
        <v>4.2632564145606011E-13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0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-1.7053025658242404E-13</v>
      </c>
      <c r="AB23" s="403">
        <f>+MdBAM_year6!AE35</f>
        <v>0</v>
      </c>
      <c r="AC23" s="403">
        <f>+MdBAM_year6!AF35</f>
        <v>0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9.9999670055694878E-7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4.5474735088646412E-13</v>
      </c>
      <c r="AB24" s="403">
        <f>+MdBAM_year7!AE35</f>
        <v>0</v>
      </c>
      <c r="AC24" s="403">
        <f>+MdBAM_year7!AF35</f>
        <v>-1.000003976514563E-6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0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1.8189894035458565E-11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0</v>
      </c>
      <c r="W26" s="403">
        <f>+MdBAM_year9!Z35</f>
        <v>4.5474735088646412E-13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0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0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-1.1368683772161603E-13</v>
      </c>
      <c r="AB27" s="403">
        <f>+MdBAM_year10!AE35</f>
        <v>0</v>
      </c>
      <c r="AC27" s="403">
        <f>+MdBAM_year10!AF35</f>
        <v>2.3646862246096134E-11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0</v>
      </c>
      <c r="AE20" s="304">
        <f>+Data!E303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Data!E403</f>
        <v>0</v>
      </c>
      <c r="AA25" s="305">
        <f>Data!E395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0</v>
      </c>
      <c r="G28" s="64"/>
      <c r="H28" s="64"/>
      <c r="I28" s="65"/>
      <c r="J28" s="65"/>
      <c r="K28" s="315">
        <f>-Data!E245</f>
        <v>0</v>
      </c>
      <c r="L28" s="64"/>
      <c r="M28" s="315">
        <f>-Data!E247</f>
        <v>0</v>
      </c>
      <c r="N28" s="64"/>
      <c r="O28" s="64"/>
      <c r="P28" s="316">
        <f>-(Data!E256+Data!E83)</f>
        <v>0</v>
      </c>
      <c r="Q28" s="314">
        <f>-(Data!E261)</f>
        <v>0</v>
      </c>
      <c r="R28" s="314">
        <f>-Data!E267</f>
        <v>0</v>
      </c>
      <c r="S28" s="64"/>
      <c r="T28" s="314">
        <f>-Data!E306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0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0</v>
      </c>
      <c r="M29" s="44"/>
      <c r="N29" s="293">
        <f>-Data!E248</f>
        <v>0</v>
      </c>
      <c r="O29" s="48"/>
      <c r="P29" s="320">
        <f>(Data!E81+Data!E83)</f>
        <v>0</v>
      </c>
      <c r="Q29" s="321">
        <f>-Data!E262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0</v>
      </c>
      <c r="AE20" s="304">
        <f>+Data!F303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Data!F403</f>
        <v>0</v>
      </c>
      <c r="AA25" s="305">
        <f>Data!F395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0</v>
      </c>
      <c r="G28" s="64"/>
      <c r="H28" s="64"/>
      <c r="I28" s="65"/>
      <c r="J28" s="65"/>
      <c r="K28" s="315">
        <f>-Data!F245</f>
        <v>0</v>
      </c>
      <c r="L28" s="64"/>
      <c r="M28" s="315">
        <f>-Data!F247</f>
        <v>0</v>
      </c>
      <c r="N28" s="64"/>
      <c r="O28" s="64"/>
      <c r="P28" s="316">
        <f>-(Data!F256+Data!F83)</f>
        <v>0</v>
      </c>
      <c r="Q28" s="314">
        <f>-(Data!F261)</f>
        <v>0</v>
      </c>
      <c r="R28" s="314">
        <f>-Data!F267</f>
        <v>0</v>
      </c>
      <c r="S28" s="64"/>
      <c r="T28" s="314">
        <f>-Data!F306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0</v>
      </c>
      <c r="M29" s="44"/>
      <c r="N29" s="293">
        <f>-Data!F248</f>
        <v>0</v>
      </c>
      <c r="O29" s="48"/>
      <c r="P29" s="320">
        <f>(Data!F81+Data!F83)</f>
        <v>0</v>
      </c>
      <c r="Q29" s="321">
        <f>-Data!F262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0</v>
      </c>
      <c r="AC20" s="48"/>
      <c r="AD20" s="303">
        <f>+Data!G299+Data!G300+Data!G301+Data!G302+Data!G307+Data!G310+Data!G311+Data!G312+Data!G313+Data!G314</f>
        <v>0</v>
      </c>
      <c r="AE20" s="304">
        <f>+Data!G303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Data!G403</f>
        <v>0</v>
      </c>
      <c r="AA25" s="305">
        <f>Data!G395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0</v>
      </c>
      <c r="G28" s="64"/>
      <c r="H28" s="64"/>
      <c r="I28" s="65"/>
      <c r="J28" s="65"/>
      <c r="K28" s="315">
        <f>-Data!G245</f>
        <v>0</v>
      </c>
      <c r="L28" s="64"/>
      <c r="M28" s="315">
        <f>-Data!G247</f>
        <v>0</v>
      </c>
      <c r="N28" s="64"/>
      <c r="O28" s="64"/>
      <c r="P28" s="316">
        <f>-(Data!G256+Data!G83)</f>
        <v>0</v>
      </c>
      <c r="Q28" s="314">
        <f>-(Data!G261)</f>
        <v>0</v>
      </c>
      <c r="R28" s="314">
        <f>-Data!G267</f>
        <v>0</v>
      </c>
      <c r="S28" s="64"/>
      <c r="T28" s="314">
        <f>-Data!G306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0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0</v>
      </c>
      <c r="M29" s="44"/>
      <c r="N29" s="293">
        <f>-Data!G248</f>
        <v>0</v>
      </c>
      <c r="O29" s="48"/>
      <c r="P29" s="320">
        <f>(Data!G81+Data!G83)</f>
        <v>0</v>
      </c>
      <c r="Q29" s="321">
        <f>-Data!G262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0</v>
      </c>
      <c r="AC20" s="48"/>
      <c r="AD20" s="303">
        <f>+Data!H299+Data!H300+Data!H301+Data!H302+Data!H307+Data!H310+Data!H311+Data!H312+Data!H313+Data!H314</f>
        <v>0</v>
      </c>
      <c r="AE20" s="304">
        <f>+Data!H303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Data!H403</f>
        <v>0</v>
      </c>
      <c r="AA25" s="305">
        <f>Data!H395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0</v>
      </c>
      <c r="G28" s="64"/>
      <c r="H28" s="64"/>
      <c r="I28" s="65"/>
      <c r="J28" s="65"/>
      <c r="K28" s="315">
        <f>-Data!H245</f>
        <v>0</v>
      </c>
      <c r="L28" s="64"/>
      <c r="M28" s="315">
        <f>-Data!H247</f>
        <v>0</v>
      </c>
      <c r="N28" s="64"/>
      <c r="O28" s="64"/>
      <c r="P28" s="316">
        <f>-(Data!H256+Data!H83)</f>
        <v>0</v>
      </c>
      <c r="Q28" s="314">
        <f>-(Data!H261)</f>
        <v>0</v>
      </c>
      <c r="R28" s="314">
        <f>-Data!H267</f>
        <v>0</v>
      </c>
      <c r="S28" s="64"/>
      <c r="T28" s="314">
        <f>-Data!H306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0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0</v>
      </c>
      <c r="M29" s="44"/>
      <c r="N29" s="293">
        <f>-Data!H248</f>
        <v>0</v>
      </c>
      <c r="O29" s="48"/>
      <c r="P29" s="320">
        <f>(Data!H81+Data!H83)</f>
        <v>0</v>
      </c>
      <c r="Q29" s="321">
        <f>-Data!H262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3943.91228</v>
      </c>
      <c r="AC5" s="48"/>
      <c r="AD5" s="47"/>
      <c r="AE5" s="48"/>
      <c r="AF5" s="43"/>
      <c r="AG5" s="49">
        <f t="shared" ref="AG5:AG31" si="0">SUM(E5:AF5)</f>
        <v>3943.91228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2353.7913800000001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80.854089999999999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2434.6454699999999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1.1952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1.1952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2353.7913800000001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2353.7913800000001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3943.91228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3943.91228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1590.0760799999998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1590.0760799999998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1433.49063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1433.49063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156.58544999999981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156.58544999999981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156.58544999999981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0</v>
      </c>
      <c r="AC16" s="297"/>
      <c r="AD16" s="47"/>
      <c r="AE16" s="48"/>
      <c r="AF16" s="43"/>
      <c r="AG16" s="49">
        <f t="shared" si="0"/>
        <v>156.58544999999981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156.58544999999981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156.58544999999981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149.91371999999981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3.1999999999999886</v>
      </c>
      <c r="AE18" s="300"/>
      <c r="AF18" s="59"/>
      <c r="AG18" s="49">
        <f t="shared" si="0"/>
        <v>153.1137199999998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153.1137199999998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0</v>
      </c>
      <c r="AF19" s="48"/>
      <c r="AG19" s="49">
        <f t="shared" si="0"/>
        <v>153.1137199999998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153.1137199999998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0</v>
      </c>
      <c r="AC20" s="48"/>
      <c r="AD20" s="303">
        <f>+Data!I299+Data!I300+Data!I301+Data!I302+Data!I307+Data!I310+Data!I311+Data!I312+Data!I313+Data!I314</f>
        <v>0</v>
      </c>
      <c r="AE20" s="304">
        <f>+Data!I303</f>
        <v>0</v>
      </c>
      <c r="AF20" s="63"/>
      <c r="AG20" s="49">
        <f t="shared" si="0"/>
        <v>153.1137199999998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153.1137199999998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153.1137199999998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80.854089999999999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80.854089999999999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4.4819999999999999E-2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1.15038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1.1952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71.109249999999804</v>
      </c>
      <c r="V25" s="43"/>
      <c r="W25" s="43"/>
      <c r="X25" s="43"/>
      <c r="Y25" s="48"/>
      <c r="Z25" s="293">
        <f>Data!I403</f>
        <v>2081.9454900000001</v>
      </c>
      <c r="AA25" s="305">
        <f>Data!I395</f>
        <v>919.34127000000001</v>
      </c>
      <c r="AB25" s="54"/>
      <c r="AC25" s="43"/>
      <c r="AD25" s="54"/>
      <c r="AE25" s="43"/>
      <c r="AF25" s="43"/>
      <c r="AG25" s="49">
        <f t="shared" si="0"/>
        <v>3072.3960099999999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2185.9318499999999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2185.9318499999999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886.46415999999999</v>
      </c>
      <c r="Z27" s="308"/>
      <c r="AA27" s="311"/>
      <c r="AB27" s="312"/>
      <c r="AC27" s="313"/>
      <c r="AD27" s="54"/>
      <c r="AE27" s="43"/>
      <c r="AF27" s="43"/>
      <c r="AG27" s="49">
        <f t="shared" si="0"/>
        <v>886.46415999999999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2434.6454699999999</v>
      </c>
      <c r="G28" s="64"/>
      <c r="H28" s="64"/>
      <c r="I28" s="65"/>
      <c r="J28" s="65"/>
      <c r="K28" s="315">
        <f>-Data!I245</f>
        <v>1433.49063</v>
      </c>
      <c r="L28" s="64"/>
      <c r="M28" s="315">
        <f>-Data!I247</f>
        <v>0</v>
      </c>
      <c r="N28" s="64"/>
      <c r="O28" s="64"/>
      <c r="P28" s="316">
        <f>-(Data!I256+Data!I83)</f>
        <v>0</v>
      </c>
      <c r="Q28" s="314">
        <f>-(Data!I261)</f>
        <v>0</v>
      </c>
      <c r="R28" s="314">
        <f>-Data!I267</f>
        <v>0</v>
      </c>
      <c r="S28" s="64"/>
      <c r="T28" s="314">
        <f>-Data!I306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75.776180000000295</v>
      </c>
      <c r="AG28" s="49">
        <f t="shared" si="0"/>
        <v>3943.91228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0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0</v>
      </c>
      <c r="M29" s="44"/>
      <c r="N29" s="293">
        <f>-Data!I248</f>
        <v>0</v>
      </c>
      <c r="O29" s="48"/>
      <c r="P29" s="320">
        <f>(Data!I81+Data!I83)</f>
        <v>0</v>
      </c>
      <c r="Q29" s="321">
        <f>-Data!I262</f>
        <v>6.6717300000000002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-6.6717300000000002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1.1952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2.0047999999999888</v>
      </c>
      <c r="AG30" s="49">
        <f t="shared" si="0"/>
        <v>3.1999999999999886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103.98635999999988</v>
      </c>
      <c r="AA32" s="317">
        <f>+Y27-AA25</f>
        <v>-32.877110000000016</v>
      </c>
      <c r="AB32" s="66"/>
      <c r="AC32" s="43"/>
      <c r="AD32" s="43"/>
      <c r="AE32" s="43"/>
      <c r="AF32" s="43"/>
      <c r="AG32" s="43">
        <f>SUM(E32:AE32)</f>
        <v>71.109249999999861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3943.91228</v>
      </c>
      <c r="F33" s="46">
        <f t="shared" si="1"/>
        <v>2434.6454699999999</v>
      </c>
      <c r="G33" s="46">
        <f t="shared" si="1"/>
        <v>1.1952</v>
      </c>
      <c r="H33" s="68">
        <f t="shared" si="1"/>
        <v>2353.7913800000001</v>
      </c>
      <c r="I33" s="68">
        <f t="shared" si="1"/>
        <v>3943.91228</v>
      </c>
      <c r="J33" s="68">
        <f t="shared" si="1"/>
        <v>1590.0760799999998</v>
      </c>
      <c r="K33" s="68">
        <f t="shared" si="1"/>
        <v>1433.49063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156.58544999999981</v>
      </c>
      <c r="P33" s="68">
        <f t="shared" si="1"/>
        <v>156.58544999999981</v>
      </c>
      <c r="Q33" s="68">
        <f t="shared" si="1"/>
        <v>156.58544999999981</v>
      </c>
      <c r="R33" s="68">
        <f t="shared" si="1"/>
        <v>153.1137199999998</v>
      </c>
      <c r="S33" s="68">
        <f t="shared" si="1"/>
        <v>153.1137199999998</v>
      </c>
      <c r="T33" s="68">
        <f t="shared" si="1"/>
        <v>153.1137199999998</v>
      </c>
      <c r="U33" s="68">
        <f t="shared" si="1"/>
        <v>153.1137199999998</v>
      </c>
      <c r="V33" s="68">
        <f t="shared" si="1"/>
        <v>80.854089999999999</v>
      </c>
      <c r="W33" s="68">
        <f t="shared" si="1"/>
        <v>1.1952</v>
      </c>
      <c r="X33" s="400">
        <f t="shared" si="1"/>
        <v>0</v>
      </c>
      <c r="Y33" s="68">
        <f t="shared" si="1"/>
        <v>3072.3960099999999</v>
      </c>
      <c r="Z33" s="69">
        <f t="shared" ref="Z33:AF33" si="2">SUM(Z5:Z32)</f>
        <v>2185.9318499999999</v>
      </c>
      <c r="AA33" s="69">
        <f t="shared" si="2"/>
        <v>886.46415999999999</v>
      </c>
      <c r="AB33" s="69">
        <f t="shared" si="2"/>
        <v>3943.91228</v>
      </c>
      <c r="AC33" s="69">
        <f t="shared" si="2"/>
        <v>0</v>
      </c>
      <c r="AD33" s="69">
        <f t="shared" si="2"/>
        <v>3.1999999999999886</v>
      </c>
      <c r="AE33" s="69">
        <f t="shared" si="2"/>
        <v>0</v>
      </c>
      <c r="AF33" s="69">
        <f t="shared" si="2"/>
        <v>71.109250000000287</v>
      </c>
      <c r="AG33" s="43">
        <f>SUM(E33:AE33)</f>
        <v>26957.188140000006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4.2632564145606011E-13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24997.081999999999</v>
      </c>
      <c r="AC5" s="48"/>
      <c r="AD5" s="47"/>
      <c r="AE5" s="48"/>
      <c r="AF5" s="43"/>
      <c r="AG5" s="49">
        <f t="shared" ref="AG5:AG31" si="0">SUM(E5:AF5)</f>
        <v>24997.081999999999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14414.431999999999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1883.77791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16298.20991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10579.819620000002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10579.819620000002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14414.431999999999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14414.431999999999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25053.822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25053.822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10623.209000000001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10623.209000000001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7803.3220000000001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7803.3220000000001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2272.0450000000001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2272.0450000000001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136.92500000000001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136.92500000000001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410.91700000000128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410.91700000000128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410.91700000000128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2E-3</v>
      </c>
      <c r="AC16" s="297"/>
      <c r="AD16" s="47"/>
      <c r="AE16" s="48"/>
      <c r="AF16" s="43"/>
      <c r="AG16" s="49">
        <f t="shared" si="0"/>
        <v>410.91900000000129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404.3320000000013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404.3320000000013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384.70100000000127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2.800000000320324E-4</v>
      </c>
      <c r="AE18" s="300"/>
      <c r="AF18" s="59"/>
      <c r="AG18" s="49">
        <f t="shared" si="0"/>
        <v>384.7012800000013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384.7012800000013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384.7012800000013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384.7012800000013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0</v>
      </c>
      <c r="AC20" s="48"/>
      <c r="AD20" s="303">
        <f>+Data!J299+Data!J300+Data!J301+Data!J302+Data!J307+Data!J310+Data!J311+Data!J312+Data!J313+Data!J314</f>
        <v>0</v>
      </c>
      <c r="AE20" s="304">
        <f>+Data!J303</f>
        <v>0</v>
      </c>
      <c r="AF20" s="63"/>
      <c r="AG20" s="49">
        <f t="shared" si="0"/>
        <v>384.7012800000013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372.36428000000132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372.36428000000132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1883.77791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1883.77791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16.181000000000001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10563.638620000002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10579.819620000002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-12075.052250000001</v>
      </c>
      <c r="V25" s="43"/>
      <c r="W25" s="43"/>
      <c r="X25" s="43"/>
      <c r="Y25" s="48"/>
      <c r="Z25" s="293">
        <f>Data!J403</f>
        <v>12112.22551</v>
      </c>
      <c r="AA25" s="305">
        <f>Data!J395</f>
        <v>19850.03573</v>
      </c>
      <c r="AB25" s="54"/>
      <c r="AC25" s="43"/>
      <c r="AD25" s="54"/>
      <c r="AE25" s="43"/>
      <c r="AF25" s="43"/>
      <c r="AG25" s="49">
        <f t="shared" si="0"/>
        <v>19887.208989999999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9678.4191499999997</v>
      </c>
      <c r="Z26" s="58"/>
      <c r="AA26" s="306"/>
      <c r="AB26" s="54"/>
      <c r="AC26" s="43"/>
      <c r="AD26" s="54"/>
      <c r="AE26" s="43"/>
      <c r="AF26" s="43"/>
      <c r="AG26" s="49">
        <f t="shared" si="0"/>
        <v>9678.4191499999997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10208.789840000001</v>
      </c>
      <c r="Z27" s="308"/>
      <c r="AA27" s="311"/>
      <c r="AB27" s="312"/>
      <c r="AC27" s="313"/>
      <c r="AD27" s="54"/>
      <c r="AE27" s="43"/>
      <c r="AF27" s="43"/>
      <c r="AG27" s="49">
        <f t="shared" si="0"/>
        <v>10208.789840000001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16298.20991</v>
      </c>
      <c r="G28" s="64"/>
      <c r="H28" s="64"/>
      <c r="I28" s="65"/>
      <c r="J28" s="65"/>
      <c r="K28" s="315">
        <f>-Data!J245</f>
        <v>7803.3220000000001</v>
      </c>
      <c r="L28" s="64"/>
      <c r="M28" s="315">
        <f>-Data!J247</f>
        <v>0</v>
      </c>
      <c r="N28" s="64"/>
      <c r="O28" s="64"/>
      <c r="P28" s="316">
        <f>-(Data!J256+Data!J83)</f>
        <v>6.5869999999999997</v>
      </c>
      <c r="Q28" s="314">
        <f>-(Data!J261)</f>
        <v>-1.359</v>
      </c>
      <c r="R28" s="314">
        <f>-Data!J267</f>
        <v>0</v>
      </c>
      <c r="S28" s="64"/>
      <c r="T28" s="314">
        <f>-Data!J306</f>
        <v>12.337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877.98709000000235</v>
      </c>
      <c r="AG28" s="49">
        <f t="shared" si="0"/>
        <v>24997.083999999999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-56.74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2272.0450000000001</v>
      </c>
      <c r="M29" s="44"/>
      <c r="N29" s="293">
        <f>-Data!J248</f>
        <v>136.92500000000001</v>
      </c>
      <c r="O29" s="48"/>
      <c r="P29" s="320">
        <f>(Data!J81+Data!J83)</f>
        <v>0</v>
      </c>
      <c r="Q29" s="321">
        <f>-Data!J262</f>
        <v>20.99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-2373.2200000000003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10579.819620000002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-10579.819340000002</v>
      </c>
      <c r="AG30" s="49">
        <f t="shared" si="0"/>
        <v>2.8000000020256266E-4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-2433.8063600000005</v>
      </c>
      <c r="AA32" s="317">
        <f>+Y27-AA25</f>
        <v>-9641.2458899999983</v>
      </c>
      <c r="AB32" s="66"/>
      <c r="AC32" s="43"/>
      <c r="AD32" s="43"/>
      <c r="AE32" s="43"/>
      <c r="AF32" s="43"/>
      <c r="AG32" s="43">
        <f>SUM(E32:AE32)</f>
        <v>-12075.052249999999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24997.081999999999</v>
      </c>
      <c r="F33" s="46">
        <f t="shared" si="1"/>
        <v>16298.20991</v>
      </c>
      <c r="G33" s="46">
        <f t="shared" si="1"/>
        <v>10579.819620000002</v>
      </c>
      <c r="H33" s="68">
        <f t="shared" si="1"/>
        <v>14414.431999999999</v>
      </c>
      <c r="I33" s="68">
        <f t="shared" si="1"/>
        <v>25053.822</v>
      </c>
      <c r="J33" s="68">
        <f t="shared" si="1"/>
        <v>10623.209000000001</v>
      </c>
      <c r="K33" s="68">
        <f t="shared" si="1"/>
        <v>7803.3220000000001</v>
      </c>
      <c r="L33" s="68">
        <f t="shared" si="1"/>
        <v>2272.0450000000001</v>
      </c>
      <c r="M33" s="68">
        <f t="shared" si="1"/>
        <v>0</v>
      </c>
      <c r="N33" s="68">
        <f t="shared" si="1"/>
        <v>136.92500000000001</v>
      </c>
      <c r="O33" s="68">
        <f t="shared" si="1"/>
        <v>410.91700000000128</v>
      </c>
      <c r="P33" s="68">
        <f t="shared" si="1"/>
        <v>410.91900000000129</v>
      </c>
      <c r="Q33" s="68">
        <f t="shared" si="1"/>
        <v>404.3320000000013</v>
      </c>
      <c r="R33" s="68">
        <f t="shared" si="1"/>
        <v>384.7012800000013</v>
      </c>
      <c r="S33" s="68">
        <f t="shared" si="1"/>
        <v>384.7012800000013</v>
      </c>
      <c r="T33" s="68">
        <f t="shared" si="1"/>
        <v>384.7012800000013</v>
      </c>
      <c r="U33" s="68">
        <f t="shared" si="1"/>
        <v>372.3642800000016</v>
      </c>
      <c r="V33" s="68">
        <f t="shared" si="1"/>
        <v>1883.77791</v>
      </c>
      <c r="W33" s="68">
        <f t="shared" si="1"/>
        <v>10579.819620000002</v>
      </c>
      <c r="X33" s="400">
        <f t="shared" si="1"/>
        <v>0</v>
      </c>
      <c r="Y33" s="68">
        <f t="shared" si="1"/>
        <v>19887.208989999999</v>
      </c>
      <c r="Z33" s="69">
        <f t="shared" ref="Z33:AF33" si="2">SUM(Z5:Z32)</f>
        <v>9678.4191499999997</v>
      </c>
      <c r="AA33" s="69">
        <f t="shared" si="2"/>
        <v>10208.789840000001</v>
      </c>
      <c r="AB33" s="69">
        <f t="shared" si="2"/>
        <v>24997.083999999999</v>
      </c>
      <c r="AC33" s="69">
        <f t="shared" si="2"/>
        <v>0</v>
      </c>
      <c r="AD33" s="69">
        <f t="shared" si="2"/>
        <v>2.800000000320324E-4</v>
      </c>
      <c r="AE33" s="69">
        <f t="shared" si="2"/>
        <v>0</v>
      </c>
      <c r="AF33" s="69">
        <f t="shared" si="2"/>
        <v>-12075.052250000001</v>
      </c>
      <c r="AG33" s="43">
        <f>SUM(E33:AE33)</f>
        <v>192166.60244000005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-1.7053025658242404E-13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2020-06-17T08:12:39Z</dcterms:modified>
</cp:coreProperties>
</file>