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AG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J238" i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6" l="1"/>
  <c r="W25" i="29" s="1"/>
  <c r="Z35" i="34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V35" i="32" l="1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<sst xmlns="http://schemas.openxmlformats.org/spreadsheetml/2006/main" count="2634" uniqueCount="652">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</sst>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C4" sqref="C4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82007.702579999997</v>
      </c>
      <c r="E2" s="332">
        <v>81343.298760000005</v>
      </c>
      <c r="F2" s="332">
        <v>81696.289600000004</v>
      </c>
      <c r="G2" s="332">
        <v>89383.209130000003</v>
      </c>
      <c r="H2" s="332">
        <v>93785.291310000001</v>
      </c>
      <c r="I2" s="332">
        <v>102373.88559000001</v>
      </c>
      <c r="J2" s="332">
        <v>111869.76904</v>
      </c>
      <c r="K2" s="332">
        <v>125338.49292</v>
      </c>
      <c r="L2" s="332">
        <v>135089.70722899999</v>
      </c>
      <c r="M2" s="332">
        <v>219139.81007000001</v>
      </c>
      <c r="N2" s="332">
        <v>220674.19130000001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3">
        <v>0</v>
      </c>
      <c r="F3" s="333">
        <v>0</v>
      </c>
      <c r="G3" s="333">
        <v>0</v>
      </c>
      <c r="H3" s="333">
        <v>0</v>
      </c>
      <c r="I3" s="333">
        <v>0</v>
      </c>
      <c r="J3" s="333">
        <v>0</v>
      </c>
      <c r="K3" s="333">
        <v>0</v>
      </c>
      <c r="L3" s="333">
        <v>0</v>
      </c>
      <c r="M3" s="332">
        <v>0.65434000000000003</v>
      </c>
      <c r="N3" s="332">
        <v>0.42558000000000001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45114.821660000001</v>
      </c>
      <c r="E4" s="332">
        <v>43490.742570000002</v>
      </c>
      <c r="F4" s="332">
        <v>42706.921999999999</v>
      </c>
      <c r="G4" s="332">
        <v>43608.268940000002</v>
      </c>
      <c r="H4" s="332">
        <v>42593.466090000002</v>
      </c>
      <c r="I4" s="332">
        <v>47142.0648</v>
      </c>
      <c r="J4" s="332">
        <v>45274.381950000003</v>
      </c>
      <c r="K4" s="332">
        <v>46750.188390000003</v>
      </c>
      <c r="L4" s="332">
        <v>47081.584929999997</v>
      </c>
      <c r="M4" s="332">
        <v>46326.600570000002</v>
      </c>
      <c r="N4" s="332">
        <v>45219.727330000002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2">
        <v>36002.63725</v>
      </c>
      <c r="E6" s="332">
        <v>34424.870459999998</v>
      </c>
      <c r="F6" s="332">
        <v>38930.213649999998</v>
      </c>
      <c r="G6" s="332">
        <v>44646.851349999997</v>
      </c>
      <c r="H6" s="332">
        <v>48575.264190000002</v>
      </c>
      <c r="I6" s="332">
        <v>51890.581919999997</v>
      </c>
      <c r="J6" s="332">
        <v>59678.750260000001</v>
      </c>
      <c r="K6" s="332">
        <v>72892.806769999996</v>
      </c>
      <c r="L6" s="332">
        <v>83801.04681</v>
      </c>
      <c r="M6" s="332">
        <v>168310.28771999999</v>
      </c>
      <c r="N6" s="332">
        <v>174247.17921999999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875.60865999999999</v>
      </c>
      <c r="E7" s="332">
        <v>3301.90272</v>
      </c>
      <c r="F7" s="332">
        <v>2.5610300000000001</v>
      </c>
      <c r="G7" s="332">
        <v>1116.5610300000001</v>
      </c>
      <c r="H7" s="332">
        <v>2616.5610299999998</v>
      </c>
      <c r="I7" s="332">
        <v>2872.5582800000002</v>
      </c>
      <c r="J7" s="332">
        <v>5972.5582800000002</v>
      </c>
      <c r="K7" s="332">
        <v>4858.5582800000002</v>
      </c>
      <c r="L7" s="332">
        <v>3477.2750799999999</v>
      </c>
      <c r="M7" s="332">
        <v>3636.5804800000001</v>
      </c>
      <c r="N7" s="332">
        <v>530.95668899999998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2">
        <v>14.635009999999999</v>
      </c>
      <c r="E8" s="332">
        <v>125.78301</v>
      </c>
      <c r="F8" s="332">
        <v>56.592919999999999</v>
      </c>
      <c r="G8" s="332">
        <v>11.527810000000001</v>
      </c>
      <c r="H8" s="333">
        <v>0</v>
      </c>
      <c r="I8" s="332">
        <v>468.68059</v>
      </c>
      <c r="J8" s="332">
        <v>944.07854999999995</v>
      </c>
      <c r="K8" s="332">
        <v>836.93948</v>
      </c>
      <c r="L8" s="332">
        <v>729.80041000000006</v>
      </c>
      <c r="M8" s="332">
        <v>865.68696</v>
      </c>
      <c r="N8" s="332">
        <v>675.90247999999997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6615.4079899999997</v>
      </c>
      <c r="E10" s="332">
        <v>6549.8925399999998</v>
      </c>
      <c r="F10" s="332">
        <v>7262.0750900000003</v>
      </c>
      <c r="G10" s="332">
        <v>4720.0346</v>
      </c>
      <c r="H10" s="332">
        <v>5111.1866600000003</v>
      </c>
      <c r="I10" s="332">
        <v>8223.3816599999991</v>
      </c>
      <c r="J10" s="332">
        <v>9244.7872299999999</v>
      </c>
      <c r="K10" s="332">
        <v>11726.245500000001</v>
      </c>
      <c r="L10" s="332">
        <v>15220.6965</v>
      </c>
      <c r="M10" s="332">
        <v>7758.2195700000002</v>
      </c>
      <c r="N10" s="332">
        <v>9711.6389400000007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534.11445900000001</v>
      </c>
      <c r="E12" s="332">
        <v>477.19519000000003</v>
      </c>
      <c r="F12" s="332">
        <v>640.81359999999995</v>
      </c>
      <c r="G12" s="332">
        <v>649.34776999999997</v>
      </c>
      <c r="H12" s="332">
        <v>608.74076000000002</v>
      </c>
      <c r="I12" s="332">
        <v>586.76364999999998</v>
      </c>
      <c r="J12" s="332">
        <v>652.55101000000002</v>
      </c>
      <c r="K12" s="332">
        <v>631.31501000000003</v>
      </c>
      <c r="L12" s="332">
        <v>710.46238000000005</v>
      </c>
      <c r="M12" s="332">
        <v>642.46902999999998</v>
      </c>
      <c r="N12" s="332">
        <v>645.50572999999997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3">
        <v>0</v>
      </c>
      <c r="E13" s="333">
        <v>0</v>
      </c>
      <c r="F13" s="333">
        <v>0</v>
      </c>
      <c r="G13" s="333">
        <v>0</v>
      </c>
      <c r="H13" s="333">
        <v>0</v>
      </c>
      <c r="I13" s="333">
        <v>0</v>
      </c>
      <c r="J13" s="333">
        <v>0</v>
      </c>
      <c r="K13" s="333">
        <v>0</v>
      </c>
      <c r="L13" s="333">
        <v>0</v>
      </c>
      <c r="M13" s="333">
        <v>0</v>
      </c>
      <c r="N13" s="333">
        <v>0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533.18015000000003</v>
      </c>
      <c r="E14" s="332">
        <v>477.19519000000003</v>
      </c>
      <c r="F14" s="332">
        <v>640.14071999999999</v>
      </c>
      <c r="G14" s="332">
        <v>649.34776999999997</v>
      </c>
      <c r="H14" s="332">
        <v>608.74076000000002</v>
      </c>
      <c r="I14" s="332">
        <v>586.76364999999998</v>
      </c>
      <c r="J14" s="332">
        <v>652.55101000000002</v>
      </c>
      <c r="K14" s="332">
        <v>631.31501000000003</v>
      </c>
      <c r="L14" s="332">
        <v>710.46238000000005</v>
      </c>
      <c r="M14" s="332">
        <v>642.46902999999998</v>
      </c>
      <c r="N14" s="332">
        <v>645.50572999999997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>
        <v>0.93430999999999997</v>
      </c>
      <c r="E18" s="333">
        <v>0</v>
      </c>
      <c r="F18" s="332">
        <v>0.67288000000000003</v>
      </c>
      <c r="G18" s="333">
        <v>0</v>
      </c>
      <c r="H18" s="333">
        <v>0</v>
      </c>
      <c r="I18" s="333">
        <v>0</v>
      </c>
      <c r="J18" s="333">
        <v>0</v>
      </c>
      <c r="K18" s="333">
        <v>0</v>
      </c>
      <c r="L18" s="333">
        <v>0</v>
      </c>
      <c r="M18" s="333">
        <v>0</v>
      </c>
      <c r="N18" s="333">
        <v>0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3822.1690199999998</v>
      </c>
      <c r="E19" s="332">
        <v>3993.1952500000002</v>
      </c>
      <c r="F19" s="332">
        <v>3618.6453099999999</v>
      </c>
      <c r="G19" s="332">
        <v>3579.5957100000001</v>
      </c>
      <c r="H19" s="332">
        <v>3824.4338200000002</v>
      </c>
      <c r="I19" s="332">
        <v>4156.00918</v>
      </c>
      <c r="J19" s="332">
        <v>4078.2012300000001</v>
      </c>
      <c r="K19" s="332">
        <v>4397.3467700000001</v>
      </c>
      <c r="L19" s="332">
        <v>3806.9013799999998</v>
      </c>
      <c r="M19" s="332">
        <v>5694.2349199999999</v>
      </c>
      <c r="N19" s="332">
        <v>5014.6992799999998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280.55157000000003</v>
      </c>
      <c r="E20" s="332">
        <v>74.322320000000005</v>
      </c>
      <c r="F20" s="332">
        <v>216.27028999999999</v>
      </c>
      <c r="G20" s="332">
        <v>220.74643</v>
      </c>
      <c r="H20" s="332">
        <v>143.21993000000001</v>
      </c>
      <c r="I20" s="332">
        <v>43.079259999999998</v>
      </c>
      <c r="J20" s="332">
        <v>51.690199999999997</v>
      </c>
      <c r="K20" s="332">
        <v>298.1952</v>
      </c>
      <c r="L20" s="332">
        <v>122.60984000000001</v>
      </c>
      <c r="M20" s="332">
        <v>296.97203999999999</v>
      </c>
      <c r="N20" s="332">
        <v>2.7947099999999998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989.91914999999995</v>
      </c>
      <c r="E21" s="332">
        <v>938.23274000000004</v>
      </c>
      <c r="F21" s="332">
        <v>2124.5777200000002</v>
      </c>
      <c r="G21" s="332">
        <v>66.962599999999995</v>
      </c>
      <c r="H21" s="332">
        <v>85.512339999999995</v>
      </c>
      <c r="I21" s="332">
        <v>26.01247</v>
      </c>
      <c r="J21" s="332">
        <v>30.31711</v>
      </c>
      <c r="K21" s="332">
        <v>1134.22605</v>
      </c>
      <c r="L21" s="332">
        <v>1520.22605</v>
      </c>
      <c r="M21" s="332">
        <v>271.22604999999999</v>
      </c>
      <c r="N21" s="332">
        <v>3125.1406499999998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69.676569999999998</v>
      </c>
      <c r="E22" s="332">
        <v>46.298949999999998</v>
      </c>
      <c r="F22" s="332">
        <v>52.607909999999997</v>
      </c>
      <c r="G22" s="332">
        <v>29.65185</v>
      </c>
      <c r="H22" s="332">
        <v>26.71341</v>
      </c>
      <c r="I22" s="332">
        <v>41.007510000000003</v>
      </c>
      <c r="J22" s="332">
        <v>45.681280000000001</v>
      </c>
      <c r="K22" s="332">
        <v>50.108269999999997</v>
      </c>
      <c r="L22" s="332">
        <v>67.625280000000004</v>
      </c>
      <c r="M22" s="332">
        <v>56.477290000000004</v>
      </c>
      <c r="N22" s="332">
        <v>76.272319999999993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918.97721999999999</v>
      </c>
      <c r="E23" s="332">
        <v>1020.64809</v>
      </c>
      <c r="F23" s="332">
        <v>609.16025999999999</v>
      </c>
      <c r="G23" s="332">
        <v>173.73024000000001</v>
      </c>
      <c r="H23" s="332">
        <v>422.56639999999999</v>
      </c>
      <c r="I23" s="332">
        <v>3370.5095900000001</v>
      </c>
      <c r="J23" s="332">
        <v>4386.3464000000004</v>
      </c>
      <c r="K23" s="332">
        <v>5215.0541999999996</v>
      </c>
      <c r="L23" s="332">
        <v>8992.8715699999993</v>
      </c>
      <c r="M23" s="332">
        <v>796.84023999999999</v>
      </c>
      <c r="N23" s="332">
        <v>847.22625000000005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88623.110570000004</v>
      </c>
      <c r="E24" s="332">
        <v>87893.191300000006</v>
      </c>
      <c r="F24" s="332">
        <v>88958.364690000002</v>
      </c>
      <c r="G24" s="332">
        <v>94103.243730000002</v>
      </c>
      <c r="H24" s="332">
        <v>98896.477970000007</v>
      </c>
      <c r="I24" s="332">
        <v>110597.26725</v>
      </c>
      <c r="J24" s="332">
        <v>121114.55627</v>
      </c>
      <c r="K24" s="332">
        <v>137064.738419</v>
      </c>
      <c r="L24" s="332">
        <v>150310.40372999999</v>
      </c>
      <c r="M24" s="332">
        <v>226898.02963999999</v>
      </c>
      <c r="N24" s="332">
        <v>230385.83024000001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66444.956900000005</v>
      </c>
      <c r="E25" s="332">
        <v>69974.876789999995</v>
      </c>
      <c r="F25" s="332">
        <v>72910.836150000003</v>
      </c>
      <c r="G25" s="332">
        <v>77981.761129999999</v>
      </c>
      <c r="H25" s="332">
        <v>83040.10974</v>
      </c>
      <c r="I25" s="332">
        <v>95624.964760000003</v>
      </c>
      <c r="J25" s="332">
        <v>105094.89571</v>
      </c>
      <c r="K25" s="332">
        <v>115662.6502</v>
      </c>
      <c r="L25" s="332">
        <v>129387.05687</v>
      </c>
      <c r="M25" s="332">
        <v>144558.74660000001</v>
      </c>
      <c r="N25" s="332">
        <v>160447.01402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65711.759969999999</v>
      </c>
      <c r="E26" s="332">
        <v>69527.925600000002</v>
      </c>
      <c r="F26" s="332">
        <v>72327.187720000002</v>
      </c>
      <c r="G26" s="332">
        <v>77317.633470000001</v>
      </c>
      <c r="H26" s="332">
        <v>82373.34117</v>
      </c>
      <c r="I26" s="332">
        <v>94982.453550000006</v>
      </c>
      <c r="J26" s="332">
        <v>104432.47998</v>
      </c>
      <c r="K26" s="332">
        <v>115026.22358999999</v>
      </c>
      <c r="L26" s="332">
        <v>128776.62029000001</v>
      </c>
      <c r="M26" s="332">
        <v>144703.3769</v>
      </c>
      <c r="N26" s="332">
        <v>160369.69808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216.36</v>
      </c>
      <c r="E27" s="332">
        <v>216.36</v>
      </c>
      <c r="F27" s="332">
        <v>216.36</v>
      </c>
      <c r="G27" s="332">
        <v>216.36</v>
      </c>
      <c r="H27" s="332">
        <v>216.36</v>
      </c>
      <c r="I27" s="332">
        <v>216.36</v>
      </c>
      <c r="J27" s="332">
        <v>216.36</v>
      </c>
      <c r="K27" s="332">
        <v>216.36</v>
      </c>
      <c r="L27" s="332">
        <v>216.36</v>
      </c>
      <c r="M27" s="332">
        <v>216.36</v>
      </c>
      <c r="N27" s="332">
        <v>216.36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62435.552199999998</v>
      </c>
      <c r="E29" s="332">
        <v>65495.399969999999</v>
      </c>
      <c r="F29" s="332">
        <v>68787.462320000006</v>
      </c>
      <c r="G29" s="332">
        <v>72110.827720000001</v>
      </c>
      <c r="H29" s="332">
        <v>77101.27347</v>
      </c>
      <c r="I29" s="332">
        <v>88856.838690000004</v>
      </c>
      <c r="J29" s="332">
        <v>94766.093540000002</v>
      </c>
      <c r="K29" s="332">
        <v>104216.11998</v>
      </c>
      <c r="L29" s="332">
        <v>114809.86358999999</v>
      </c>
      <c r="M29" s="332">
        <v>128560.26029000001</v>
      </c>
      <c r="N29" s="332">
        <v>144487.01689999999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3">
        <v>0</v>
      </c>
      <c r="H31" s="333">
        <v>0</v>
      </c>
      <c r="I31" s="333">
        <v>0</v>
      </c>
      <c r="J31" s="333">
        <v>0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3663.5302700000002</v>
      </c>
      <c r="E35" s="332">
        <v>4723.9199500000004</v>
      </c>
      <c r="F35" s="332">
        <v>4530.5059899999997</v>
      </c>
      <c r="G35" s="332">
        <v>7405.53575</v>
      </c>
      <c r="H35" s="332">
        <v>6364.6976999999997</v>
      </c>
      <c r="I35" s="332">
        <v>9710.3282799999997</v>
      </c>
      <c r="J35" s="332">
        <v>12582.1731</v>
      </c>
      <c r="K35" s="332">
        <v>11723.999610000001</v>
      </c>
      <c r="L35" s="332">
        <v>19391.9846</v>
      </c>
      <c r="M35" s="332">
        <v>23355.002260000001</v>
      </c>
      <c r="N35" s="332">
        <v>22102.10745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2">
        <v>-603.6825</v>
      </c>
      <c r="E36" s="332">
        <v>-907.75432000000001</v>
      </c>
      <c r="F36" s="332">
        <v>-1207.14059</v>
      </c>
      <c r="G36" s="332">
        <v>-2415.09</v>
      </c>
      <c r="H36" s="332">
        <v>-1308.99</v>
      </c>
      <c r="I36" s="332">
        <v>-3801.0734200000002</v>
      </c>
      <c r="J36" s="332">
        <v>-3132.1466599999999</v>
      </c>
      <c r="K36" s="332">
        <v>-1130.2560000000001</v>
      </c>
      <c r="L36" s="332">
        <v>-5641.5879000000004</v>
      </c>
      <c r="M36" s="332">
        <v>-7428.2456499999998</v>
      </c>
      <c r="N36" s="332">
        <v>-6435.7862699999996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2">
        <v>-31.165890000000001</v>
      </c>
      <c r="E38" s="332">
        <v>-293.49367000000001</v>
      </c>
      <c r="F38" s="332">
        <v>-132.05018000000001</v>
      </c>
      <c r="G38" s="332">
        <v>-26.898260000000001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2">
        <v>-729.07686000000001</v>
      </c>
      <c r="N38" s="332">
        <v>-481.14060999999998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764.36282000000006</v>
      </c>
      <c r="E39" s="332">
        <v>740.44485999999995</v>
      </c>
      <c r="F39" s="332">
        <v>715.69861000000003</v>
      </c>
      <c r="G39" s="332">
        <v>691.02592000000004</v>
      </c>
      <c r="H39" s="332">
        <v>666.76856999999995</v>
      </c>
      <c r="I39" s="332">
        <v>642.51121000000001</v>
      </c>
      <c r="J39" s="332">
        <v>662.41573000000005</v>
      </c>
      <c r="K39" s="332">
        <v>636.42660999999998</v>
      </c>
      <c r="L39" s="332">
        <v>610.43658000000005</v>
      </c>
      <c r="M39" s="332">
        <v>584.44655999999998</v>
      </c>
      <c r="N39" s="332">
        <v>558.45654999999999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12681.849130000001</v>
      </c>
      <c r="E40" s="332">
        <v>10421.65461</v>
      </c>
      <c r="F40" s="332">
        <v>7472.7323500000002</v>
      </c>
      <c r="G40" s="332">
        <v>6731.3845499999998</v>
      </c>
      <c r="H40" s="332">
        <v>6598.4871000000003</v>
      </c>
      <c r="I40" s="332">
        <v>7705.09303</v>
      </c>
      <c r="J40" s="332">
        <v>9732.1739799999996</v>
      </c>
      <c r="K40" s="332">
        <v>11114.82855</v>
      </c>
      <c r="L40" s="332">
        <v>10098.673580000001</v>
      </c>
      <c r="M40" s="332">
        <v>66415.127200000003</v>
      </c>
      <c r="N40" s="332">
        <v>45962.264589999999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3">
        <v>0</v>
      </c>
      <c r="F41" s="333">
        <v>0</v>
      </c>
      <c r="G41" s="333">
        <v>0</v>
      </c>
      <c r="H41" s="333">
        <v>0</v>
      </c>
      <c r="I41" s="333">
        <v>0</v>
      </c>
      <c r="J41" s="333">
        <v>0</v>
      </c>
      <c r="K41" s="333">
        <v>0</v>
      </c>
      <c r="L41" s="333">
        <v>0</v>
      </c>
      <c r="M41" s="333">
        <v>0</v>
      </c>
      <c r="N41" s="333">
        <v>0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11852.98689</v>
      </c>
      <c r="E42" s="332">
        <v>9676.3269</v>
      </c>
      <c r="F42" s="332">
        <v>6904.87237</v>
      </c>
      <c r="G42" s="332">
        <v>6353.7946300000003</v>
      </c>
      <c r="H42" s="332">
        <v>6157.4892900000004</v>
      </c>
      <c r="I42" s="332">
        <v>6425.9787800000004</v>
      </c>
      <c r="J42" s="332">
        <v>8280.3298799999993</v>
      </c>
      <c r="K42" s="332">
        <v>9821.2140099999997</v>
      </c>
      <c r="L42" s="332">
        <v>8963.8588</v>
      </c>
      <c r="M42" s="332">
        <v>65859.719840000005</v>
      </c>
      <c r="N42" s="332">
        <v>45572.653330000001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2">
        <v>500</v>
      </c>
      <c r="E43" s="333">
        <v>0</v>
      </c>
      <c r="F43" s="333">
        <v>0</v>
      </c>
      <c r="G43" s="333">
        <v>0</v>
      </c>
      <c r="H43" s="333">
        <v>0</v>
      </c>
      <c r="I43" s="332">
        <v>448.78</v>
      </c>
      <c r="J43" s="332">
        <v>448.78</v>
      </c>
      <c r="K43" s="332">
        <v>448.78</v>
      </c>
      <c r="L43" s="332">
        <v>448.78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2">
        <v>328.86223999999999</v>
      </c>
      <c r="E44" s="332">
        <v>745.32771000000002</v>
      </c>
      <c r="F44" s="332">
        <v>567.85997999999995</v>
      </c>
      <c r="G44" s="332">
        <v>377.58992000000001</v>
      </c>
      <c r="H44" s="332">
        <v>440.99781000000002</v>
      </c>
      <c r="I44" s="332">
        <v>830.33425</v>
      </c>
      <c r="J44" s="332">
        <v>1003.0641000000001</v>
      </c>
      <c r="K44" s="332">
        <v>844.83453999999995</v>
      </c>
      <c r="L44" s="332">
        <v>686.03477999999996</v>
      </c>
      <c r="M44" s="332">
        <v>555.40736000000004</v>
      </c>
      <c r="N44" s="332">
        <v>389.61126000000002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9496.3045399999992</v>
      </c>
      <c r="E48" s="332">
        <v>7496.6598999999997</v>
      </c>
      <c r="F48" s="332">
        <v>8574.7961869999999</v>
      </c>
      <c r="G48" s="332">
        <v>9390.0980500000005</v>
      </c>
      <c r="H48" s="332">
        <v>9257.8811299999998</v>
      </c>
      <c r="I48" s="332">
        <v>7267.20946</v>
      </c>
      <c r="J48" s="332">
        <v>6287.4865799999998</v>
      </c>
      <c r="K48" s="332">
        <v>10287.259669999999</v>
      </c>
      <c r="L48" s="332">
        <v>10824.673280000001</v>
      </c>
      <c r="M48" s="332">
        <v>15924.155839999999</v>
      </c>
      <c r="N48" s="332">
        <v>23976.551630000002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5336.83673</v>
      </c>
      <c r="E51" s="332">
        <v>4093.9110099999998</v>
      </c>
      <c r="F51" s="332">
        <v>4913.1590100000003</v>
      </c>
      <c r="G51" s="332">
        <v>5358.5387499999997</v>
      </c>
      <c r="H51" s="332">
        <v>5204.6884899999995</v>
      </c>
      <c r="I51" s="332">
        <v>2618.8286899999998</v>
      </c>
      <c r="J51" s="332">
        <v>1524.37347</v>
      </c>
      <c r="K51" s="332">
        <v>5455.5359399999998</v>
      </c>
      <c r="L51" s="332">
        <v>4714.3525</v>
      </c>
      <c r="M51" s="332">
        <v>9108.4750000000004</v>
      </c>
      <c r="N51" s="332">
        <v>10532.956609999999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167.63176000000001</v>
      </c>
      <c r="E52" s="332">
        <v>15.09172</v>
      </c>
      <c r="F52" s="333">
        <v>0</v>
      </c>
      <c r="G52" s="332">
        <v>3.26274</v>
      </c>
      <c r="H52" s="332">
        <v>3.0934400000000002</v>
      </c>
      <c r="I52" s="332">
        <v>41.543689999999998</v>
      </c>
      <c r="J52" s="332">
        <v>116.29339</v>
      </c>
      <c r="K52" s="332">
        <v>64.593320000000006</v>
      </c>
      <c r="L52" s="332">
        <v>479.81824999999998</v>
      </c>
      <c r="M52" s="332">
        <v>789.94371000000001</v>
      </c>
      <c r="N52" s="332">
        <v>6764.8397999999997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3991.8360499999999</v>
      </c>
      <c r="E53" s="332">
        <v>3387.65717</v>
      </c>
      <c r="F53" s="332">
        <v>3661.6371800000002</v>
      </c>
      <c r="G53" s="332">
        <v>4028.2965600000002</v>
      </c>
      <c r="H53" s="332">
        <v>4050.0992000000001</v>
      </c>
      <c r="I53" s="332">
        <v>4606.8370800000002</v>
      </c>
      <c r="J53" s="332">
        <v>4646.8197200000004</v>
      </c>
      <c r="K53" s="332">
        <v>4767.1304099999998</v>
      </c>
      <c r="L53" s="332">
        <v>5630.5025299999998</v>
      </c>
      <c r="M53" s="332">
        <v>6025.7371300000004</v>
      </c>
      <c r="N53" s="332">
        <v>6678.75522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88623.110570000004</v>
      </c>
      <c r="E56" s="332">
        <v>87893.191300000006</v>
      </c>
      <c r="F56" s="332">
        <v>88958.364690000002</v>
      </c>
      <c r="G56" s="332">
        <v>94103.243730000002</v>
      </c>
      <c r="H56" s="332">
        <v>98896.477970000007</v>
      </c>
      <c r="I56" s="332">
        <v>110597.26725</v>
      </c>
      <c r="J56" s="332">
        <v>121114.55627</v>
      </c>
      <c r="K56" s="332">
        <v>137064.738419</v>
      </c>
      <c r="L56" s="332">
        <v>150310.40372999999</v>
      </c>
      <c r="M56" s="332">
        <v>226898.02963999999</v>
      </c>
      <c r="N56" s="332">
        <v>230385.83024000001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28891.927640000002</v>
      </c>
      <c r="E57" s="332">
        <v>25437.287079999998</v>
      </c>
      <c r="F57" s="332">
        <v>26880.594160000001</v>
      </c>
      <c r="G57" s="332">
        <v>30280.642230000001</v>
      </c>
      <c r="H57" s="332">
        <v>32007.427810000001</v>
      </c>
      <c r="I57" s="332">
        <v>35047.909899999999</v>
      </c>
      <c r="J57" s="332">
        <v>39899.269910000003</v>
      </c>
      <c r="K57" s="332">
        <v>42518.318019999999</v>
      </c>
      <c r="L57" s="332">
        <v>48526.705300000001</v>
      </c>
      <c r="M57" s="332">
        <v>53884.455139999998</v>
      </c>
      <c r="N57" s="332">
        <v>55522.938190000001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3">
        <v>0</v>
      </c>
      <c r="H58" s="333">
        <v>0</v>
      </c>
      <c r="I58" s="333">
        <v>0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28891.927640000002</v>
      </c>
      <c r="E59" s="332">
        <v>25437.287079999998</v>
      </c>
      <c r="F59" s="332">
        <v>26880.594160000001</v>
      </c>
      <c r="G59" s="332">
        <v>30280.642230000001</v>
      </c>
      <c r="H59" s="332">
        <v>32007.427810000001</v>
      </c>
      <c r="I59" s="332">
        <v>35047.909899999999</v>
      </c>
      <c r="J59" s="332">
        <v>39899.269910000003</v>
      </c>
      <c r="K59" s="332">
        <v>42518.318019999999</v>
      </c>
      <c r="L59" s="332">
        <v>48526.705300000001</v>
      </c>
      <c r="M59" s="332">
        <v>53884.455139999998</v>
      </c>
      <c r="N59" s="332">
        <v>55522.938190000001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-5654.5105199999998</v>
      </c>
      <c r="E63" s="332">
        <v>-5302.6328599999997</v>
      </c>
      <c r="F63" s="332">
        <v>-5866.1413499999999</v>
      </c>
      <c r="G63" s="332">
        <v>-6561.5657499999998</v>
      </c>
      <c r="H63" s="332">
        <v>-7255.6049499999999</v>
      </c>
      <c r="I63" s="332">
        <v>-7844.03298</v>
      </c>
      <c r="J63" s="332">
        <v>-8461.3364700000002</v>
      </c>
      <c r="K63" s="332">
        <v>-8910.0136999999995</v>
      </c>
      <c r="L63" s="332">
        <v>-9570.0304699999997</v>
      </c>
      <c r="M63" s="332">
        <v>-10082.397849999999</v>
      </c>
      <c r="N63" s="332">
        <v>-10221.92463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3">
        <v>0</v>
      </c>
      <c r="E64" s="333">
        <v>0</v>
      </c>
      <c r="F64" s="333">
        <v>0</v>
      </c>
      <c r="G64" s="333">
        <v>0</v>
      </c>
      <c r="H64" s="333">
        <v>0</v>
      </c>
      <c r="I64" s="333">
        <v>0</v>
      </c>
      <c r="J64" s="332">
        <v>59.082239999999999</v>
      </c>
      <c r="K64" s="332">
        <v>18.938739999999999</v>
      </c>
      <c r="L64" s="332">
        <v>23.80894</v>
      </c>
      <c r="M64" s="333">
        <v>0</v>
      </c>
      <c r="N64" s="333">
        <v>0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-4113.5686900000001</v>
      </c>
      <c r="E65" s="332">
        <v>-3765.3263299999999</v>
      </c>
      <c r="F65" s="332">
        <v>-4164.5043500000002</v>
      </c>
      <c r="G65" s="332">
        <v>-4796.9172099999996</v>
      </c>
      <c r="H65" s="332">
        <v>-5445.1126800000002</v>
      </c>
      <c r="I65" s="332">
        <v>-5880.5630700000002</v>
      </c>
      <c r="J65" s="332">
        <v>-6412.1834600000002</v>
      </c>
      <c r="K65" s="332">
        <v>-6646.6243999999997</v>
      </c>
      <c r="L65" s="332">
        <v>-7118.78323</v>
      </c>
      <c r="M65" s="332">
        <v>-7566.0389699999996</v>
      </c>
      <c r="N65" s="332">
        <v>-7504.7789700000003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2">
        <v>-1540.94183</v>
      </c>
      <c r="E66" s="332">
        <v>-1537.3065300000001</v>
      </c>
      <c r="F66" s="332">
        <v>-1701.6369999999999</v>
      </c>
      <c r="G66" s="332">
        <v>-1764.6485399999999</v>
      </c>
      <c r="H66" s="332">
        <v>-1810.49227</v>
      </c>
      <c r="I66" s="332">
        <v>-1963.46991</v>
      </c>
      <c r="J66" s="332">
        <v>-2108.2352500000002</v>
      </c>
      <c r="K66" s="332">
        <v>-2282.3280399999999</v>
      </c>
      <c r="L66" s="332">
        <v>-2475.05618</v>
      </c>
      <c r="M66" s="332">
        <v>-2516.3588800000002</v>
      </c>
      <c r="N66" s="332">
        <v>-2717.1456600000001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525.78017999999997</v>
      </c>
      <c r="E68" s="332">
        <v>764.39224999999999</v>
      </c>
      <c r="F68" s="332">
        <v>734.12539000000004</v>
      </c>
      <c r="G68" s="332">
        <v>765.03570999999999</v>
      </c>
      <c r="H68" s="332">
        <v>836.86413000000005</v>
      </c>
      <c r="I68" s="332">
        <v>849.88706000000002</v>
      </c>
      <c r="J68" s="332">
        <v>704.50229000000002</v>
      </c>
      <c r="K68" s="332">
        <v>1032.2805800000001</v>
      </c>
      <c r="L68" s="332">
        <v>833.57772999999997</v>
      </c>
      <c r="M68" s="332">
        <v>749.69467999999995</v>
      </c>
      <c r="N68" s="332">
        <v>740.40968999999996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427.75731000000002</v>
      </c>
      <c r="E69" s="332">
        <v>764.39224999999999</v>
      </c>
      <c r="F69" s="332">
        <v>734.12539000000004</v>
      </c>
      <c r="G69" s="332">
        <v>765.03570999999999</v>
      </c>
      <c r="H69" s="332">
        <v>836.86413000000005</v>
      </c>
      <c r="I69" s="332">
        <v>849.88706000000002</v>
      </c>
      <c r="J69" s="332">
        <v>704.50229000000002</v>
      </c>
      <c r="K69" s="332">
        <v>939.58058000000005</v>
      </c>
      <c r="L69" s="332">
        <v>833.57772999999997</v>
      </c>
      <c r="M69" s="332">
        <v>749.69467999999995</v>
      </c>
      <c r="N69" s="332">
        <v>740.40968999999996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2">
        <v>98.022869999999998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2">
        <v>92.7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-11283.175639999999</v>
      </c>
      <c r="E71" s="332">
        <v>-10097.609270000001</v>
      </c>
      <c r="F71" s="332">
        <v>-10113.16058</v>
      </c>
      <c r="G71" s="332">
        <v>-11037.91972</v>
      </c>
      <c r="H71" s="332">
        <v>-11366.088320000001</v>
      </c>
      <c r="I71" s="332">
        <v>-11855.16051</v>
      </c>
      <c r="J71" s="332">
        <v>-12661.42498</v>
      </c>
      <c r="K71" s="332">
        <v>-13441.585709999999</v>
      </c>
      <c r="L71" s="332">
        <v>-14372.049779999999</v>
      </c>
      <c r="M71" s="332">
        <v>-15629.33689</v>
      </c>
      <c r="N71" s="332">
        <v>-16419.958409999999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-8485.1471070000007</v>
      </c>
      <c r="E72" s="332">
        <v>-7650.4546899999996</v>
      </c>
      <c r="F72" s="332">
        <v>-7712.8842999999997</v>
      </c>
      <c r="G72" s="332">
        <v>-8417.9559480000007</v>
      </c>
      <c r="H72" s="332">
        <v>-8647.6788899999992</v>
      </c>
      <c r="I72" s="332">
        <v>-8961.7325899999996</v>
      </c>
      <c r="J72" s="332">
        <v>-9492.6151399999999</v>
      </c>
      <c r="K72" s="332">
        <v>-10110.08959</v>
      </c>
      <c r="L72" s="332">
        <v>-10814.86909</v>
      </c>
      <c r="M72" s="332">
        <v>-11690.472739999999</v>
      </c>
      <c r="N72" s="332">
        <v>-12264.15958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-2798.02853</v>
      </c>
      <c r="E73" s="332">
        <v>-2447.1545799999999</v>
      </c>
      <c r="F73" s="332">
        <v>-2400.27628</v>
      </c>
      <c r="G73" s="332">
        <v>-2619.9637699999998</v>
      </c>
      <c r="H73" s="332">
        <v>-2718.4094300000002</v>
      </c>
      <c r="I73" s="332">
        <v>-2893.4279200000001</v>
      </c>
      <c r="J73" s="332">
        <v>-3168.8098399999999</v>
      </c>
      <c r="K73" s="332">
        <v>-3331.4961199999998</v>
      </c>
      <c r="L73" s="332">
        <v>-3557.1806900000001</v>
      </c>
      <c r="M73" s="332">
        <v>-3938.8641499999999</v>
      </c>
      <c r="N73" s="332">
        <v>-4155.7988299999997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-5268.9465899999996</v>
      </c>
      <c r="E75" s="332">
        <v>-4446.0469899999998</v>
      </c>
      <c r="F75" s="332">
        <v>-4941.7322299999996</v>
      </c>
      <c r="G75" s="332">
        <v>-5110.4832399999996</v>
      </c>
      <c r="H75" s="332">
        <v>-5442.5399500000003</v>
      </c>
      <c r="I75" s="332">
        <v>-5674.9848000000002</v>
      </c>
      <c r="J75" s="332">
        <v>-5889.83349</v>
      </c>
      <c r="K75" s="332">
        <v>-6185.0667299999996</v>
      </c>
      <c r="L75" s="332">
        <v>-6755.3234000000002</v>
      </c>
      <c r="M75" s="332">
        <v>-7119.91482</v>
      </c>
      <c r="N75" s="332">
        <v>-7419.3087299999997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-4192.4126999999999</v>
      </c>
      <c r="E76" s="332">
        <v>-3789.8786100000002</v>
      </c>
      <c r="F76" s="332">
        <v>-4169.57449</v>
      </c>
      <c r="G76" s="332">
        <v>-4602.63706</v>
      </c>
      <c r="H76" s="332">
        <v>-4766.7488700000004</v>
      </c>
      <c r="I76" s="332">
        <v>-4959.0904799999998</v>
      </c>
      <c r="J76" s="332">
        <v>-5200.6427800000001</v>
      </c>
      <c r="K76" s="332">
        <v>-5491.5542599999999</v>
      </c>
      <c r="L76" s="332">
        <v>-6030.5554199999997</v>
      </c>
      <c r="M76" s="332">
        <v>-6388.7743899999996</v>
      </c>
      <c r="N76" s="332">
        <v>-6741.7828300000001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-1076.67317</v>
      </c>
      <c r="E77" s="332">
        <v>-645.79850999999996</v>
      </c>
      <c r="F77" s="332">
        <v>-649.21420000000001</v>
      </c>
      <c r="G77" s="332">
        <v>-644.02882999999997</v>
      </c>
      <c r="H77" s="332">
        <v>-692.23563999999999</v>
      </c>
      <c r="I77" s="332">
        <v>-682.96929</v>
      </c>
      <c r="J77" s="332">
        <v>-667.61762999999996</v>
      </c>
      <c r="K77" s="332">
        <v>-702.65724999999998</v>
      </c>
      <c r="L77" s="332">
        <v>-659.95826999999997</v>
      </c>
      <c r="M77" s="332">
        <v>-681.07995000000005</v>
      </c>
      <c r="N77" s="332">
        <v>-681.30962999999997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0.13927999999999999</v>
      </c>
      <c r="E78" s="332">
        <v>-10.369870000000001</v>
      </c>
      <c r="F78" s="332">
        <v>-122.94354</v>
      </c>
      <c r="G78" s="332">
        <v>136.18265</v>
      </c>
      <c r="H78" s="332">
        <v>16.444559999999999</v>
      </c>
      <c r="I78" s="332">
        <v>-32.92503</v>
      </c>
      <c r="J78" s="332">
        <v>-21.573080000000001</v>
      </c>
      <c r="K78" s="332">
        <v>9.1447800000000008</v>
      </c>
      <c r="L78" s="332">
        <v>-64.809709999999995</v>
      </c>
      <c r="M78" s="332">
        <v>-50.060479999999998</v>
      </c>
      <c r="N78" s="332">
        <v>3.7837299999999998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3">
        <v>0</v>
      </c>
      <c r="J79" s="333">
        <v>0</v>
      </c>
      <c r="K79" s="333">
        <v>0</v>
      </c>
      <c r="L79" s="333">
        <v>0</v>
      </c>
      <c r="M79" s="333">
        <v>0</v>
      </c>
      <c r="N79" s="333">
        <v>0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-3378.6361200000001</v>
      </c>
      <c r="E81" s="332">
        <v>-3253.2759900000001</v>
      </c>
      <c r="F81" s="332">
        <v>-3216.2016899999999</v>
      </c>
      <c r="G81" s="332">
        <v>-3372.25191</v>
      </c>
      <c r="H81" s="332">
        <v>-3673.9662699999999</v>
      </c>
      <c r="I81" s="332">
        <v>-4122.4366600000003</v>
      </c>
      <c r="J81" s="332">
        <v>-4197.0741200000002</v>
      </c>
      <c r="K81" s="332">
        <v>-4095.1334000000002</v>
      </c>
      <c r="L81" s="332">
        <v>-4357.0751200000004</v>
      </c>
      <c r="M81" s="332">
        <v>-4591.5902900000001</v>
      </c>
      <c r="N81" s="332">
        <v>-4824.9417400000002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49.498759999999997</v>
      </c>
      <c r="E82" s="332">
        <v>34.168480000000002</v>
      </c>
      <c r="F82" s="332">
        <v>35.35181</v>
      </c>
      <c r="G82" s="332">
        <v>35.246699999999997</v>
      </c>
      <c r="H82" s="332">
        <v>34.653359999999999</v>
      </c>
      <c r="I82" s="332">
        <v>34.653359999999999</v>
      </c>
      <c r="J82" s="332">
        <v>34.652169999999998</v>
      </c>
      <c r="K82" s="332">
        <v>34.652169999999998</v>
      </c>
      <c r="L82" s="332">
        <v>34.653359999999999</v>
      </c>
      <c r="M82" s="332">
        <v>34.653359999999999</v>
      </c>
      <c r="N82" s="332">
        <v>34.653359999999999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2.0996800000000002</v>
      </c>
      <c r="E84" s="333">
        <v>0</v>
      </c>
      <c r="F84" s="333">
        <v>0</v>
      </c>
      <c r="G84" s="333">
        <v>0</v>
      </c>
      <c r="H84" s="332">
        <v>-1.0119400000000001</v>
      </c>
      <c r="I84" s="333">
        <v>0</v>
      </c>
      <c r="J84" s="333">
        <v>0</v>
      </c>
      <c r="K84" s="333">
        <v>0</v>
      </c>
      <c r="L84" s="333">
        <v>0</v>
      </c>
      <c r="M84" s="333">
        <v>0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2.0996800000000002</v>
      </c>
      <c r="E86" s="333">
        <v>0</v>
      </c>
      <c r="F86" s="333">
        <v>0</v>
      </c>
      <c r="G86" s="333">
        <v>0</v>
      </c>
      <c r="H86" s="332">
        <v>-1.0119400000000001</v>
      </c>
      <c r="I86" s="333">
        <v>0</v>
      </c>
      <c r="J86" s="333">
        <v>0</v>
      </c>
      <c r="K86" s="333">
        <v>0</v>
      </c>
      <c r="L86" s="333">
        <v>0</v>
      </c>
      <c r="M86" s="333">
        <v>0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2">
        <v>7.0665399999999998</v>
      </c>
      <c r="E88" s="332">
        <v>0.82081999999999999</v>
      </c>
      <c r="F88" s="332">
        <v>9.6444600000000005</v>
      </c>
      <c r="G88" s="332">
        <v>-23.864149999999999</v>
      </c>
      <c r="H88" s="332">
        <v>49.427570000000003</v>
      </c>
      <c r="I88" s="332">
        <v>-375.66734000000002</v>
      </c>
      <c r="J88" s="332">
        <v>5.3267499999999997</v>
      </c>
      <c r="K88" s="332">
        <v>-11.44018</v>
      </c>
      <c r="L88" s="332">
        <v>1.80382</v>
      </c>
      <c r="M88" s="332">
        <v>29.571819999999999</v>
      </c>
      <c r="N88" s="332">
        <v>-524.97933899999998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3891.1039300000002</v>
      </c>
      <c r="E89" s="332">
        <v>3137.1035200000001</v>
      </c>
      <c r="F89" s="332">
        <v>3522.4799699999999</v>
      </c>
      <c r="G89" s="332">
        <v>4974.8398699999998</v>
      </c>
      <c r="H89" s="332">
        <v>5189.1614399999999</v>
      </c>
      <c r="I89" s="332">
        <v>6060.1680299999998</v>
      </c>
      <c r="J89" s="332">
        <v>9434.0820600000006</v>
      </c>
      <c r="K89" s="332">
        <v>10942.011049999999</v>
      </c>
      <c r="L89" s="332">
        <v>14342.26144</v>
      </c>
      <c r="M89" s="332">
        <v>17275.135149999998</v>
      </c>
      <c r="N89" s="332">
        <v>16886.88839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974.62075000000004</v>
      </c>
      <c r="E90" s="332">
        <v>1069.14437</v>
      </c>
      <c r="F90" s="332">
        <v>1334.09041</v>
      </c>
      <c r="G90" s="332">
        <v>2573.2074299999999</v>
      </c>
      <c r="H90" s="332">
        <v>1612.1768099999999</v>
      </c>
      <c r="I90" s="332">
        <v>4046.3261400000001</v>
      </c>
      <c r="J90" s="332">
        <v>3452.9454000000001</v>
      </c>
      <c r="K90" s="332">
        <v>1392.66677</v>
      </c>
      <c r="L90" s="332">
        <v>5872.7533000000003</v>
      </c>
      <c r="M90" s="332">
        <v>7490.5688</v>
      </c>
      <c r="N90" s="332">
        <v>6946.2830400000003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-1383.32916</v>
      </c>
      <c r="E91" s="332">
        <v>-616.35803999999996</v>
      </c>
      <c r="F91" s="332">
        <v>-495.40942000000001</v>
      </c>
      <c r="G91" s="332">
        <v>-378.27411000000001</v>
      </c>
      <c r="H91" s="332">
        <v>-362.83665000000002</v>
      </c>
      <c r="I91" s="332">
        <v>-330.72852</v>
      </c>
      <c r="J91" s="332">
        <v>-343.20996000000002</v>
      </c>
      <c r="K91" s="332">
        <v>-322.04982000000001</v>
      </c>
      <c r="L91" s="332">
        <v>-358.71361999999999</v>
      </c>
      <c r="M91" s="332">
        <v>-684.39872000000003</v>
      </c>
      <c r="N91" s="332">
        <v>-1228.1057000000001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2">
        <v>-1.0826499999999999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2">
        <v>-5.9299999999999999E-2</v>
      </c>
      <c r="L93" s="332">
        <v>-1.66229</v>
      </c>
      <c r="M93" s="332">
        <v>108.43019</v>
      </c>
      <c r="N93" s="332">
        <v>7.5044500000000003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2">
        <v>1556.2834</v>
      </c>
      <c r="F94" s="332">
        <v>-1.0391999999999999</v>
      </c>
      <c r="G94" s="332">
        <v>-1.32145</v>
      </c>
      <c r="H94" s="333">
        <v>0</v>
      </c>
      <c r="I94" s="333">
        <v>0</v>
      </c>
      <c r="J94" s="333">
        <v>0</v>
      </c>
      <c r="K94" s="332">
        <v>-303.77391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2">
        <v>1556.2834</v>
      </c>
      <c r="F96" s="332">
        <v>-1.0391999999999999</v>
      </c>
      <c r="G96" s="332">
        <v>-1.32145</v>
      </c>
      <c r="H96" s="333">
        <v>0</v>
      </c>
      <c r="I96" s="333">
        <v>0</v>
      </c>
      <c r="J96" s="333">
        <v>0</v>
      </c>
      <c r="K96" s="332">
        <v>-303.77391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-408.70841000000001</v>
      </c>
      <c r="E101" s="332">
        <v>2009.0697299999999</v>
      </c>
      <c r="F101" s="332">
        <v>837.64179000000001</v>
      </c>
      <c r="G101" s="332">
        <v>2193.6118700000002</v>
      </c>
      <c r="H101" s="332">
        <v>1249.34016</v>
      </c>
      <c r="I101" s="332">
        <v>3715.59762</v>
      </c>
      <c r="J101" s="332">
        <v>3109.7354399999999</v>
      </c>
      <c r="K101" s="332">
        <v>766.78373999999997</v>
      </c>
      <c r="L101" s="332">
        <v>5512.3773899999997</v>
      </c>
      <c r="M101" s="332">
        <v>6914.6002699999999</v>
      </c>
      <c r="N101" s="332">
        <v>5724.5991400000003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3482.39552</v>
      </c>
      <c r="E102" s="332">
        <v>5146.1732499999998</v>
      </c>
      <c r="F102" s="332">
        <v>4360.12176</v>
      </c>
      <c r="G102" s="332">
        <v>7168.4517400000004</v>
      </c>
      <c r="H102" s="332">
        <v>6438.5015999999996</v>
      </c>
      <c r="I102" s="332">
        <v>9775.7656499999994</v>
      </c>
      <c r="J102" s="332">
        <v>12543.817499999999</v>
      </c>
      <c r="K102" s="332">
        <v>11708.79479</v>
      </c>
      <c r="L102" s="332">
        <v>19854.63883</v>
      </c>
      <c r="M102" s="332">
        <v>24189.735420000001</v>
      </c>
      <c r="N102" s="332">
        <v>22611.487529999999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181.13475</v>
      </c>
      <c r="E103" s="332">
        <v>-422.25330000000002</v>
      </c>
      <c r="F103" s="332">
        <v>170.38423</v>
      </c>
      <c r="G103" s="332">
        <v>237.08401000000001</v>
      </c>
      <c r="H103" s="332">
        <v>-73.803899999999999</v>
      </c>
      <c r="I103" s="332">
        <v>-65.437370000000001</v>
      </c>
      <c r="J103" s="332">
        <v>38.355600000000003</v>
      </c>
      <c r="K103" s="332">
        <v>15.20482</v>
      </c>
      <c r="L103" s="332">
        <v>-462.65422999999998</v>
      </c>
      <c r="M103" s="332">
        <v>-834.73316</v>
      </c>
      <c r="N103" s="332">
        <v>-509.38008000000002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3663.5302700000002</v>
      </c>
      <c r="E104" s="332">
        <v>4723.9199500000004</v>
      </c>
      <c r="F104" s="332">
        <v>4530.5059899999997</v>
      </c>
      <c r="G104" s="332">
        <v>7405.53575</v>
      </c>
      <c r="H104" s="332">
        <v>6364.6976999999997</v>
      </c>
      <c r="I104" s="332">
        <v>9710.3282799999997</v>
      </c>
      <c r="J104" s="332">
        <v>12582.1731</v>
      </c>
      <c r="K104" s="332">
        <v>11723.999610000001</v>
      </c>
      <c r="L104" s="332">
        <v>19391.9846</v>
      </c>
      <c r="M104" s="332">
        <v>23355.002260000001</v>
      </c>
      <c r="N104" s="332">
        <v>22102.10745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3663.5302700000002</v>
      </c>
      <c r="E106" s="332">
        <v>4723.9199500000004</v>
      </c>
      <c r="F106" s="332">
        <v>4530.5059899999997</v>
      </c>
      <c r="G106" s="332">
        <v>7405.53575</v>
      </c>
      <c r="H106" s="332">
        <v>6364.6976999999997</v>
      </c>
      <c r="I106" s="332">
        <v>9710.3282799999997</v>
      </c>
      <c r="J106" s="332">
        <v>12582.1731</v>
      </c>
      <c r="K106" s="332">
        <v>11723.999610000001</v>
      </c>
      <c r="L106" s="332">
        <v>19391.9846</v>
      </c>
      <c r="M106" s="332">
        <v>23355.002260000001</v>
      </c>
      <c r="N106" s="332">
        <v>22102.10745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2">
        <v>-371.71503999999999</v>
      </c>
      <c r="E108" s="332">
        <v>-262.32778000000002</v>
      </c>
      <c r="F108" s="332">
        <v>230.63355999999999</v>
      </c>
      <c r="G108" s="332">
        <v>105.15192</v>
      </c>
      <c r="H108" s="332">
        <v>26.898260000000001</v>
      </c>
      <c r="I108" s="333">
        <v>0</v>
      </c>
      <c r="J108" s="333">
        <v>0</v>
      </c>
      <c r="K108" s="333">
        <v>0</v>
      </c>
      <c r="L108" s="333">
        <v>0</v>
      </c>
      <c r="M108" s="332">
        <v>-972.10248000000001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2">
        <v>-69.190070000000006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2">
        <v>243.02562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2">
        <v>-371.71503999999999</v>
      </c>
      <c r="E114" s="332">
        <v>-262.32778000000002</v>
      </c>
      <c r="F114" s="332">
        <v>161.44349</v>
      </c>
      <c r="G114" s="332">
        <v>105.15192</v>
      </c>
      <c r="H114" s="332">
        <v>26.898260000000001</v>
      </c>
      <c r="I114" s="333">
        <v>0</v>
      </c>
      <c r="J114" s="333">
        <v>0</v>
      </c>
      <c r="K114" s="333">
        <v>0</v>
      </c>
      <c r="L114" s="333">
        <v>0</v>
      </c>
      <c r="M114" s="332">
        <v>-729.07686000000001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2">
        <v>330.58166999999997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2">
        <v>-49.498759999999997</v>
      </c>
      <c r="E117" s="332">
        <v>-34.168480000000002</v>
      </c>
      <c r="F117" s="332">
        <v>-35.35181</v>
      </c>
      <c r="G117" s="332">
        <v>-35.246699999999997</v>
      </c>
      <c r="H117" s="332">
        <v>-34.653359999999999</v>
      </c>
      <c r="I117" s="332">
        <v>-34.653359999999999</v>
      </c>
      <c r="J117" s="332">
        <v>-34.652169999999998</v>
      </c>
      <c r="K117" s="332">
        <v>-34.652169999999998</v>
      </c>
      <c r="L117" s="332">
        <v>-34.653359999999999</v>
      </c>
      <c r="M117" s="332">
        <v>-34.653350000000003</v>
      </c>
      <c r="N117" s="332">
        <v>-34.653359999999999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2">
        <v>14.84965</v>
      </c>
      <c r="E120" s="332">
        <v>10.25052</v>
      </c>
      <c r="F120" s="332">
        <v>10.605560000000001</v>
      </c>
      <c r="G120" s="332">
        <v>10.574009999999999</v>
      </c>
      <c r="H120" s="332">
        <v>10.39601</v>
      </c>
      <c r="I120" s="332">
        <v>10.396000000000001</v>
      </c>
      <c r="J120" s="332">
        <v>10.39565</v>
      </c>
      <c r="K120" s="332">
        <v>8.6630500000000001</v>
      </c>
      <c r="L120" s="332">
        <v>8.6633300000000002</v>
      </c>
      <c r="M120" s="332">
        <v>8.6633300000000002</v>
      </c>
      <c r="N120" s="332">
        <v>-73.982069999999993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2">
        <v>-34.64911</v>
      </c>
      <c r="E121" s="332">
        <v>-23.917960000000001</v>
      </c>
      <c r="F121" s="332">
        <v>-24.74625</v>
      </c>
      <c r="G121" s="332">
        <v>-24.672689999999999</v>
      </c>
      <c r="H121" s="332">
        <v>-24.257349999999999</v>
      </c>
      <c r="I121" s="332">
        <v>-24.257359999999998</v>
      </c>
      <c r="J121" s="332">
        <v>-24.256519999999998</v>
      </c>
      <c r="K121" s="332">
        <v>-25.98912</v>
      </c>
      <c r="L121" s="332">
        <v>-25.990030000000001</v>
      </c>
      <c r="M121" s="332">
        <v>-25.990020000000001</v>
      </c>
      <c r="N121" s="332">
        <v>221.94623999999999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3257.1661199999999</v>
      </c>
      <c r="E122" s="332">
        <v>4437.6742100000001</v>
      </c>
      <c r="F122" s="332">
        <v>4667.2032300000001</v>
      </c>
      <c r="G122" s="332">
        <v>7486.0149799999999</v>
      </c>
      <c r="H122" s="332">
        <v>6367.3386099999998</v>
      </c>
      <c r="I122" s="332">
        <v>9686.0709200000001</v>
      </c>
      <c r="J122" s="332">
        <v>12557.916579999999</v>
      </c>
      <c r="K122" s="332">
        <v>11698.010490000001</v>
      </c>
      <c r="L122" s="332">
        <v>19365.994569999999</v>
      </c>
      <c r="M122" s="332">
        <v>22599.935379999999</v>
      </c>
      <c r="N122" s="332">
        <v>22324.053690000001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2">
        <v>-603.6825</v>
      </c>
      <c r="E123" s="332">
        <v>-907.75432000000001</v>
      </c>
      <c r="F123" s="332">
        <v>-1207.14059</v>
      </c>
      <c r="G123" s="332">
        <v>-2415.09</v>
      </c>
      <c r="H123" s="332">
        <v>-1308.99</v>
      </c>
      <c r="I123" s="332">
        <v>-3801.0734200000002</v>
      </c>
      <c r="J123" s="332">
        <v>-3132.1466599999999</v>
      </c>
      <c r="K123" s="332">
        <v>-1130.2560000000001</v>
      </c>
      <c r="L123" s="332">
        <v>-5641.5879000000004</v>
      </c>
      <c r="M123" s="332">
        <v>-7428.2456499999998</v>
      </c>
      <c r="N123" s="332">
        <v>-6435.7862699999996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43457.8986</v>
      </c>
      <c r="AC5" s="48"/>
      <c r="AD5" s="47"/>
      <c r="AE5" s="48"/>
      <c r="AF5" s="43"/>
      <c r="AG5" s="49">
        <f t="shared" ref="AG5:AG31" si="0">SUM(E5:AF5)</f>
        <v>43457.8986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14401.56796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-21.23599999999999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14380.33196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5570.9398400000009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5570.9398400000009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14401.56796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14401.56796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43550.598599999998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43550.598599999998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25053.897239999998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25053.897239999998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10110.08959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10110.08959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3331.4961199999998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3331.4961199999998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702.65724999999998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702.65724999999998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10909.654279999999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10909.654279999999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10909.654279999999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1392.66677</v>
      </c>
      <c r="AC16" s="297"/>
      <c r="AD16" s="47"/>
      <c r="AE16" s="48"/>
      <c r="AF16" s="43"/>
      <c r="AG16" s="49">
        <f t="shared" si="0"/>
        <v>12302.321049999999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11980.271229999998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11980.271229999998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11984.035869999998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4.3200998334214091E-12</v>
      </c>
      <c r="AE18" s="300"/>
      <c r="AF18" s="59"/>
      <c r="AG18" s="49">
        <f t="shared" si="0"/>
        <v>11984.035870000002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10853.779870000002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10853.779870000002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10853.779870000002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-5.9299999999999999E-2</v>
      </c>
      <c r="AC20" s="48"/>
      <c r="AD20" s="303">
        <f>+Data!K299+Data!K300+Data!K301+Data!K302+Data!K307+Data!K310+Data!K311+Data!K312+Data!K313+Data!K314</f>
        <v>-303.77391</v>
      </c>
      <c r="AE20" s="304">
        <f>+Data!K303</f>
        <v>8.6630500000000001</v>
      </c>
      <c r="AF20" s="63"/>
      <c r="AG20" s="49">
        <f t="shared" si="0"/>
        <v>10558.609710000001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10567.754490000003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10567.754490000003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-21.23599999999999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-21.23599999999999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4095.1334000000002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1475.8064400000007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5570.9398400000009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9113.1840500000035</v>
      </c>
      <c r="V25" s="43"/>
      <c r="W25" s="43"/>
      <c r="X25" s="43"/>
      <c r="Y25" s="48"/>
      <c r="Z25" s="293">
        <f>Data!K403</f>
        <v>-37.918870000000766</v>
      </c>
      <c r="AA25" s="305">
        <f>Data!K395</f>
        <v>5420.3465299999998</v>
      </c>
      <c r="AB25" s="54"/>
      <c r="AC25" s="43"/>
      <c r="AD25" s="54"/>
      <c r="AE25" s="43"/>
      <c r="AF25" s="43"/>
      <c r="AG25" s="49">
        <f t="shared" si="0"/>
        <v>14495.611710000001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216.43346000000003</v>
      </c>
      <c r="Z26" s="58"/>
      <c r="AA26" s="306"/>
      <c r="AB26" s="54"/>
      <c r="AC26" s="43"/>
      <c r="AD26" s="54"/>
      <c r="AE26" s="43"/>
      <c r="AF26" s="43"/>
      <c r="AG26" s="49">
        <f t="shared" si="0"/>
        <v>216.43346000000003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14279.178249999994</v>
      </c>
      <c r="Z27" s="308"/>
      <c r="AA27" s="311"/>
      <c r="AB27" s="312"/>
      <c r="AC27" s="313"/>
      <c r="AD27" s="54"/>
      <c r="AE27" s="43"/>
      <c r="AF27" s="43"/>
      <c r="AG27" s="49">
        <f t="shared" si="0"/>
        <v>14279.178249999994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14380.33196</v>
      </c>
      <c r="G28" s="64"/>
      <c r="H28" s="64"/>
      <c r="I28" s="65"/>
      <c r="J28" s="65"/>
      <c r="K28" s="315">
        <f>-Data!K245</f>
        <v>10110.08959</v>
      </c>
      <c r="L28" s="64"/>
      <c r="M28" s="315">
        <f>-Data!K247</f>
        <v>0</v>
      </c>
      <c r="N28" s="64"/>
      <c r="O28" s="64"/>
      <c r="P28" s="316">
        <f>-(Data!K256+Data!K83)</f>
        <v>322.04982000000001</v>
      </c>
      <c r="Q28" s="314">
        <f>-(Data!K261)</f>
        <v>11.44018</v>
      </c>
      <c r="R28" s="314">
        <f>-Data!K267</f>
        <v>1130.2560000000001</v>
      </c>
      <c r="S28" s="64"/>
      <c r="T28" s="314">
        <f>-Data!K306</f>
        <v>-9.1447800000000008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18905.4833</v>
      </c>
      <c r="AG28" s="49">
        <f t="shared" si="0"/>
        <v>44850.506070000003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-92.7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3331.4961199999998</v>
      </c>
      <c r="M29" s="44"/>
      <c r="N29" s="293">
        <f>-Data!K248</f>
        <v>702.65724999999998</v>
      </c>
      <c r="O29" s="48"/>
      <c r="P29" s="320">
        <f>(Data!K81+Data!K83)</f>
        <v>0</v>
      </c>
      <c r="Q29" s="321">
        <f>-Data!K262</f>
        <v>-15.20482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-3926.2485500000003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5570.9398400000009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-5874.7137499999963</v>
      </c>
      <c r="AG30" s="49">
        <f t="shared" si="0"/>
        <v>-303.77390999999534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8.6630500000000001</v>
      </c>
      <c r="AG31" s="49">
        <f t="shared" si="0"/>
        <v>8.6630500000000001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254.35233000000079</v>
      </c>
      <c r="AA32" s="317">
        <f>+Y27-AA25</f>
        <v>8858.8317199999947</v>
      </c>
      <c r="AB32" s="66"/>
      <c r="AC32" s="43"/>
      <c r="AD32" s="43"/>
      <c r="AE32" s="43"/>
      <c r="AF32" s="43"/>
      <c r="AG32" s="43">
        <f>SUM(E32:AE32)</f>
        <v>9113.1840499999962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43457.8986</v>
      </c>
      <c r="F33" s="46">
        <f t="shared" si="1"/>
        <v>14380.33196</v>
      </c>
      <c r="G33" s="46">
        <f t="shared" si="1"/>
        <v>5570.9398400000009</v>
      </c>
      <c r="H33" s="68">
        <f t="shared" si="1"/>
        <v>14401.56796</v>
      </c>
      <c r="I33" s="68">
        <f t="shared" si="1"/>
        <v>43550.598599999998</v>
      </c>
      <c r="J33" s="68">
        <f t="shared" si="1"/>
        <v>25053.897239999998</v>
      </c>
      <c r="K33" s="68">
        <f t="shared" si="1"/>
        <v>10110.08959</v>
      </c>
      <c r="L33" s="68">
        <f t="shared" si="1"/>
        <v>3331.4961199999998</v>
      </c>
      <c r="M33" s="68">
        <f t="shared" si="1"/>
        <v>0</v>
      </c>
      <c r="N33" s="68">
        <f t="shared" si="1"/>
        <v>702.65724999999998</v>
      </c>
      <c r="O33" s="68">
        <f t="shared" si="1"/>
        <v>10909.654279999999</v>
      </c>
      <c r="P33" s="68">
        <f t="shared" si="1"/>
        <v>12302.321049999999</v>
      </c>
      <c r="Q33" s="68">
        <f t="shared" si="1"/>
        <v>11980.271229999997</v>
      </c>
      <c r="R33" s="68">
        <f t="shared" si="1"/>
        <v>11984.035870000002</v>
      </c>
      <c r="S33" s="68">
        <f t="shared" si="1"/>
        <v>10853.779870000002</v>
      </c>
      <c r="T33" s="68">
        <f t="shared" si="1"/>
        <v>10558.609710000002</v>
      </c>
      <c r="U33" s="68">
        <f t="shared" si="1"/>
        <v>10567.754490000005</v>
      </c>
      <c r="V33" s="68">
        <f t="shared" si="1"/>
        <v>-21.23599999999999</v>
      </c>
      <c r="W33" s="68">
        <f t="shared" si="1"/>
        <v>5570.9398400000009</v>
      </c>
      <c r="X33" s="400">
        <f t="shared" si="1"/>
        <v>0</v>
      </c>
      <c r="Y33" s="68">
        <f t="shared" si="1"/>
        <v>14495.611709999994</v>
      </c>
      <c r="Z33" s="69">
        <f t="shared" ref="Z33:AF33" si="2">SUM(Z5:Z32)</f>
        <v>216.43346000000003</v>
      </c>
      <c r="AA33" s="69">
        <f t="shared" si="2"/>
        <v>14279.178249999994</v>
      </c>
      <c r="AB33" s="69">
        <f t="shared" si="2"/>
        <v>44850.506070000003</v>
      </c>
      <c r="AC33" s="69">
        <f t="shared" si="2"/>
        <v>0</v>
      </c>
      <c r="AD33" s="69">
        <f t="shared" si="2"/>
        <v>-303.77390999999568</v>
      </c>
      <c r="AE33" s="69">
        <f t="shared" si="2"/>
        <v>8.6630500000000001</v>
      </c>
      <c r="AF33" s="69">
        <f t="shared" si="2"/>
        <v>9113.1840500000035</v>
      </c>
      <c r="AG33" s="43">
        <f>SUM(E33:AE33)</f>
        <v>318812.22612999985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49360.283029999999</v>
      </c>
      <c r="AC5" s="48"/>
      <c r="AD5" s="47"/>
      <c r="AE5" s="48"/>
      <c r="AF5" s="43"/>
      <c r="AG5" s="49">
        <f t="shared" ref="AG5:AG31" si="0">SUM(E5:AF5)</f>
        <v>49360.283029999999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15600.585889999998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79.147370000000024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15679.733259999999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4688.4716599999947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4688.4716599999947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15600.585889999998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15600.585889999998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49360.283029999999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49360.283029999999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29402.622020000003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29402.622020000003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10814.86909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10814.86909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3557.1806900000001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3557.1806900000001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659.95826999999997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659.95826999999997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14370.613970000002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14370.613970000002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14370.613970000002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5872.7533000000003</v>
      </c>
      <c r="AC16" s="297"/>
      <c r="AD16" s="47"/>
      <c r="AE16" s="48"/>
      <c r="AF16" s="43"/>
      <c r="AG16" s="49">
        <f t="shared" si="0"/>
        <v>20243.367270000002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19884.653650000004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19884.653650000004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19423.803240000005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-1.6370904631912708E-11</v>
      </c>
      <c r="AE18" s="300"/>
      <c r="AF18" s="59"/>
      <c r="AG18" s="49">
        <f t="shared" si="0"/>
        <v>19423.803239999987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13782.215339999986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13782.215339999986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13782.215339999986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-1.66229</v>
      </c>
      <c r="AC20" s="48"/>
      <c r="AD20" s="303">
        <f>+Data!L299+Data!L300+Data!L301+Data!L302+Data!L307+Data!L310+Data!L311+Data!L312+Data!L313+Data!L314</f>
        <v>0</v>
      </c>
      <c r="AE20" s="304">
        <f>+Data!L303</f>
        <v>8.6633300000000002</v>
      </c>
      <c r="AF20" s="63"/>
      <c r="AG20" s="49">
        <f t="shared" si="0"/>
        <v>13789.216379999985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13724.406669999986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13724.406669999986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79.147370000000024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79.147370000000024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4357.0751200000004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331.39653999999427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4688.4716599999947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13313.862759999991</v>
      </c>
      <c r="V25" s="43"/>
      <c r="W25" s="43"/>
      <c r="X25" s="43"/>
      <c r="Y25" s="48"/>
      <c r="Z25" s="293">
        <f>Data!L403</f>
        <v>704.57236</v>
      </c>
      <c r="AA25" s="305">
        <f>Data!L395</f>
        <v>-1183.3137199999996</v>
      </c>
      <c r="AB25" s="54"/>
      <c r="AC25" s="43"/>
      <c r="AD25" s="54"/>
      <c r="AE25" s="43"/>
      <c r="AF25" s="43"/>
      <c r="AG25" s="49">
        <f t="shared" si="0"/>
        <v>12835.121399999991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-680.06745000000024</v>
      </c>
      <c r="Z26" s="58"/>
      <c r="AA26" s="306"/>
      <c r="AB26" s="54"/>
      <c r="AC26" s="43"/>
      <c r="AD26" s="54"/>
      <c r="AE26" s="43"/>
      <c r="AF26" s="43"/>
      <c r="AG26" s="49">
        <f t="shared" si="0"/>
        <v>-680.06745000000024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13515.188850000006</v>
      </c>
      <c r="Z27" s="308"/>
      <c r="AA27" s="311"/>
      <c r="AB27" s="312"/>
      <c r="AC27" s="313"/>
      <c r="AD27" s="54"/>
      <c r="AE27" s="43"/>
      <c r="AF27" s="43"/>
      <c r="AG27" s="49">
        <f t="shared" si="0"/>
        <v>13515.188850000006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15679.733259999999</v>
      </c>
      <c r="G28" s="64"/>
      <c r="H28" s="64"/>
      <c r="I28" s="65"/>
      <c r="J28" s="65"/>
      <c r="K28" s="315">
        <f>-Data!L245</f>
        <v>10814.86909</v>
      </c>
      <c r="L28" s="64"/>
      <c r="M28" s="315">
        <f>-Data!L247</f>
        <v>0</v>
      </c>
      <c r="N28" s="64"/>
      <c r="O28" s="64"/>
      <c r="P28" s="316">
        <f>-(Data!L256+Data!L83)</f>
        <v>358.71361999999999</v>
      </c>
      <c r="Q28" s="314">
        <f>-(Data!L261)</f>
        <v>-1.80382</v>
      </c>
      <c r="R28" s="314">
        <f>-Data!L267</f>
        <v>5641.5879000000004</v>
      </c>
      <c r="S28" s="64"/>
      <c r="T28" s="314">
        <f>-Data!L306</f>
        <v>64.809709999999995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22673.46428</v>
      </c>
      <c r="AG28" s="49">
        <f t="shared" si="0"/>
        <v>55231.374040000002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3557.1806900000001</v>
      </c>
      <c r="M29" s="44"/>
      <c r="N29" s="293">
        <f>-Data!L248</f>
        <v>659.95826999999997</v>
      </c>
      <c r="O29" s="48"/>
      <c r="P29" s="320">
        <f>(Data!L81+Data!L83)</f>
        <v>0</v>
      </c>
      <c r="Q29" s="321">
        <f>-Data!L262</f>
        <v>462.65422999999998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-4679.7931900000003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4688.4716599999947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-4688.4716600000111</v>
      </c>
      <c r="AG30" s="49">
        <f t="shared" si="0"/>
        <v>-1.6370904631912708E-11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8.6633300000000002</v>
      </c>
      <c r="AG31" s="49">
        <f t="shared" si="0"/>
        <v>8.6633300000000002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-1384.6398100000001</v>
      </c>
      <c r="AA32" s="317">
        <f>+Y27-AA25</f>
        <v>14698.502570000006</v>
      </c>
      <c r="AB32" s="66"/>
      <c r="AC32" s="43"/>
      <c r="AD32" s="43"/>
      <c r="AE32" s="43"/>
      <c r="AF32" s="43"/>
      <c r="AG32" s="43">
        <f>SUM(E32:AE32)</f>
        <v>13313.862760000005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49360.283029999999</v>
      </c>
      <c r="F33" s="46">
        <f t="shared" si="1"/>
        <v>15679.733259999999</v>
      </c>
      <c r="G33" s="46">
        <f t="shared" si="1"/>
        <v>4688.4716599999947</v>
      </c>
      <c r="H33" s="68">
        <f t="shared" si="1"/>
        <v>15600.585889999998</v>
      </c>
      <c r="I33" s="68">
        <f t="shared" si="1"/>
        <v>49360.283029999999</v>
      </c>
      <c r="J33" s="68">
        <f t="shared" si="1"/>
        <v>29402.622020000003</v>
      </c>
      <c r="K33" s="68">
        <f t="shared" si="1"/>
        <v>10814.86909</v>
      </c>
      <c r="L33" s="68">
        <f t="shared" si="1"/>
        <v>3557.1806900000001</v>
      </c>
      <c r="M33" s="68">
        <f t="shared" si="1"/>
        <v>0</v>
      </c>
      <c r="N33" s="68">
        <f t="shared" si="1"/>
        <v>659.95826999999997</v>
      </c>
      <c r="O33" s="68">
        <f t="shared" si="1"/>
        <v>14370.613970000002</v>
      </c>
      <c r="P33" s="68">
        <f t="shared" si="1"/>
        <v>20243.367270000002</v>
      </c>
      <c r="Q33" s="68">
        <f t="shared" si="1"/>
        <v>19884.653650000004</v>
      </c>
      <c r="R33" s="68">
        <f t="shared" si="1"/>
        <v>19423.803239999987</v>
      </c>
      <c r="S33" s="68">
        <f t="shared" si="1"/>
        <v>13782.215339999986</v>
      </c>
      <c r="T33" s="68">
        <f t="shared" si="1"/>
        <v>13789.216379999985</v>
      </c>
      <c r="U33" s="68">
        <f t="shared" si="1"/>
        <v>13724.406669999986</v>
      </c>
      <c r="V33" s="68">
        <f t="shared" si="1"/>
        <v>79.147370000000024</v>
      </c>
      <c r="W33" s="68">
        <f t="shared" si="1"/>
        <v>4688.4716599999947</v>
      </c>
      <c r="X33" s="400">
        <f t="shared" si="1"/>
        <v>0</v>
      </c>
      <c r="Y33" s="68">
        <f t="shared" si="1"/>
        <v>12835.121400000005</v>
      </c>
      <c r="Z33" s="69">
        <f t="shared" ref="Z33:AF33" si="2">SUM(Z5:Z32)</f>
        <v>-680.06745000000012</v>
      </c>
      <c r="AA33" s="69">
        <f t="shared" si="2"/>
        <v>13515.188850000006</v>
      </c>
      <c r="AB33" s="69">
        <f t="shared" si="2"/>
        <v>55231.374040000002</v>
      </c>
      <c r="AC33" s="69">
        <f t="shared" si="2"/>
        <v>0</v>
      </c>
      <c r="AD33" s="69">
        <f t="shared" si="2"/>
        <v>-1.6370904631912708E-11</v>
      </c>
      <c r="AE33" s="69">
        <f t="shared" si="2"/>
        <v>8.6633300000000002</v>
      </c>
      <c r="AF33" s="69">
        <f t="shared" si="2"/>
        <v>13313.862759999989</v>
      </c>
      <c r="AG33" s="43">
        <f>SUM(E33:AE33)</f>
        <v>380020.16266000003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1.4551915228366852E-11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-1.6370904631912708E-11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54634.149819999999</v>
      </c>
      <c r="AC5" s="48"/>
      <c r="AD5" s="47"/>
      <c r="AE5" s="48"/>
      <c r="AF5" s="43"/>
      <c r="AG5" s="49">
        <f t="shared" ref="AG5:AG31" si="0">SUM(E5:AF5)</f>
        <v>54634.149819999999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16471.17224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-67.993350000000078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16403.178889999999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3837.2602700000052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3837.2602700000052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16471.17224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16471.17224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54634.149819999999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54634.149819999999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33571.387289999999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33571.387289999999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11690.472739999999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11690.472739999999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3938.8641499999999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3938.8641499999999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681.07995000000005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681.07995000000005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17260.970450000001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17260.970450000001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17260.970450000001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7490.5688</v>
      </c>
      <c r="AC16" s="297"/>
      <c r="AD16" s="47"/>
      <c r="AE16" s="48"/>
      <c r="AF16" s="43"/>
      <c r="AG16" s="49">
        <f t="shared" si="0"/>
        <v>24751.539250000002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24067.140530000001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24067.140530000001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23261.979190000002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2.4556356947869062E-11</v>
      </c>
      <c r="AE18" s="300"/>
      <c r="AF18" s="59"/>
      <c r="AG18" s="49">
        <f t="shared" si="0"/>
        <v>23261.979190000027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15833.733540000027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9.9999999960687092E-6</v>
      </c>
      <c r="AF19" s="48"/>
      <c r="AG19" s="49">
        <f t="shared" si="0"/>
        <v>15833.733550000026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15833.733550000026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108.43019</v>
      </c>
      <c r="AC20" s="48"/>
      <c r="AD20" s="303">
        <f>+Data!M299+Data!M300+Data!M301+Data!M302+Data!M307+Data!M310+Data!M311+Data!M312+Data!M313+Data!M314</f>
        <v>-972.10248000000001</v>
      </c>
      <c r="AE20" s="304">
        <f>+Data!M303</f>
        <v>8.6633300000000002</v>
      </c>
      <c r="AF20" s="63"/>
      <c r="AG20" s="49">
        <f t="shared" si="0"/>
        <v>14978.724590000025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15171.689730000027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15171.689730000027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-67.993350000000078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-67.993350000000078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4591.5902900000001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-754.33001999999487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3837.2602700000052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15994.013100000022</v>
      </c>
      <c r="V25" s="43"/>
      <c r="W25" s="43"/>
      <c r="X25" s="43"/>
      <c r="Y25" s="48"/>
      <c r="Z25" s="293">
        <f>Data!M403</f>
        <v>264.60718000000077</v>
      </c>
      <c r="AA25" s="305">
        <f>Data!M395</f>
        <v>61151.329000000005</v>
      </c>
      <c r="AB25" s="54"/>
      <c r="AC25" s="43"/>
      <c r="AD25" s="54"/>
      <c r="AE25" s="43"/>
      <c r="AF25" s="43"/>
      <c r="AG25" s="49">
        <f t="shared" si="0"/>
        <v>77409.94928000003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2012.0721000000001</v>
      </c>
      <c r="Z26" s="58"/>
      <c r="AA26" s="306"/>
      <c r="AB26" s="54"/>
      <c r="AC26" s="43"/>
      <c r="AD26" s="54"/>
      <c r="AE26" s="43"/>
      <c r="AF26" s="43"/>
      <c r="AG26" s="49">
        <f t="shared" si="0"/>
        <v>2012.0721000000001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75397.877179999996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75397.877179999996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16403.178889999999</v>
      </c>
      <c r="G28" s="64"/>
      <c r="H28" s="64"/>
      <c r="I28" s="65"/>
      <c r="J28" s="65"/>
      <c r="K28" s="315">
        <f>-Data!M245</f>
        <v>11690.472739999999</v>
      </c>
      <c r="L28" s="64"/>
      <c r="M28" s="315">
        <f>-Data!M247</f>
        <v>0</v>
      </c>
      <c r="N28" s="64"/>
      <c r="O28" s="64"/>
      <c r="P28" s="316">
        <f>-(Data!M256+Data!M83)</f>
        <v>684.39872000000003</v>
      </c>
      <c r="Q28" s="314">
        <f>-(Data!M261)</f>
        <v>-29.571819999999999</v>
      </c>
      <c r="R28" s="314">
        <f>-Data!M267</f>
        <v>7428.2456499999998</v>
      </c>
      <c r="S28" s="64"/>
      <c r="T28" s="314">
        <f>-Data!M306</f>
        <v>50.060479999999998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26006.364150000001</v>
      </c>
      <c r="AG28" s="49">
        <f t="shared" si="0"/>
        <v>62233.148809999999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3938.8641499999999</v>
      </c>
      <c r="M29" s="44"/>
      <c r="N29" s="293">
        <f>-Data!M248</f>
        <v>681.07995000000005</v>
      </c>
      <c r="O29" s="48"/>
      <c r="P29" s="320">
        <f>(Data!M81+Data!M83)</f>
        <v>0</v>
      </c>
      <c r="Q29" s="321">
        <f>-Data!M262</f>
        <v>834.73316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-5454.6772599999995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3837.2602700000052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-4809.3627499999802</v>
      </c>
      <c r="AG30" s="49">
        <f t="shared" si="0"/>
        <v>-972.102479999975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-243.02562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251.68896000000001</v>
      </c>
      <c r="AG31" s="49">
        <f t="shared" si="0"/>
        <v>8.6633400000000051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1747.4649199999994</v>
      </c>
      <c r="AA32" s="317">
        <f>+Y27-AA25</f>
        <v>14246.548179999991</v>
      </c>
      <c r="AB32" s="66"/>
      <c r="AC32" s="43"/>
      <c r="AD32" s="43"/>
      <c r="AE32" s="43"/>
      <c r="AF32" s="43"/>
      <c r="AG32" s="43">
        <f>SUM(E32:AE32)</f>
        <v>15994.013099999989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54634.149819999999</v>
      </c>
      <c r="F33" s="46">
        <f t="shared" si="1"/>
        <v>16403.178889999999</v>
      </c>
      <c r="G33" s="46">
        <f t="shared" si="1"/>
        <v>3837.2602700000052</v>
      </c>
      <c r="H33" s="68">
        <f t="shared" si="1"/>
        <v>16471.17224</v>
      </c>
      <c r="I33" s="68">
        <f t="shared" si="1"/>
        <v>54634.149819999999</v>
      </c>
      <c r="J33" s="68">
        <f t="shared" si="1"/>
        <v>33571.387289999999</v>
      </c>
      <c r="K33" s="68">
        <f t="shared" si="1"/>
        <v>11690.472739999999</v>
      </c>
      <c r="L33" s="68">
        <f t="shared" si="1"/>
        <v>3938.8641499999999</v>
      </c>
      <c r="M33" s="68">
        <f t="shared" si="1"/>
        <v>0</v>
      </c>
      <c r="N33" s="68">
        <f t="shared" si="1"/>
        <v>681.07995000000005</v>
      </c>
      <c r="O33" s="68">
        <f t="shared" si="1"/>
        <v>17260.970450000001</v>
      </c>
      <c r="P33" s="68">
        <f t="shared" si="1"/>
        <v>24751.539250000002</v>
      </c>
      <c r="Q33" s="68">
        <f t="shared" si="1"/>
        <v>24067.140530000001</v>
      </c>
      <c r="R33" s="68">
        <f t="shared" si="1"/>
        <v>23261.979190000027</v>
      </c>
      <c r="S33" s="68">
        <f t="shared" si="1"/>
        <v>15833.733550000026</v>
      </c>
      <c r="T33" s="68">
        <f t="shared" si="1"/>
        <v>14978.724590000027</v>
      </c>
      <c r="U33" s="68">
        <f t="shared" si="1"/>
        <v>15171.689730000027</v>
      </c>
      <c r="V33" s="68">
        <f t="shared" si="1"/>
        <v>-67.993350000000078</v>
      </c>
      <c r="W33" s="68">
        <f t="shared" si="1"/>
        <v>3837.2602700000052</v>
      </c>
      <c r="X33" s="400">
        <f t="shared" si="1"/>
        <v>0</v>
      </c>
      <c r="Y33" s="68">
        <f t="shared" si="1"/>
        <v>77409.949280000001</v>
      </c>
      <c r="Z33" s="69">
        <f t="shared" ref="Z33:AF33" si="2">SUM(Z5:Z32)</f>
        <v>2012.0721000000003</v>
      </c>
      <c r="AA33" s="69">
        <f t="shared" si="2"/>
        <v>75397.877179999996</v>
      </c>
      <c r="AB33" s="69">
        <f t="shared" si="2"/>
        <v>62233.148809999999</v>
      </c>
      <c r="AC33" s="69">
        <f t="shared" si="2"/>
        <v>0</v>
      </c>
      <c r="AD33" s="69">
        <f t="shared" si="2"/>
        <v>-972.10247999997546</v>
      </c>
      <c r="AE33" s="69">
        <f t="shared" si="2"/>
        <v>8.6633399999999963</v>
      </c>
      <c r="AF33" s="69">
        <f t="shared" si="2"/>
        <v>15994.01310000002</v>
      </c>
      <c r="AG33" s="43">
        <f>SUM(E33:AE33)</f>
        <v>551046.36761000019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3.092281986027956E-11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56263.347880000001</v>
      </c>
      <c r="AC5" s="48"/>
      <c r="AD5" s="47"/>
      <c r="AE5" s="48"/>
      <c r="AF5" s="43"/>
      <c r="AG5" s="49">
        <f t="shared" ref="AG5:AG31" si="0">SUM(E5:AF5)</f>
        <v>56263.347880000001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16963.707460000001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3.0366999999999962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16966.744160000002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3717.8397399999994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3717.8397399999994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16963.707460000001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16963.707460000001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56263.347880000001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56263.347880000001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34474.698679999994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34474.698679999994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12264.15958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12264.15958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4155.7988299999997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4155.7988299999997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681.30962999999997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681.30962999999997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17373.430639999995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17373.430639999995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17373.430639999995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6946.2830400000003</v>
      </c>
      <c r="AC16" s="297"/>
      <c r="AD16" s="47"/>
      <c r="AE16" s="48"/>
      <c r="AF16" s="43"/>
      <c r="AG16" s="49">
        <f t="shared" si="0"/>
        <v>24319.713679999993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23091.607979999993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23091.607979999993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22057.248560999993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-3.0013325158506632E-11</v>
      </c>
      <c r="AE18" s="300"/>
      <c r="AF18" s="59"/>
      <c r="AG18" s="49">
        <f t="shared" si="0"/>
        <v>22057.248560999964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15621.462290999963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15621.462290999963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15621.462290999963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7.5044500000000003</v>
      </c>
      <c r="AC20" s="48"/>
      <c r="AD20" s="303">
        <f>+Data!N299+Data!N300+Data!N301+Data!N302+Data!N307+Data!N310+Data!N311+Data!N312+Data!N313+Data!N314</f>
        <v>-1.0826499999999999</v>
      </c>
      <c r="AE20" s="304">
        <f>+Data!N303</f>
        <v>-73.982069999999993</v>
      </c>
      <c r="AF20" s="63"/>
      <c r="AG20" s="49">
        <f t="shared" si="0"/>
        <v>15553.902020999963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15888.267420999964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15888.267420999964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3.0366999999999962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3.0366999999999962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4824.9417400000002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-1107.1020000000008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3717.8397399999994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16992.332720999962</v>
      </c>
      <c r="V25" s="43"/>
      <c r="W25" s="43"/>
      <c r="X25" s="43"/>
      <c r="Y25" s="48"/>
      <c r="Z25" s="293">
        <f>Data!N403</f>
        <v>487.22198999999955</v>
      </c>
      <c r="AA25" s="305">
        <f>Data!N395</f>
        <v>-12887.688810000005</v>
      </c>
      <c r="AB25" s="54"/>
      <c r="AC25" s="43"/>
      <c r="AD25" s="54"/>
      <c r="AE25" s="43"/>
      <c r="AF25" s="43"/>
      <c r="AG25" s="49">
        <f t="shared" si="0"/>
        <v>4591.8659009999556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-849.52509000000009</v>
      </c>
      <c r="Z26" s="58"/>
      <c r="AA26" s="306"/>
      <c r="AB26" s="54"/>
      <c r="AC26" s="43"/>
      <c r="AD26" s="54"/>
      <c r="AE26" s="43"/>
      <c r="AF26" s="43"/>
      <c r="AG26" s="49">
        <f t="shared" si="0"/>
        <v>-849.52509000000009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5441.3909889999977</v>
      </c>
      <c r="Z27" s="308"/>
      <c r="AA27" s="311"/>
      <c r="AB27" s="312"/>
      <c r="AC27" s="313"/>
      <c r="AD27" s="54"/>
      <c r="AE27" s="43"/>
      <c r="AF27" s="43"/>
      <c r="AG27" s="49">
        <f t="shared" si="0"/>
        <v>5441.3909889999977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16966.744160000002</v>
      </c>
      <c r="G28" s="64"/>
      <c r="H28" s="64"/>
      <c r="I28" s="65"/>
      <c r="J28" s="65"/>
      <c r="K28" s="315">
        <f>-Data!N245</f>
        <v>12264.15958</v>
      </c>
      <c r="L28" s="64"/>
      <c r="M28" s="315">
        <f>-Data!N247</f>
        <v>0</v>
      </c>
      <c r="N28" s="64"/>
      <c r="O28" s="64"/>
      <c r="P28" s="316">
        <f>-(Data!N256+Data!N83)</f>
        <v>1228.1057000000001</v>
      </c>
      <c r="Q28" s="314">
        <f>-(Data!N261)</f>
        <v>524.97933899999998</v>
      </c>
      <c r="R28" s="314">
        <f>-Data!N267</f>
        <v>6435.7862699999996</v>
      </c>
      <c r="S28" s="64"/>
      <c r="T28" s="314">
        <f>-Data!N306</f>
        <v>-3.7837299999999998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25801.144051000003</v>
      </c>
      <c r="AG28" s="49">
        <f t="shared" si="0"/>
        <v>63217.135370000004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4155.7988299999997</v>
      </c>
      <c r="M29" s="44"/>
      <c r="N29" s="293">
        <f>-Data!N248</f>
        <v>681.30962999999997</v>
      </c>
      <c r="O29" s="48"/>
      <c r="P29" s="320">
        <f>(Data!N81+Data!N83)</f>
        <v>0</v>
      </c>
      <c r="Q29" s="321">
        <f>-Data!N262</f>
        <v>509.38008000000002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-5346.4885399999994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3717.8397399999994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-330.58166999999997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-3388.3407200000293</v>
      </c>
      <c r="AG30" s="49">
        <f t="shared" si="0"/>
        <v>-1.0826500000298438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-73.982069999999993</v>
      </c>
      <c r="AG31" s="49">
        <f t="shared" si="0"/>
        <v>-73.982069999999993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-1336.7470799999996</v>
      </c>
      <c r="AA32" s="317">
        <f>+Y27-AA25</f>
        <v>18329.079799000003</v>
      </c>
      <c r="AB32" s="66"/>
      <c r="AC32" s="43"/>
      <c r="AD32" s="43"/>
      <c r="AE32" s="43"/>
      <c r="AF32" s="43"/>
      <c r="AG32" s="43">
        <f>SUM(E32:AE32)</f>
        <v>16992.332719000002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56263.347880000001</v>
      </c>
      <c r="F33" s="46">
        <f t="shared" si="1"/>
        <v>16966.744160000002</v>
      </c>
      <c r="G33" s="46">
        <f t="shared" si="1"/>
        <v>3717.8397399999994</v>
      </c>
      <c r="H33" s="68">
        <f t="shared" si="1"/>
        <v>16963.707460000001</v>
      </c>
      <c r="I33" s="68">
        <f t="shared" si="1"/>
        <v>56263.347879999994</v>
      </c>
      <c r="J33" s="68">
        <f t="shared" si="1"/>
        <v>34474.698679999994</v>
      </c>
      <c r="K33" s="68">
        <f t="shared" si="1"/>
        <v>12264.15958</v>
      </c>
      <c r="L33" s="68">
        <f t="shared" si="1"/>
        <v>4155.7988299999997</v>
      </c>
      <c r="M33" s="68">
        <f t="shared" si="1"/>
        <v>0</v>
      </c>
      <c r="N33" s="68">
        <f t="shared" si="1"/>
        <v>681.30962999999997</v>
      </c>
      <c r="O33" s="68">
        <f t="shared" si="1"/>
        <v>17373.430639999995</v>
      </c>
      <c r="P33" s="68">
        <f t="shared" si="1"/>
        <v>24319.713679999993</v>
      </c>
      <c r="Q33" s="68">
        <f t="shared" si="1"/>
        <v>23091.607979999993</v>
      </c>
      <c r="R33" s="68">
        <f t="shared" si="1"/>
        <v>22057.248560999964</v>
      </c>
      <c r="S33" s="68">
        <f t="shared" si="1"/>
        <v>15621.462290999963</v>
      </c>
      <c r="T33" s="68">
        <f t="shared" si="1"/>
        <v>15553.902020999965</v>
      </c>
      <c r="U33" s="68">
        <f t="shared" si="1"/>
        <v>15888.267420999962</v>
      </c>
      <c r="V33" s="68">
        <f t="shared" si="1"/>
        <v>3.0366999999999962</v>
      </c>
      <c r="W33" s="68">
        <f t="shared" si="1"/>
        <v>3717.8397399999994</v>
      </c>
      <c r="X33" s="400">
        <f t="shared" si="1"/>
        <v>0</v>
      </c>
      <c r="Y33" s="68">
        <f t="shared" si="1"/>
        <v>4591.8658989999976</v>
      </c>
      <c r="Z33" s="69">
        <f t="shared" ref="Z33:AF33" si="2">SUM(Z5:Z32)</f>
        <v>-849.52509000000009</v>
      </c>
      <c r="AA33" s="69">
        <f t="shared" si="2"/>
        <v>5441.3909889999977</v>
      </c>
      <c r="AB33" s="69">
        <f t="shared" si="2"/>
        <v>63217.135370000004</v>
      </c>
      <c r="AC33" s="69">
        <f t="shared" si="2"/>
        <v>0</v>
      </c>
      <c r="AD33" s="69">
        <f t="shared" si="2"/>
        <v>-1.0826500000300132</v>
      </c>
      <c r="AE33" s="69">
        <f t="shared" si="2"/>
        <v>-73.982069999999993</v>
      </c>
      <c r="AF33" s="69">
        <f t="shared" si="2"/>
        <v>16992.332720999977</v>
      </c>
      <c r="AG33" s="43">
        <f>SUM(E33:AE33)</f>
        <v>411703.26532199973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-1.9999579308205284E-6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-1.6942003355779889E-13</v>
      </c>
      <c r="AE35" s="16">
        <f>AE33-AG31</f>
        <v>0</v>
      </c>
      <c r="AF35" s="16">
        <f>AF33-AG32</f>
        <v>1.9999752112198621E-6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28891.927640000002</v>
      </c>
      <c r="E15" s="229">
        <f t="shared" ref="E15:G15" si="5">SUM(E16:E18)</f>
        <v>25437.287079999998</v>
      </c>
      <c r="F15" s="229">
        <f t="shared" si="5"/>
        <v>26880.594160000001</v>
      </c>
      <c r="G15" s="229">
        <f t="shared" si="5"/>
        <v>30280.642230000001</v>
      </c>
      <c r="H15" s="229">
        <f t="shared" ref="H15:N15" si="6">SUM(H16:H18)</f>
        <v>32007.427810000001</v>
      </c>
      <c r="I15" s="229">
        <f t="shared" si="6"/>
        <v>35047.909899999999</v>
      </c>
      <c r="J15" s="229">
        <f t="shared" si="6"/>
        <v>39899.269910000003</v>
      </c>
      <c r="K15" s="229">
        <f t="shared" si="6"/>
        <v>42518.318019999999</v>
      </c>
      <c r="L15" s="229">
        <f t="shared" si="6"/>
        <v>48526.705300000001</v>
      </c>
      <c r="M15" s="229">
        <f t="shared" si="6"/>
        <v>53884.455139999998</v>
      </c>
      <c r="N15" s="229">
        <f t="shared" si="6"/>
        <v>55522.938190000001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28891.927640000002</v>
      </c>
      <c r="E17" s="229">
        <f>+Carga_datos!E59</f>
        <v>25437.287079999998</v>
      </c>
      <c r="F17" s="229">
        <f>+Carga_datos!F59</f>
        <v>26880.594160000001</v>
      </c>
      <c r="G17" s="229">
        <f>+Carga_datos!G59</f>
        <v>30280.642230000001</v>
      </c>
      <c r="H17" s="229">
        <f>+Carga_datos!H59</f>
        <v>32007.427810000001</v>
      </c>
      <c r="I17" s="229">
        <f>+Carga_datos!I59</f>
        <v>35047.909899999999</v>
      </c>
      <c r="J17" s="229">
        <f>+Carga_datos!J59</f>
        <v>39899.269910000003</v>
      </c>
      <c r="K17" s="229">
        <f>+Carga_datos!K59</f>
        <v>42518.318019999999</v>
      </c>
      <c r="L17" s="229">
        <f>+Carga_datos!L59</f>
        <v>48526.705300000001</v>
      </c>
      <c r="M17" s="229">
        <f>+Carga_datos!M59</f>
        <v>53884.455139999998</v>
      </c>
      <c r="N17" s="229">
        <f>+Carga_datos!N59</f>
        <v>55522.938190000001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-5654.5105199999998</v>
      </c>
      <c r="E21" s="229">
        <f t="shared" ref="E21:G21" si="7">SUM(E22:E25)</f>
        <v>-5302.6328599999997</v>
      </c>
      <c r="F21" s="229">
        <f t="shared" si="7"/>
        <v>-5866.1413499999999</v>
      </c>
      <c r="G21" s="229">
        <f t="shared" si="7"/>
        <v>-6561.5657499999998</v>
      </c>
      <c r="H21" s="229">
        <f t="shared" ref="H21:N21" si="8">SUM(H22:H25)</f>
        <v>-7255.6049499999999</v>
      </c>
      <c r="I21" s="229">
        <f t="shared" si="8"/>
        <v>-7844.03298</v>
      </c>
      <c r="J21" s="229">
        <f t="shared" si="8"/>
        <v>-8461.3364700000002</v>
      </c>
      <c r="K21" s="229">
        <f t="shared" si="8"/>
        <v>-8910.0136999999995</v>
      </c>
      <c r="L21" s="229">
        <f t="shared" si="8"/>
        <v>-9570.0304699999997</v>
      </c>
      <c r="M21" s="229">
        <f t="shared" si="8"/>
        <v>-10082.397849999999</v>
      </c>
      <c r="N21" s="229">
        <f t="shared" si="8"/>
        <v>-10221.924630000001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0</v>
      </c>
      <c r="F22" s="229">
        <f>+Carga_datos!F64</f>
        <v>0</v>
      </c>
      <c r="G22" s="229">
        <f>+Carga_datos!G64</f>
        <v>0</v>
      </c>
      <c r="H22" s="229">
        <f>+Carga_datos!H64</f>
        <v>0</v>
      </c>
      <c r="I22" s="229">
        <f>+Carga_datos!I64</f>
        <v>0</v>
      </c>
      <c r="J22" s="229">
        <f>+Carga_datos!J64</f>
        <v>59.082239999999999</v>
      </c>
      <c r="K22" s="229">
        <f>+Carga_datos!K64</f>
        <v>18.938739999999999</v>
      </c>
      <c r="L22" s="229">
        <f>+Carga_datos!L64</f>
        <v>23.80894</v>
      </c>
      <c r="M22" s="229">
        <f>+Carga_datos!M64</f>
        <v>0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-4113.5686900000001</v>
      </c>
      <c r="E23" s="229">
        <f>+Carga_datos!E65</f>
        <v>-3765.3263299999999</v>
      </c>
      <c r="F23" s="229">
        <f>+Carga_datos!F65</f>
        <v>-4164.5043500000002</v>
      </c>
      <c r="G23" s="229">
        <f>+Carga_datos!G65</f>
        <v>-4796.9172099999996</v>
      </c>
      <c r="H23" s="229">
        <f>+Carga_datos!H65</f>
        <v>-5445.1126800000002</v>
      </c>
      <c r="I23" s="229">
        <f>+Carga_datos!I65</f>
        <v>-5880.5630700000002</v>
      </c>
      <c r="J23" s="229">
        <f>+Carga_datos!J65</f>
        <v>-6412.1834600000002</v>
      </c>
      <c r="K23" s="229">
        <f>+Carga_datos!K65</f>
        <v>-6646.6243999999997</v>
      </c>
      <c r="L23" s="229">
        <f>+Carga_datos!L65</f>
        <v>-7118.78323</v>
      </c>
      <c r="M23" s="229">
        <f>+Carga_datos!M65</f>
        <v>-7566.0389699999996</v>
      </c>
      <c r="N23" s="229">
        <f>+Carga_datos!N65</f>
        <v>-7504.7789700000003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-1540.94183</v>
      </c>
      <c r="E24" s="229">
        <f>+Carga_datos!E66</f>
        <v>-1537.3065300000001</v>
      </c>
      <c r="F24" s="229">
        <f>+Carga_datos!F66</f>
        <v>-1701.6369999999999</v>
      </c>
      <c r="G24" s="229">
        <f>+Carga_datos!G66</f>
        <v>-1764.6485399999999</v>
      </c>
      <c r="H24" s="229">
        <f>+Carga_datos!H66</f>
        <v>-1810.49227</v>
      </c>
      <c r="I24" s="229">
        <f>+Carga_datos!I66</f>
        <v>-1963.46991</v>
      </c>
      <c r="J24" s="229">
        <f>+Carga_datos!J66</f>
        <v>-2108.2352500000002</v>
      </c>
      <c r="K24" s="229">
        <f>+Carga_datos!K66</f>
        <v>-2282.3280399999999</v>
      </c>
      <c r="L24" s="229">
        <f>+Carga_datos!L66</f>
        <v>-2475.05618</v>
      </c>
      <c r="M24" s="229">
        <f>+Carga_datos!M66</f>
        <v>-2516.3588800000002</v>
      </c>
      <c r="N24" s="229">
        <f>+Carga_datos!N66</f>
        <v>-2717.1456600000001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525.78017999999997</v>
      </c>
      <c r="E26" s="229">
        <f t="shared" ref="E26:G26" si="9">SUM(E27:E28)</f>
        <v>764.39224999999999</v>
      </c>
      <c r="F26" s="229">
        <f t="shared" si="9"/>
        <v>734.12539000000004</v>
      </c>
      <c r="G26" s="229">
        <f t="shared" si="9"/>
        <v>765.03570999999999</v>
      </c>
      <c r="H26" s="229">
        <f t="shared" ref="H26:N26" si="10">SUM(H27:H28)</f>
        <v>836.86413000000005</v>
      </c>
      <c r="I26" s="229">
        <f t="shared" si="10"/>
        <v>849.88706000000002</v>
      </c>
      <c r="J26" s="229">
        <f t="shared" si="10"/>
        <v>704.50229000000002</v>
      </c>
      <c r="K26" s="229">
        <f t="shared" si="10"/>
        <v>1032.2805800000001</v>
      </c>
      <c r="L26" s="229">
        <f t="shared" si="10"/>
        <v>833.57772999999997</v>
      </c>
      <c r="M26" s="229">
        <f t="shared" si="10"/>
        <v>749.69467999999995</v>
      </c>
      <c r="N26" s="229">
        <f t="shared" si="10"/>
        <v>740.40968999999996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427.75731000000002</v>
      </c>
      <c r="E27" s="229">
        <f>+Carga_datos!E69</f>
        <v>764.39224999999999</v>
      </c>
      <c r="F27" s="229">
        <f>+Carga_datos!F69</f>
        <v>734.12539000000004</v>
      </c>
      <c r="G27" s="229">
        <f>+Carga_datos!G69</f>
        <v>765.03570999999999</v>
      </c>
      <c r="H27" s="229">
        <f>+Carga_datos!H69</f>
        <v>836.86413000000005</v>
      </c>
      <c r="I27" s="229">
        <f>+Carga_datos!I69</f>
        <v>849.88706000000002</v>
      </c>
      <c r="J27" s="229">
        <f>+Carga_datos!J69</f>
        <v>704.50229000000002</v>
      </c>
      <c r="K27" s="229">
        <f>+Carga_datos!K69</f>
        <v>939.58058000000005</v>
      </c>
      <c r="L27" s="229">
        <f>+Carga_datos!L69</f>
        <v>833.57772999999997</v>
      </c>
      <c r="M27" s="229">
        <f>+Carga_datos!M69</f>
        <v>749.69467999999995</v>
      </c>
      <c r="N27" s="229">
        <f>+Carga_datos!N69</f>
        <v>740.40968999999996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98.022869999999998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92.7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-11283.175637</v>
      </c>
      <c r="E29" s="229">
        <f t="shared" ref="E29:G29" si="11">SUM(E30:E32)</f>
        <v>-10097.609269999999</v>
      </c>
      <c r="F29" s="229">
        <f t="shared" si="11"/>
        <v>-10113.16058</v>
      </c>
      <c r="G29" s="229">
        <f t="shared" si="11"/>
        <v>-11037.919718000001</v>
      </c>
      <c r="H29" s="229">
        <f t="shared" ref="H29:N29" si="12">SUM(H30:H32)</f>
        <v>-11366.088319999999</v>
      </c>
      <c r="I29" s="229">
        <f t="shared" si="12"/>
        <v>-11855.16051</v>
      </c>
      <c r="J29" s="229">
        <f t="shared" si="12"/>
        <v>-12661.42498</v>
      </c>
      <c r="K29" s="229">
        <f t="shared" si="12"/>
        <v>-13441.585709999999</v>
      </c>
      <c r="L29" s="229">
        <f t="shared" si="12"/>
        <v>-14372.049780000001</v>
      </c>
      <c r="M29" s="229">
        <f t="shared" si="12"/>
        <v>-15629.336889999999</v>
      </c>
      <c r="N29" s="229">
        <f t="shared" si="12"/>
        <v>-16419.958409999999</v>
      </c>
      <c r="O29" s="335">
        <f>+Carga_datos!D71-Data!D29</f>
        <v>-2.9999991966178641E-6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-1.9999988580821082E-6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-8485.1471070000007</v>
      </c>
      <c r="E30" s="229">
        <f>+Carga_datos!E72</f>
        <v>-7650.4546899999996</v>
      </c>
      <c r="F30" s="229">
        <f>+Carga_datos!F72</f>
        <v>-7712.8842999999997</v>
      </c>
      <c r="G30" s="229">
        <f>+Carga_datos!G72</f>
        <v>-8417.9559480000007</v>
      </c>
      <c r="H30" s="229">
        <f>+Carga_datos!H72</f>
        <v>-8647.6788899999992</v>
      </c>
      <c r="I30" s="229">
        <f>+Carga_datos!I72</f>
        <v>-8961.7325899999996</v>
      </c>
      <c r="J30" s="229">
        <f>+Carga_datos!J72</f>
        <v>-9492.6151399999999</v>
      </c>
      <c r="K30" s="229">
        <f>+Carga_datos!K72</f>
        <v>-10110.08959</v>
      </c>
      <c r="L30" s="229">
        <f>+Carga_datos!L72</f>
        <v>-10814.86909</v>
      </c>
      <c r="M30" s="229">
        <f>+Carga_datos!M72</f>
        <v>-11690.472739999999</v>
      </c>
      <c r="N30" s="229">
        <f>+Carga_datos!N72</f>
        <v>-12264.15958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-2798.02853</v>
      </c>
      <c r="E31" s="229">
        <f>+Carga_datos!E73</f>
        <v>-2447.1545799999999</v>
      </c>
      <c r="F31" s="229">
        <f>+Carga_datos!F73</f>
        <v>-2400.27628</v>
      </c>
      <c r="G31" s="229">
        <f>+Carga_datos!G73</f>
        <v>-2619.9637699999998</v>
      </c>
      <c r="H31" s="229">
        <f>+Carga_datos!H73</f>
        <v>-2718.4094300000002</v>
      </c>
      <c r="I31" s="229">
        <f>+Carga_datos!I73</f>
        <v>-2893.4279200000001</v>
      </c>
      <c r="J31" s="229">
        <f>+Carga_datos!J73</f>
        <v>-3168.8098399999999</v>
      </c>
      <c r="K31" s="229">
        <f>+Carga_datos!K73</f>
        <v>-3331.4961199999998</v>
      </c>
      <c r="L31" s="229">
        <f>+Carga_datos!L73</f>
        <v>-3557.1806900000001</v>
      </c>
      <c r="M31" s="229">
        <f>+Carga_datos!M73</f>
        <v>-3938.8641499999999</v>
      </c>
      <c r="N31" s="229">
        <f>+Carga_datos!N73</f>
        <v>-4155.7988299999997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-5268.9465899999996</v>
      </c>
      <c r="E33" s="229">
        <f t="shared" ref="E33:G33" si="13">SUM(E34:E38)</f>
        <v>-4446.0469900000007</v>
      </c>
      <c r="F33" s="229">
        <f t="shared" si="13"/>
        <v>-4941.7322300000005</v>
      </c>
      <c r="G33" s="229">
        <f t="shared" si="13"/>
        <v>-5110.4832400000005</v>
      </c>
      <c r="H33" s="229">
        <f t="shared" ref="H33:N33" si="14">SUM(H34:H38)</f>
        <v>-5442.5399500000003</v>
      </c>
      <c r="I33" s="229">
        <f t="shared" si="14"/>
        <v>-5674.9848000000002</v>
      </c>
      <c r="J33" s="229">
        <f t="shared" si="14"/>
        <v>-5889.83349</v>
      </c>
      <c r="K33" s="229">
        <f t="shared" si="14"/>
        <v>-6185.0667300000005</v>
      </c>
      <c r="L33" s="229">
        <f t="shared" si="14"/>
        <v>-6755.3233999999993</v>
      </c>
      <c r="M33" s="229">
        <f t="shared" si="14"/>
        <v>-7119.91482</v>
      </c>
      <c r="N33" s="229">
        <f t="shared" si="14"/>
        <v>-7419.3087299999997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-4192.4126999999999</v>
      </c>
      <c r="E34" s="229">
        <f>+Carga_datos!E76</f>
        <v>-3789.8786100000002</v>
      </c>
      <c r="F34" s="229">
        <f>+Carga_datos!F76</f>
        <v>-4169.57449</v>
      </c>
      <c r="G34" s="229">
        <f>+Carga_datos!G76</f>
        <v>-4602.63706</v>
      </c>
      <c r="H34" s="229">
        <f>+Carga_datos!H76</f>
        <v>-4766.7488700000004</v>
      </c>
      <c r="I34" s="229">
        <f>+Carga_datos!I76</f>
        <v>-4959.0904799999998</v>
      </c>
      <c r="J34" s="229">
        <f>+Carga_datos!J76</f>
        <v>-5200.6427800000001</v>
      </c>
      <c r="K34" s="229">
        <f>+Carga_datos!K76</f>
        <v>-5491.5542599999999</v>
      </c>
      <c r="L34" s="229">
        <f>+Carga_datos!L76</f>
        <v>-6030.5554199999997</v>
      </c>
      <c r="M34" s="229">
        <f>+Carga_datos!M76</f>
        <v>-6388.7743899999996</v>
      </c>
      <c r="N34" s="229">
        <f>+Carga_datos!N76</f>
        <v>-6741.7828300000001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-1076.67317</v>
      </c>
      <c r="E35" s="229">
        <f>+Carga_datos!E77</f>
        <v>-645.79850999999996</v>
      </c>
      <c r="F35" s="229">
        <f>+Carga_datos!F77</f>
        <v>-649.21420000000001</v>
      </c>
      <c r="G35" s="229">
        <f>+Carga_datos!G77</f>
        <v>-644.02882999999997</v>
      </c>
      <c r="H35" s="229">
        <f>+Carga_datos!H77</f>
        <v>-692.23563999999999</v>
      </c>
      <c r="I35" s="229">
        <f>+Carga_datos!I77</f>
        <v>-682.96929</v>
      </c>
      <c r="J35" s="229">
        <f>+Carga_datos!J77</f>
        <v>-667.61762999999996</v>
      </c>
      <c r="K35" s="229">
        <f>+Carga_datos!K77</f>
        <v>-702.65724999999998</v>
      </c>
      <c r="L35" s="229">
        <f>+Carga_datos!L77</f>
        <v>-659.95826999999997</v>
      </c>
      <c r="M35" s="229">
        <f>+Carga_datos!M77</f>
        <v>-681.07995000000005</v>
      </c>
      <c r="N35" s="229">
        <f>+Carga_datos!N77</f>
        <v>-681.30962999999997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0.13927999999999999</v>
      </c>
      <c r="E36" s="229">
        <f>+Carga_datos!E78</f>
        <v>-10.369870000000001</v>
      </c>
      <c r="F36" s="229">
        <f>+Carga_datos!F78</f>
        <v>-122.94354</v>
      </c>
      <c r="G36" s="229">
        <f>+Carga_datos!G78</f>
        <v>136.18265</v>
      </c>
      <c r="H36" s="229">
        <f>+Carga_datos!H78</f>
        <v>16.444559999999999</v>
      </c>
      <c r="I36" s="229">
        <f>+Carga_datos!I78</f>
        <v>-32.92503</v>
      </c>
      <c r="J36" s="229">
        <f>+Carga_datos!J78</f>
        <v>-21.573080000000001</v>
      </c>
      <c r="K36" s="229">
        <f>+Carga_datos!K78</f>
        <v>9.1447800000000008</v>
      </c>
      <c r="L36" s="229">
        <f>+Carga_datos!L78</f>
        <v>-64.809709999999995</v>
      </c>
      <c r="M36" s="229">
        <f>+Carga_datos!M78</f>
        <v>-50.060479999999998</v>
      </c>
      <c r="N36" s="229">
        <f>+Carga_datos!N78</f>
        <v>3.7837299999999998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-3378.6361200000001</v>
      </c>
      <c r="E39" s="229">
        <f>+Carga_datos!E81</f>
        <v>-3253.2759900000001</v>
      </c>
      <c r="F39" s="229">
        <f>+Carga_datos!F81</f>
        <v>-3216.2016899999999</v>
      </c>
      <c r="G39" s="229">
        <f>+Carga_datos!G81</f>
        <v>-3372.25191</v>
      </c>
      <c r="H39" s="229">
        <f>+Carga_datos!H81</f>
        <v>-3673.9662699999999</v>
      </c>
      <c r="I39" s="229">
        <f>+Carga_datos!I81</f>
        <v>-4122.4366600000003</v>
      </c>
      <c r="J39" s="229">
        <f>+Carga_datos!J81</f>
        <v>-4197.0741200000002</v>
      </c>
      <c r="K39" s="229">
        <f>+Carga_datos!K81</f>
        <v>-4095.1334000000002</v>
      </c>
      <c r="L39" s="229">
        <f>+Carga_datos!L81</f>
        <v>-4357.0751200000004</v>
      </c>
      <c r="M39" s="229">
        <f>+Carga_datos!M81</f>
        <v>-4591.5902900000001</v>
      </c>
      <c r="N39" s="229">
        <f>+Carga_datos!N81</f>
        <v>-4824.9417400000002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49.498759999999997</v>
      </c>
      <c r="E40" s="229">
        <f>+Carga_datos!E82</f>
        <v>34.168480000000002</v>
      </c>
      <c r="F40" s="229">
        <f>+Carga_datos!F82</f>
        <v>35.35181</v>
      </c>
      <c r="G40" s="229">
        <f>+Carga_datos!G82</f>
        <v>35.246699999999997</v>
      </c>
      <c r="H40" s="229">
        <f>+Carga_datos!H82</f>
        <v>34.653359999999999</v>
      </c>
      <c r="I40" s="229">
        <f>+Carga_datos!I82</f>
        <v>34.653359999999999</v>
      </c>
      <c r="J40" s="229">
        <f>+Carga_datos!J82</f>
        <v>34.652169999999998</v>
      </c>
      <c r="K40" s="229">
        <f>+Carga_datos!K82</f>
        <v>34.652169999999998</v>
      </c>
      <c r="L40" s="229">
        <f>+Carga_datos!L82</f>
        <v>34.653359999999999</v>
      </c>
      <c r="M40" s="229">
        <f>+Carga_datos!M82</f>
        <v>34.653359999999999</v>
      </c>
      <c r="N40" s="229">
        <f>+Carga_datos!N82</f>
        <v>34.653359999999999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2.0996800000000002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-1.0119400000000001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0</v>
      </c>
      <c r="M42" s="229">
        <f t="shared" si="16"/>
        <v>0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2.0996800000000002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-1.0119400000000001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0</v>
      </c>
      <c r="M44" s="229">
        <f>+Carga_datos!M86</f>
        <v>0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7.0665399999999998</v>
      </c>
      <c r="E46" s="229">
        <f>+Carga_datos!E88</f>
        <v>0.82081999999999999</v>
      </c>
      <c r="F46" s="229">
        <f>+Carga_datos!F88</f>
        <v>9.6444600000000005</v>
      </c>
      <c r="G46" s="229">
        <f>+Carga_datos!G88</f>
        <v>-23.864149999999999</v>
      </c>
      <c r="H46" s="229">
        <f>+Carga_datos!H88</f>
        <v>49.427570000000003</v>
      </c>
      <c r="I46" s="229">
        <f>+Carga_datos!I88</f>
        <v>-375.66734000000002</v>
      </c>
      <c r="J46" s="229">
        <f>+Carga_datos!J88</f>
        <v>5.3267499999999997</v>
      </c>
      <c r="K46" s="229">
        <f>+Carga_datos!K88</f>
        <v>-11.44018</v>
      </c>
      <c r="L46" s="229">
        <f>+Carga_datos!L88</f>
        <v>1.80382</v>
      </c>
      <c r="M46" s="229">
        <f>+Carga_datos!M88</f>
        <v>29.571819999999999</v>
      </c>
      <c r="N46" s="229">
        <f>+Carga_datos!N88</f>
        <v>-524.97933899999998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3891.1039330000031</v>
      </c>
      <c r="E47" s="231">
        <f t="shared" ref="E47:G47" si="17">+E15+E19+E20+E21+E26+E29+E33+E39+E40+E41+E42+E45+E46</f>
        <v>3137.1035199999974</v>
      </c>
      <c r="F47" s="231">
        <f t="shared" si="17"/>
        <v>3522.4799700000035</v>
      </c>
      <c r="G47" s="231">
        <f t="shared" si="17"/>
        <v>4974.8398720000005</v>
      </c>
      <c r="H47" s="231">
        <f t="shared" ref="H47:N47" si="18">+H15+H19+H20+H21+H26+H29+H33+H39+H40+H41+H42+H45+H46</f>
        <v>5189.1614400000026</v>
      </c>
      <c r="I47" s="231">
        <f t="shared" si="18"/>
        <v>6060.1680299999998</v>
      </c>
      <c r="J47" s="231">
        <f t="shared" si="18"/>
        <v>9434.0820599999988</v>
      </c>
      <c r="K47" s="231">
        <f t="shared" si="18"/>
        <v>10942.011049999994</v>
      </c>
      <c r="L47" s="231">
        <f t="shared" si="18"/>
        <v>14342.261439999997</v>
      </c>
      <c r="M47" s="231">
        <f t="shared" si="18"/>
        <v>17275.135150000002</v>
      </c>
      <c r="N47" s="231">
        <f t="shared" si="18"/>
        <v>16886.888391</v>
      </c>
      <c r="O47" s="335">
        <f>+Carga_datos!D89-Data!D47</f>
        <v>-3.0000028345966712E-6</v>
      </c>
      <c r="P47" s="335">
        <f>+Carga_datos!E89-Data!E47</f>
        <v>0</v>
      </c>
      <c r="Q47" s="335">
        <f>+Carga_datos!F89-Data!F47</f>
        <v>-3.637978807091713E-12</v>
      </c>
      <c r="R47" s="335">
        <f>+Carga_datos!G89-Data!G47</f>
        <v>-2.0000006770715117E-6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-1.0000003385357559E-6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974.62075000000004</v>
      </c>
      <c r="E48" s="229">
        <f>+Carga_datos!E90</f>
        <v>1069.14437</v>
      </c>
      <c r="F48" s="229">
        <f>+Carga_datos!F90</f>
        <v>1334.09041</v>
      </c>
      <c r="G48" s="229">
        <f>+Carga_datos!G90</f>
        <v>2573.2074299999999</v>
      </c>
      <c r="H48" s="229">
        <f>+Carga_datos!H90</f>
        <v>1612.1768099999999</v>
      </c>
      <c r="I48" s="229">
        <f>+Carga_datos!I90</f>
        <v>4046.3261400000001</v>
      </c>
      <c r="J48" s="229">
        <f>+Carga_datos!J90</f>
        <v>3452.9454000000001</v>
      </c>
      <c r="K48" s="229">
        <f>+Carga_datos!K90</f>
        <v>1392.66677</v>
      </c>
      <c r="L48" s="229">
        <f>+Carga_datos!L90</f>
        <v>5872.7533000000003</v>
      </c>
      <c r="M48" s="229">
        <f>+Carga_datos!M90</f>
        <v>7490.5688</v>
      </c>
      <c r="N48" s="229">
        <f>+Carga_datos!N90</f>
        <v>6946.2830400000003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-1383.32916</v>
      </c>
      <c r="E49" s="229">
        <f>+Carga_datos!E91</f>
        <v>-616.35803999999996</v>
      </c>
      <c r="F49" s="229">
        <f>+Carga_datos!F91</f>
        <v>-495.40942000000001</v>
      </c>
      <c r="G49" s="229">
        <f>+Carga_datos!G91</f>
        <v>-378.27411000000001</v>
      </c>
      <c r="H49" s="229">
        <f>+Carga_datos!H91</f>
        <v>-362.83665000000002</v>
      </c>
      <c r="I49" s="229">
        <f>+Carga_datos!I91</f>
        <v>-330.72852</v>
      </c>
      <c r="J49" s="229">
        <f>+Carga_datos!J91</f>
        <v>-343.20996000000002</v>
      </c>
      <c r="K49" s="229">
        <f>+Carga_datos!K91</f>
        <v>-322.04982000000001</v>
      </c>
      <c r="L49" s="229">
        <f>+Carga_datos!L91</f>
        <v>-358.71361999999999</v>
      </c>
      <c r="M49" s="229">
        <f>+Carga_datos!M91</f>
        <v>-684.39872000000003</v>
      </c>
      <c r="N49" s="229">
        <f>+Carga_datos!N91</f>
        <v>-1228.1057000000001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-1.0826499999999999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-5.9299999999999999E-2</v>
      </c>
      <c r="L51" s="229">
        <f>+Carga_datos!L93</f>
        <v>-1.66229</v>
      </c>
      <c r="M51" s="229">
        <f>+Carga_datos!M93</f>
        <v>108.43019</v>
      </c>
      <c r="N51" s="229">
        <f>+Carga_datos!N93</f>
        <v>7.5044500000000003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1556.2834</v>
      </c>
      <c r="F52" s="229">
        <f t="shared" si="19"/>
        <v>-1.0391999999999999</v>
      </c>
      <c r="G52" s="229">
        <f t="shared" si="19"/>
        <v>-1.32145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-303.77391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1556.2834</v>
      </c>
      <c r="F54" s="229">
        <f>+Carga_datos!F96</f>
        <v>-1.0391999999999999</v>
      </c>
      <c r="G54" s="229">
        <f>+Carga_datos!G96</f>
        <v>-1.32145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-303.77391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-408.70840999999996</v>
      </c>
      <c r="E59" s="231">
        <f>+E48+E49+E50+E51+E52+E55</f>
        <v>2009.0697300000002</v>
      </c>
      <c r="F59" s="231">
        <f t="shared" ref="F59:G59" si="23">+F48+F49+F50+F51+F52+F55</f>
        <v>837.64179000000001</v>
      </c>
      <c r="G59" s="231">
        <f t="shared" si="23"/>
        <v>2193.6118700000002</v>
      </c>
      <c r="H59" s="231">
        <f t="shared" ref="H59:N59" si="24">+H48+H49+H50+H51+H52+H55</f>
        <v>1249.34016</v>
      </c>
      <c r="I59" s="231">
        <f t="shared" si="24"/>
        <v>3715.59762</v>
      </c>
      <c r="J59" s="231">
        <f t="shared" si="24"/>
        <v>3109.7354399999999</v>
      </c>
      <c r="K59" s="231">
        <f t="shared" si="24"/>
        <v>766.78374000000019</v>
      </c>
      <c r="L59" s="231">
        <f t="shared" si="24"/>
        <v>5512.3773899999997</v>
      </c>
      <c r="M59" s="231">
        <f t="shared" si="24"/>
        <v>6914.6002699999999</v>
      </c>
      <c r="N59" s="231">
        <f t="shared" si="24"/>
        <v>5724.5991400000003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3482.3955230000029</v>
      </c>
      <c r="E60" s="231">
        <f t="shared" ref="E60:G60" si="25">+E47+E59</f>
        <v>5146.173249999998</v>
      </c>
      <c r="F60" s="231">
        <f t="shared" si="25"/>
        <v>4360.1217600000036</v>
      </c>
      <c r="G60" s="231">
        <f t="shared" si="25"/>
        <v>7168.4517420000011</v>
      </c>
      <c r="H60" s="231">
        <f t="shared" ref="H60:N60" si="26">+H47+H59</f>
        <v>6438.5016000000023</v>
      </c>
      <c r="I60" s="231">
        <f t="shared" si="26"/>
        <v>9775.7656499999994</v>
      </c>
      <c r="J60" s="231">
        <f t="shared" si="26"/>
        <v>12543.817499999999</v>
      </c>
      <c r="K60" s="231">
        <f t="shared" si="26"/>
        <v>11708.794789999994</v>
      </c>
      <c r="L60" s="231">
        <f t="shared" si="26"/>
        <v>19854.638829999996</v>
      </c>
      <c r="M60" s="231">
        <f t="shared" si="26"/>
        <v>24189.735420000001</v>
      </c>
      <c r="N60" s="231">
        <f t="shared" si="26"/>
        <v>22611.487530999999</v>
      </c>
      <c r="O60" s="335">
        <f>+Carga_datos!D102-Data!D60</f>
        <v>-3.0000028345966712E-6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-2.0000006770715117E-6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-1.0000003385357559E-6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181.13475</v>
      </c>
      <c r="E61" s="229">
        <f>+Carga_datos!E103</f>
        <v>-422.25330000000002</v>
      </c>
      <c r="F61" s="229">
        <f>+Carga_datos!F103</f>
        <v>170.38423</v>
      </c>
      <c r="G61" s="229">
        <f>+Carga_datos!G103</f>
        <v>237.08401000000001</v>
      </c>
      <c r="H61" s="229">
        <f>+Carga_datos!H103</f>
        <v>-73.803899999999999</v>
      </c>
      <c r="I61" s="229">
        <f>+Carga_datos!I103</f>
        <v>-65.437370000000001</v>
      </c>
      <c r="J61" s="229">
        <f>+Carga_datos!J103</f>
        <v>38.355600000000003</v>
      </c>
      <c r="K61" s="229">
        <f>+Carga_datos!K103</f>
        <v>15.20482</v>
      </c>
      <c r="L61" s="229">
        <f>+Carga_datos!L103</f>
        <v>-462.65422999999998</v>
      </c>
      <c r="M61" s="229">
        <f>+Carga_datos!M103</f>
        <v>-834.73316</v>
      </c>
      <c r="N61" s="229">
        <f>+Carga_datos!N103</f>
        <v>-509.38008000000002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3663.530273000003</v>
      </c>
      <c r="E62" s="231">
        <f t="shared" ref="E62:G62" si="27">+E60+E61</f>
        <v>4723.9199499999977</v>
      </c>
      <c r="F62" s="231">
        <f t="shared" si="27"/>
        <v>4530.5059900000033</v>
      </c>
      <c r="G62" s="231">
        <f t="shared" si="27"/>
        <v>7405.5357520000007</v>
      </c>
      <c r="H62" s="231">
        <f t="shared" ref="H62:N62" si="28">+H60+H61</f>
        <v>6364.6977000000024</v>
      </c>
      <c r="I62" s="231">
        <f t="shared" si="28"/>
        <v>9710.3282799999997</v>
      </c>
      <c r="J62" s="231">
        <f t="shared" si="28"/>
        <v>12582.1731</v>
      </c>
      <c r="K62" s="231">
        <f t="shared" si="28"/>
        <v>11723.999609999995</v>
      </c>
      <c r="L62" s="231">
        <f t="shared" si="28"/>
        <v>19391.984599999996</v>
      </c>
      <c r="M62" s="231">
        <f t="shared" si="28"/>
        <v>23355.002260000001</v>
      </c>
      <c r="N62" s="231">
        <f t="shared" si="28"/>
        <v>22102.107451</v>
      </c>
      <c r="O62" s="335">
        <f>Carga_datos!D104-Data!D62</f>
        <v>-3.0000028345966712E-6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-2.0000006770715117E-6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-1.0000003385357559E-6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3663.530273000003</v>
      </c>
      <c r="E65" s="231">
        <f t="shared" ref="E65:G65" si="29">+E62+E64</f>
        <v>4723.9199499999977</v>
      </c>
      <c r="F65" s="231">
        <f t="shared" si="29"/>
        <v>4530.5059900000033</v>
      </c>
      <c r="G65" s="231">
        <f t="shared" si="29"/>
        <v>7405.5357520000007</v>
      </c>
      <c r="H65" s="231">
        <f t="shared" ref="H65:N65" si="30">+H62+H64</f>
        <v>6364.6977000000024</v>
      </c>
      <c r="I65" s="231">
        <f t="shared" si="30"/>
        <v>9710.3282799999997</v>
      </c>
      <c r="J65" s="231">
        <f t="shared" si="30"/>
        <v>12582.1731</v>
      </c>
      <c r="K65" s="231">
        <f t="shared" si="30"/>
        <v>11723.999609999995</v>
      </c>
      <c r="L65" s="231">
        <f t="shared" si="30"/>
        <v>19391.984599999996</v>
      </c>
      <c r="M65" s="231">
        <f t="shared" si="30"/>
        <v>23355.002260000001</v>
      </c>
      <c r="N65" s="231">
        <f t="shared" si="30"/>
        <v>22102.107451</v>
      </c>
      <c r="O65" s="335">
        <f>+Carga_datos!D106-Data!D65</f>
        <v>-3.0000028345966712E-6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-2.0000006770715117E-6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-1.0000003385357559E-6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0</v>
      </c>
      <c r="F71" s="267">
        <f t="shared" si="33"/>
        <v>0</v>
      </c>
      <c r="G71" s="267">
        <f t="shared" si="33"/>
        <v>0</v>
      </c>
      <c r="H71" s="267">
        <f t="shared" ref="H71:N71" si="34">+H22</f>
        <v>0</v>
      </c>
      <c r="I71" s="267">
        <f t="shared" si="34"/>
        <v>0</v>
      </c>
      <c r="J71" s="267">
        <f t="shared" si="34"/>
        <v>59.082239999999999</v>
      </c>
      <c r="K71" s="267">
        <f t="shared" si="34"/>
        <v>18.938739999999999</v>
      </c>
      <c r="L71" s="267">
        <f t="shared" si="34"/>
        <v>23.80894</v>
      </c>
      <c r="M71" s="267">
        <f t="shared" si="34"/>
        <v>0</v>
      </c>
      <c r="N71" s="267">
        <f t="shared" si="34"/>
        <v>0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-3765.3263299999999</v>
      </c>
      <c r="F72" s="267">
        <f t="shared" si="33"/>
        <v>-4164.5043500000002</v>
      </c>
      <c r="G72" s="267">
        <f t="shared" si="33"/>
        <v>-4796.9172099999996</v>
      </c>
      <c r="H72" s="267">
        <f t="shared" ref="H72:N72" si="35">+H23</f>
        <v>-5445.1126800000002</v>
      </c>
      <c r="I72" s="267">
        <f t="shared" si="35"/>
        <v>-5880.5630700000002</v>
      </c>
      <c r="J72" s="267">
        <f t="shared" si="35"/>
        <v>-6412.1834600000002</v>
      </c>
      <c r="K72" s="267">
        <f t="shared" si="35"/>
        <v>-6646.6243999999997</v>
      </c>
      <c r="L72" s="267">
        <f t="shared" si="35"/>
        <v>-7118.78323</v>
      </c>
      <c r="M72" s="267">
        <f t="shared" si="35"/>
        <v>-7566.0389699999996</v>
      </c>
      <c r="N72" s="267">
        <f t="shared" si="35"/>
        <v>-7504.7789700000003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-1537.3065300000001</v>
      </c>
      <c r="F73" s="267">
        <f t="shared" si="33"/>
        <v>-1701.6369999999999</v>
      </c>
      <c r="G73" s="267">
        <f t="shared" si="33"/>
        <v>-1764.6485399999999</v>
      </c>
      <c r="H73" s="267">
        <f t="shared" ref="H73:N73" si="36">+H24</f>
        <v>-1810.49227</v>
      </c>
      <c r="I73" s="267">
        <f t="shared" si="36"/>
        <v>-1963.46991</v>
      </c>
      <c r="J73" s="267">
        <f t="shared" si="36"/>
        <v>-2108.2352500000002</v>
      </c>
      <c r="K73" s="267">
        <f t="shared" si="36"/>
        <v>-2282.3280399999999</v>
      </c>
      <c r="L73" s="267">
        <f t="shared" si="36"/>
        <v>-2475.05618</v>
      </c>
      <c r="M73" s="267">
        <f t="shared" si="36"/>
        <v>-2516.3588800000002</v>
      </c>
      <c r="N73" s="267">
        <f t="shared" si="36"/>
        <v>-2717.1456600000001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0</v>
      </c>
      <c r="F75" s="267">
        <f t="shared" ref="F75:G75" si="38">-(F101-E101)</f>
        <v>0</v>
      </c>
      <c r="G75" s="267">
        <f t="shared" si="38"/>
        <v>0</v>
      </c>
      <c r="H75" s="267">
        <f t="shared" ref="H75:H76" si="39">-(H101-G101)</f>
        <v>0</v>
      </c>
      <c r="I75" s="267">
        <f t="shared" ref="I75:I76" si="40">-(I101-H101)</f>
        <v>0</v>
      </c>
      <c r="J75" s="267">
        <f t="shared" ref="J75:J76" si="41">-(J101-I101)</f>
        <v>0</v>
      </c>
      <c r="K75" s="267">
        <f t="shared" ref="K75:K76" si="42">-(K101-J101)</f>
        <v>0</v>
      </c>
      <c r="L75" s="267">
        <f t="shared" ref="L75:L76" si="43">-(L101-K101)</f>
        <v>0</v>
      </c>
      <c r="M75" s="267">
        <f t="shared" ref="M75:M76" si="44">-(M101-L101)</f>
        <v>0</v>
      </c>
      <c r="N75" s="267">
        <f t="shared" ref="N75:N76" si="45">-(N101-M101)</f>
        <v>0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55.984960000000001</v>
      </c>
      <c r="F76" s="267">
        <f t="shared" ref="F76:G76" si="46">-(F102-E102)</f>
        <v>-162.94552999999996</v>
      </c>
      <c r="G76" s="267">
        <f t="shared" si="46"/>
        <v>-9.2070499999999811</v>
      </c>
      <c r="H76" s="267">
        <f t="shared" si="39"/>
        <v>40.607009999999946</v>
      </c>
      <c r="I76" s="267">
        <f t="shared" si="40"/>
        <v>21.977110000000039</v>
      </c>
      <c r="J76" s="267">
        <f t="shared" si="41"/>
        <v>-65.787360000000035</v>
      </c>
      <c r="K76" s="267">
        <f t="shared" si="42"/>
        <v>21.23599999999999</v>
      </c>
      <c r="L76" s="267">
        <f t="shared" si="43"/>
        <v>-79.147370000000024</v>
      </c>
      <c r="M76" s="267">
        <f t="shared" si="44"/>
        <v>67.993350000000078</v>
      </c>
      <c r="N76" s="267">
        <f t="shared" si="45"/>
        <v>-3.0366999999999962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-3789.8786100000002</v>
      </c>
      <c r="F77" s="267">
        <f t="shared" ref="F77:G77" si="47">+F34</f>
        <v>-4169.57449</v>
      </c>
      <c r="G77" s="267">
        <f t="shared" si="47"/>
        <v>-4602.63706</v>
      </c>
      <c r="H77" s="267">
        <f t="shared" ref="H77:N77" si="48">+H34</f>
        <v>-4766.7488700000004</v>
      </c>
      <c r="I77" s="267">
        <f t="shared" si="48"/>
        <v>-4959.0904799999998</v>
      </c>
      <c r="J77" s="267">
        <f t="shared" si="48"/>
        <v>-5200.6427800000001</v>
      </c>
      <c r="K77" s="267">
        <f t="shared" si="48"/>
        <v>-5491.5542599999999</v>
      </c>
      <c r="L77" s="267">
        <f t="shared" si="48"/>
        <v>-6030.5554199999997</v>
      </c>
      <c r="M77" s="267">
        <f t="shared" si="48"/>
        <v>-6388.7743899999996</v>
      </c>
      <c r="N77" s="267">
        <f t="shared" si="48"/>
        <v>-6741.7828300000001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-9036.5265099999997</v>
      </c>
      <c r="F78" s="267">
        <f t="shared" ref="F78:G78" si="49">SUM(F71:F77)</f>
        <v>-10198.66137</v>
      </c>
      <c r="G78" s="267">
        <f t="shared" si="49"/>
        <v>-11173.40986</v>
      </c>
      <c r="H78" s="267">
        <f t="shared" ref="H78:N78" si="50">SUM(H71:H77)</f>
        <v>-11981.746810000001</v>
      </c>
      <c r="I78" s="267">
        <f t="shared" si="50"/>
        <v>-12781.146349999999</v>
      </c>
      <c r="J78" s="267">
        <f t="shared" si="50"/>
        <v>-13727.766610000001</v>
      </c>
      <c r="K78" s="267">
        <f t="shared" si="50"/>
        <v>-14380.33196</v>
      </c>
      <c r="L78" s="267">
        <f t="shared" si="50"/>
        <v>-15679.733260000001</v>
      </c>
      <c r="M78" s="267">
        <f t="shared" si="50"/>
        <v>-16403.178889999999</v>
      </c>
      <c r="N78" s="267">
        <f t="shared" si="50"/>
        <v>-16966.744160000002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82007.702579999997</v>
      </c>
      <c r="E90" s="269">
        <f t="shared" ref="E90:G90" si="57">SUM(E91:E97)</f>
        <v>81343.298760000005</v>
      </c>
      <c r="F90" s="269">
        <f t="shared" si="57"/>
        <v>81696.289599999989</v>
      </c>
      <c r="G90" s="269">
        <f t="shared" si="57"/>
        <v>89383.209129999988</v>
      </c>
      <c r="H90" s="269">
        <f t="shared" ref="H90:N90" si="58">SUM(H91:H97)</f>
        <v>93785.291310000001</v>
      </c>
      <c r="I90" s="269">
        <f t="shared" si="58"/>
        <v>102373.88558999999</v>
      </c>
      <c r="J90" s="269">
        <f t="shared" si="58"/>
        <v>111869.76904000001</v>
      </c>
      <c r="K90" s="269">
        <f t="shared" si="58"/>
        <v>125338.49291999999</v>
      </c>
      <c r="L90" s="269">
        <f t="shared" si="58"/>
        <v>135089.70723</v>
      </c>
      <c r="M90" s="269">
        <f t="shared" si="58"/>
        <v>219139.81006999998</v>
      </c>
      <c r="N90" s="269">
        <f t="shared" si="58"/>
        <v>220674.191299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-1.0000076144933701E-6</v>
      </c>
      <c r="X90" s="335">
        <f>+Carga_datos!M2-Data!M90</f>
        <v>0</v>
      </c>
      <c r="Y90" s="335">
        <f>+Carga_datos!N2-Data!N90</f>
        <v>1.0000076144933701E-6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0</v>
      </c>
      <c r="F91" s="284">
        <f>+Carga_datos!F3</f>
        <v>0</v>
      </c>
      <c r="G91" s="284">
        <f>+Carga_datos!G3</f>
        <v>0</v>
      </c>
      <c r="H91" s="284">
        <f>+Carga_datos!H3</f>
        <v>0</v>
      </c>
      <c r="I91" s="284">
        <f>+Carga_datos!I3</f>
        <v>0</v>
      </c>
      <c r="J91" s="284">
        <f>+Carga_datos!J3</f>
        <v>0</v>
      </c>
      <c r="K91" s="284">
        <f>+Carga_datos!K3</f>
        <v>0</v>
      </c>
      <c r="L91" s="284">
        <f>+Carga_datos!L3</f>
        <v>0</v>
      </c>
      <c r="M91" s="284">
        <f>+Carga_datos!M3</f>
        <v>0.65434000000000003</v>
      </c>
      <c r="N91" s="284">
        <f>+Carga_datos!N3</f>
        <v>0.42558000000000001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45114.821660000001</v>
      </c>
      <c r="E92" s="284">
        <f>+Carga_datos!E4</f>
        <v>43490.742570000002</v>
      </c>
      <c r="F92" s="284">
        <f>+Carga_datos!F4</f>
        <v>42706.921999999999</v>
      </c>
      <c r="G92" s="284">
        <f>+Carga_datos!G4</f>
        <v>43608.268940000002</v>
      </c>
      <c r="H92" s="284">
        <f>+Carga_datos!H4</f>
        <v>42593.466090000002</v>
      </c>
      <c r="I92" s="284">
        <f>+Carga_datos!I4</f>
        <v>47142.0648</v>
      </c>
      <c r="J92" s="284">
        <f>+Carga_datos!J4</f>
        <v>45274.381950000003</v>
      </c>
      <c r="K92" s="284">
        <f>+Carga_datos!K4</f>
        <v>46750.188390000003</v>
      </c>
      <c r="L92" s="284">
        <f>+Carga_datos!L4</f>
        <v>47081.584929999997</v>
      </c>
      <c r="M92" s="284">
        <f>+Carga_datos!M4</f>
        <v>46326.600570000002</v>
      </c>
      <c r="N92" s="284">
        <f>+Carga_datos!N4</f>
        <v>45219.727330000002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36002.63725</v>
      </c>
      <c r="E94" s="284">
        <f>+Carga_datos!E6</f>
        <v>34424.870459999998</v>
      </c>
      <c r="F94" s="284">
        <f>+Carga_datos!F6</f>
        <v>38930.213649999998</v>
      </c>
      <c r="G94" s="284">
        <f>+Carga_datos!G6</f>
        <v>44646.851349999997</v>
      </c>
      <c r="H94" s="284">
        <f>+Carga_datos!H6</f>
        <v>48575.264190000002</v>
      </c>
      <c r="I94" s="284">
        <f>+Carga_datos!I6</f>
        <v>51890.581919999997</v>
      </c>
      <c r="J94" s="284">
        <f>+Carga_datos!J6</f>
        <v>59678.750260000001</v>
      </c>
      <c r="K94" s="284">
        <f>+Carga_datos!K6</f>
        <v>72892.806769999996</v>
      </c>
      <c r="L94" s="284">
        <f>+Carga_datos!L6</f>
        <v>83801.04681</v>
      </c>
      <c r="M94" s="284">
        <f>+Carga_datos!M6</f>
        <v>168310.28771999999</v>
      </c>
      <c r="N94" s="284">
        <f>+Carga_datos!N6</f>
        <v>174247.17921999999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875.60865999999999</v>
      </c>
      <c r="E95" s="284">
        <f>+Carga_datos!E7</f>
        <v>3301.90272</v>
      </c>
      <c r="F95" s="284">
        <f>+Carga_datos!F7</f>
        <v>2.5610300000000001</v>
      </c>
      <c r="G95" s="284">
        <f>+Carga_datos!G7</f>
        <v>1116.5610300000001</v>
      </c>
      <c r="H95" s="284">
        <f>+Carga_datos!H7</f>
        <v>2616.5610299999998</v>
      </c>
      <c r="I95" s="284">
        <f>+Carga_datos!I7</f>
        <v>2872.5582800000002</v>
      </c>
      <c r="J95" s="284">
        <f>+Carga_datos!J7</f>
        <v>5972.5582800000002</v>
      </c>
      <c r="K95" s="284">
        <f>+Carga_datos!K7</f>
        <v>4858.5582800000002</v>
      </c>
      <c r="L95" s="284">
        <f>+Carga_datos!L7</f>
        <v>3477.2750799999999</v>
      </c>
      <c r="M95" s="284">
        <f>+Carga_datos!M7</f>
        <v>3636.5804800000001</v>
      </c>
      <c r="N95" s="284">
        <f>+Carga_datos!N7</f>
        <v>530.95668899999998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14.635009999999999</v>
      </c>
      <c r="E96" s="284">
        <f>+Carga_datos!E8</f>
        <v>125.78301</v>
      </c>
      <c r="F96" s="284">
        <f>+Carga_datos!F8</f>
        <v>56.592919999999999</v>
      </c>
      <c r="G96" s="284">
        <f>+Carga_datos!G8</f>
        <v>11.527810000000001</v>
      </c>
      <c r="H96" s="284">
        <f>+Carga_datos!H8</f>
        <v>0</v>
      </c>
      <c r="I96" s="284">
        <f>+Carga_datos!I8</f>
        <v>468.68059</v>
      </c>
      <c r="J96" s="284">
        <f>+Carga_datos!J8</f>
        <v>944.07854999999995</v>
      </c>
      <c r="K96" s="284">
        <f>+Carga_datos!K8</f>
        <v>836.93948</v>
      </c>
      <c r="L96" s="284">
        <f>+Carga_datos!L8</f>
        <v>729.80041000000006</v>
      </c>
      <c r="M96" s="284">
        <f>+Carga_datos!M8</f>
        <v>865.68696</v>
      </c>
      <c r="N96" s="284">
        <f>+Carga_datos!N8</f>
        <v>675.90247999999997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6615.4079899999988</v>
      </c>
      <c r="E98" s="269">
        <f t="shared" ref="E98:G98" si="59">E99+E100+E107+E108+E109+E110+E111</f>
        <v>6549.8925400000007</v>
      </c>
      <c r="F98" s="269">
        <f t="shared" si="59"/>
        <v>7262.0750899999994</v>
      </c>
      <c r="G98" s="269">
        <f t="shared" si="59"/>
        <v>4720.0346</v>
      </c>
      <c r="H98" s="269">
        <f t="shared" ref="H98:N98" si="60">H99+H100+H107+H108+H109+H110+H111</f>
        <v>5111.1866600000003</v>
      </c>
      <c r="I98" s="269">
        <f t="shared" si="60"/>
        <v>8223.3816600000009</v>
      </c>
      <c r="J98" s="269">
        <f t="shared" si="60"/>
        <v>9244.7872299999999</v>
      </c>
      <c r="K98" s="269">
        <f t="shared" si="60"/>
        <v>11726.245500000001</v>
      </c>
      <c r="L98" s="269">
        <f t="shared" si="60"/>
        <v>15220.6965</v>
      </c>
      <c r="M98" s="269">
        <f t="shared" si="60"/>
        <v>7758.2195699999993</v>
      </c>
      <c r="N98" s="269">
        <f t="shared" si="60"/>
        <v>9711.6389399999989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534.11446000000001</v>
      </c>
      <c r="E100" s="284">
        <f t="shared" ref="E100:G100" si="61">SUM(E101:E106)</f>
        <v>477.19519000000003</v>
      </c>
      <c r="F100" s="284">
        <f t="shared" si="61"/>
        <v>640.81359999999995</v>
      </c>
      <c r="G100" s="284">
        <f t="shared" si="61"/>
        <v>649.34776999999997</v>
      </c>
      <c r="H100" s="284">
        <f t="shared" ref="H100:N100" si="62">SUM(H101:H106)</f>
        <v>608.74076000000002</v>
      </c>
      <c r="I100" s="284">
        <f t="shared" si="62"/>
        <v>586.76364999999998</v>
      </c>
      <c r="J100" s="284">
        <f t="shared" si="62"/>
        <v>652.55101000000002</v>
      </c>
      <c r="K100" s="284">
        <f t="shared" si="62"/>
        <v>631.31501000000003</v>
      </c>
      <c r="L100" s="284">
        <f t="shared" si="62"/>
        <v>710.46238000000005</v>
      </c>
      <c r="M100" s="284">
        <f t="shared" si="62"/>
        <v>642.46902999999998</v>
      </c>
      <c r="N100" s="284">
        <f t="shared" si="62"/>
        <v>645.50572999999997</v>
      </c>
      <c r="O100" s="335">
        <f>Carga_datos!D12-Data!D100</f>
        <v>-9.9999999747524271E-7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0</v>
      </c>
      <c r="F101" s="284">
        <f>+Carga_datos!F13</f>
        <v>0</v>
      </c>
      <c r="G101" s="284">
        <f>+Carga_datos!G13</f>
        <v>0</v>
      </c>
      <c r="H101" s="284">
        <f>+Carga_datos!H13</f>
        <v>0</v>
      </c>
      <c r="I101" s="284">
        <f>+Carga_datos!I13</f>
        <v>0</v>
      </c>
      <c r="J101" s="284">
        <f>+Carga_datos!J13</f>
        <v>0</v>
      </c>
      <c r="K101" s="284">
        <f>+Carga_datos!K13</f>
        <v>0</v>
      </c>
      <c r="L101" s="284">
        <f>+Carga_datos!L13</f>
        <v>0</v>
      </c>
      <c r="M101" s="284">
        <f>+Carga_datos!M13</f>
        <v>0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533.18015000000003</v>
      </c>
      <c r="E102" s="284">
        <f>+Carga_datos!E14</f>
        <v>477.19519000000003</v>
      </c>
      <c r="F102" s="284">
        <f>+Carga_datos!F14</f>
        <v>640.14071999999999</v>
      </c>
      <c r="G102" s="284">
        <f>+Carga_datos!G14</f>
        <v>649.34776999999997</v>
      </c>
      <c r="H102" s="284">
        <f>+Carga_datos!H14</f>
        <v>608.74076000000002</v>
      </c>
      <c r="I102" s="284">
        <f>+Carga_datos!I14</f>
        <v>586.76364999999998</v>
      </c>
      <c r="J102" s="284">
        <f>+Carga_datos!J14</f>
        <v>652.55101000000002</v>
      </c>
      <c r="K102" s="284">
        <f>+Carga_datos!K14</f>
        <v>631.31501000000003</v>
      </c>
      <c r="L102" s="284">
        <f>+Carga_datos!L14</f>
        <v>710.46238000000005</v>
      </c>
      <c r="M102" s="284">
        <f>+Carga_datos!M14</f>
        <v>642.46902999999998</v>
      </c>
      <c r="N102" s="284">
        <f>+Carga_datos!N14</f>
        <v>645.50572999999997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0.93430999999999997</v>
      </c>
      <c r="E106" s="284">
        <f>+Carga_datos!E18</f>
        <v>0</v>
      </c>
      <c r="F106" s="284">
        <f>+Carga_datos!F18</f>
        <v>0.67288000000000003</v>
      </c>
      <c r="G106" s="284">
        <f>+Carga_datos!G18</f>
        <v>0</v>
      </c>
      <c r="H106" s="284">
        <f>+Carga_datos!H18</f>
        <v>0</v>
      </c>
      <c r="I106" s="284">
        <f>+Carga_datos!I18</f>
        <v>0</v>
      </c>
      <c r="J106" s="284">
        <f>+Carga_datos!J18</f>
        <v>0</v>
      </c>
      <c r="K106" s="284">
        <f>+Carga_datos!K18</f>
        <v>0</v>
      </c>
      <c r="L106" s="284">
        <f>+Carga_datos!L18</f>
        <v>0</v>
      </c>
      <c r="M106" s="284">
        <f>+Carga_datos!M18</f>
        <v>0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3822.1690199999998</v>
      </c>
      <c r="E107" s="284">
        <f>+Carga_datos!E19</f>
        <v>3993.1952500000002</v>
      </c>
      <c r="F107" s="284">
        <f>+Carga_datos!F19</f>
        <v>3618.6453099999999</v>
      </c>
      <c r="G107" s="284">
        <f>+Carga_datos!G19</f>
        <v>3579.5957100000001</v>
      </c>
      <c r="H107" s="284">
        <f>+Carga_datos!H19</f>
        <v>3824.4338200000002</v>
      </c>
      <c r="I107" s="284">
        <f>+Carga_datos!I19</f>
        <v>4156.00918</v>
      </c>
      <c r="J107" s="284">
        <f>+Carga_datos!J19</f>
        <v>4078.2012300000001</v>
      </c>
      <c r="K107" s="284">
        <f>+Carga_datos!K19</f>
        <v>4397.3467700000001</v>
      </c>
      <c r="L107" s="284">
        <f>+Carga_datos!L19</f>
        <v>3806.9013799999998</v>
      </c>
      <c r="M107" s="284">
        <f>+Carga_datos!M19</f>
        <v>5694.2349199999999</v>
      </c>
      <c r="N107" s="284">
        <f>+Carga_datos!N19</f>
        <v>5014.6992799999998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280.55157000000003</v>
      </c>
      <c r="E108" s="284">
        <f>+Carga_datos!E20</f>
        <v>74.322320000000005</v>
      </c>
      <c r="F108" s="284">
        <f>+Carga_datos!F20</f>
        <v>216.27028999999999</v>
      </c>
      <c r="G108" s="284">
        <f>+Carga_datos!G20</f>
        <v>220.74643</v>
      </c>
      <c r="H108" s="284">
        <f>+Carga_datos!H20</f>
        <v>143.21993000000001</v>
      </c>
      <c r="I108" s="284">
        <f>+Carga_datos!I20</f>
        <v>43.079259999999998</v>
      </c>
      <c r="J108" s="284">
        <f>+Carga_datos!J20</f>
        <v>51.690199999999997</v>
      </c>
      <c r="K108" s="284">
        <f>+Carga_datos!K20</f>
        <v>298.1952</v>
      </c>
      <c r="L108" s="284">
        <f>+Carga_datos!L20</f>
        <v>122.60984000000001</v>
      </c>
      <c r="M108" s="284">
        <f>+Carga_datos!M20</f>
        <v>296.97203999999999</v>
      </c>
      <c r="N108" s="284">
        <f>+Carga_datos!N20</f>
        <v>2.7947099999999998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989.91914999999995</v>
      </c>
      <c r="E109" s="284">
        <f>+Carga_datos!E21</f>
        <v>938.23274000000004</v>
      </c>
      <c r="F109" s="284">
        <f>+Carga_datos!F21</f>
        <v>2124.5777200000002</v>
      </c>
      <c r="G109" s="284">
        <f>+Carga_datos!G21</f>
        <v>66.962599999999995</v>
      </c>
      <c r="H109" s="284">
        <f>+Carga_datos!H21</f>
        <v>85.512339999999995</v>
      </c>
      <c r="I109" s="284">
        <f>+Carga_datos!I21</f>
        <v>26.01247</v>
      </c>
      <c r="J109" s="284">
        <f>+Carga_datos!J21</f>
        <v>30.31711</v>
      </c>
      <c r="K109" s="284">
        <f>+Carga_datos!K21</f>
        <v>1134.22605</v>
      </c>
      <c r="L109" s="284">
        <f>+Carga_datos!L21</f>
        <v>1520.22605</v>
      </c>
      <c r="M109" s="284">
        <f>+Carga_datos!M21</f>
        <v>271.22604999999999</v>
      </c>
      <c r="N109" s="284">
        <f>+Carga_datos!N21</f>
        <v>3125.1406499999998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69.676569999999998</v>
      </c>
      <c r="E110" s="284">
        <f>+Carga_datos!E22</f>
        <v>46.298949999999998</v>
      </c>
      <c r="F110" s="284">
        <f>+Carga_datos!F22</f>
        <v>52.607909999999997</v>
      </c>
      <c r="G110" s="284">
        <f>+Carga_datos!G22</f>
        <v>29.65185</v>
      </c>
      <c r="H110" s="284">
        <f>+Carga_datos!H22</f>
        <v>26.71341</v>
      </c>
      <c r="I110" s="284">
        <f>+Carga_datos!I22</f>
        <v>41.007510000000003</v>
      </c>
      <c r="J110" s="284">
        <f>+Carga_datos!J22</f>
        <v>45.681280000000001</v>
      </c>
      <c r="K110" s="284">
        <f>+Carga_datos!K22</f>
        <v>50.108269999999997</v>
      </c>
      <c r="L110" s="284">
        <f>+Carga_datos!L22</f>
        <v>67.625280000000004</v>
      </c>
      <c r="M110" s="284">
        <f>+Carga_datos!M22</f>
        <v>56.477290000000004</v>
      </c>
      <c r="N110" s="284">
        <f>+Carga_datos!N22</f>
        <v>76.272319999999993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918.97721999999999</v>
      </c>
      <c r="E111" s="284">
        <f>+Carga_datos!E23</f>
        <v>1020.64809</v>
      </c>
      <c r="F111" s="284">
        <f>+Carga_datos!F23</f>
        <v>609.16025999999999</v>
      </c>
      <c r="G111" s="284">
        <f>+Carga_datos!G23</f>
        <v>173.73024000000001</v>
      </c>
      <c r="H111" s="284">
        <f>+Carga_datos!H23</f>
        <v>422.56639999999999</v>
      </c>
      <c r="I111" s="284">
        <f>+Carga_datos!I23</f>
        <v>3370.5095900000001</v>
      </c>
      <c r="J111" s="284">
        <f>+Carga_datos!J23</f>
        <v>4386.3464000000004</v>
      </c>
      <c r="K111" s="284">
        <f>+Carga_datos!K23</f>
        <v>5215.0541999999996</v>
      </c>
      <c r="L111" s="284">
        <f>+Carga_datos!L23</f>
        <v>8992.8715699999993</v>
      </c>
      <c r="M111" s="284">
        <f>+Carga_datos!M23</f>
        <v>796.84023999999999</v>
      </c>
      <c r="N111" s="284">
        <f>+Carga_datos!N23</f>
        <v>847.22625000000005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88623.11056999999</v>
      </c>
      <c r="E112" s="269">
        <f t="shared" ref="E112:G112" si="63">+E98+E90</f>
        <v>87893.191300000006</v>
      </c>
      <c r="F112" s="269">
        <f t="shared" si="63"/>
        <v>88958.364689999988</v>
      </c>
      <c r="G112" s="269">
        <f t="shared" si="63"/>
        <v>94103.243729999987</v>
      </c>
      <c r="H112" s="269">
        <f t="shared" ref="H112:N112" si="64">+H98+H90</f>
        <v>98896.477970000007</v>
      </c>
      <c r="I112" s="269">
        <f t="shared" si="64"/>
        <v>110597.26724999999</v>
      </c>
      <c r="J112" s="269">
        <f t="shared" si="64"/>
        <v>121114.55627000002</v>
      </c>
      <c r="K112" s="269">
        <f t="shared" si="64"/>
        <v>137064.73841999998</v>
      </c>
      <c r="L112" s="269">
        <f t="shared" si="64"/>
        <v>150310.40372999999</v>
      </c>
      <c r="M112" s="269">
        <f t="shared" si="64"/>
        <v>226898.02963999996</v>
      </c>
      <c r="N112" s="269">
        <f t="shared" si="64"/>
        <v>230385.830239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-9.9997851066291332E-7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1.0000076144933701E-6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66444.95689999999</v>
      </c>
      <c r="E116" s="251">
        <f t="shared" ref="E116:G116" si="67">+E117+E129+E130</f>
        <v>69974.876789999995</v>
      </c>
      <c r="F116" s="251">
        <f t="shared" si="67"/>
        <v>72910.836150000017</v>
      </c>
      <c r="G116" s="251">
        <f t="shared" si="67"/>
        <v>77981.761129999999</v>
      </c>
      <c r="H116" s="251">
        <f t="shared" ref="H116:N116" si="68">+H117+H129+H130</f>
        <v>83040.10974</v>
      </c>
      <c r="I116" s="251">
        <f t="shared" si="68"/>
        <v>95624.964760000003</v>
      </c>
      <c r="J116" s="251">
        <f t="shared" si="68"/>
        <v>105094.89571</v>
      </c>
      <c r="K116" s="251">
        <f t="shared" si="68"/>
        <v>115662.6502</v>
      </c>
      <c r="L116" s="251">
        <f t="shared" si="68"/>
        <v>129387.05687</v>
      </c>
      <c r="M116" s="251">
        <f t="shared" si="68"/>
        <v>144558.74660000001</v>
      </c>
      <c r="N116" s="251">
        <f t="shared" si="68"/>
        <v>160447.01401999997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65711.759969999999</v>
      </c>
      <c r="E117" s="259">
        <f t="shared" ref="E117:G117" si="69">+E118+E119+E120+E121+E125+E126+E127+E128+E122</f>
        <v>69527.925599999988</v>
      </c>
      <c r="F117" s="259">
        <f t="shared" si="69"/>
        <v>72327.187720000016</v>
      </c>
      <c r="G117" s="259">
        <f t="shared" si="69"/>
        <v>77317.633470000001</v>
      </c>
      <c r="H117" s="259">
        <f t="shared" ref="H117:N117" si="70">+H118+H119+H120+H121+H125+H126+H127+H128+H122</f>
        <v>82373.34117</v>
      </c>
      <c r="I117" s="259">
        <f t="shared" si="70"/>
        <v>94982.453550000006</v>
      </c>
      <c r="J117" s="259">
        <f t="shared" si="70"/>
        <v>104432.47998</v>
      </c>
      <c r="K117" s="259">
        <f t="shared" si="70"/>
        <v>115026.22359000001</v>
      </c>
      <c r="L117" s="259">
        <f t="shared" si="70"/>
        <v>128776.62029000001</v>
      </c>
      <c r="M117" s="259">
        <f t="shared" si="70"/>
        <v>144703.3769</v>
      </c>
      <c r="N117" s="259">
        <f t="shared" si="70"/>
        <v>160369.69807999997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216.36</v>
      </c>
      <c r="E118" s="259">
        <f>+Carga_datos!E27</f>
        <v>216.36</v>
      </c>
      <c r="F118" s="259">
        <f>+Carga_datos!F27</f>
        <v>216.36</v>
      </c>
      <c r="G118" s="259">
        <f>+Carga_datos!G27</f>
        <v>216.36</v>
      </c>
      <c r="H118" s="259">
        <f>+Carga_datos!H27</f>
        <v>216.36</v>
      </c>
      <c r="I118" s="259">
        <f>+Carga_datos!I27</f>
        <v>216.36</v>
      </c>
      <c r="J118" s="259">
        <f>+Carga_datos!J27</f>
        <v>216.36</v>
      </c>
      <c r="K118" s="259">
        <f>+Carga_datos!K27</f>
        <v>216.36</v>
      </c>
      <c r="L118" s="259">
        <f>+Carga_datos!L27</f>
        <v>216.36</v>
      </c>
      <c r="M118" s="259">
        <f>+Carga_datos!M27</f>
        <v>216.36</v>
      </c>
      <c r="N118" s="259">
        <f>+Carga_datos!N27</f>
        <v>216.36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62435.552199999998</v>
      </c>
      <c r="E120" s="259">
        <f>+Carga_datos!E29</f>
        <v>65495.399969999999</v>
      </c>
      <c r="F120" s="259">
        <f>+Carga_datos!F29</f>
        <v>68787.462320000006</v>
      </c>
      <c r="G120" s="259">
        <f>+Carga_datos!G29</f>
        <v>72110.827720000001</v>
      </c>
      <c r="H120" s="259">
        <f>+Carga_datos!H29</f>
        <v>77101.27347</v>
      </c>
      <c r="I120" s="259">
        <f>+Carga_datos!I29</f>
        <v>88856.838690000004</v>
      </c>
      <c r="J120" s="259">
        <f>+Carga_datos!J29</f>
        <v>94766.093540000002</v>
      </c>
      <c r="K120" s="259">
        <f>+Carga_datos!K29</f>
        <v>104216.11998</v>
      </c>
      <c r="L120" s="259">
        <f>+Carga_datos!L29</f>
        <v>114809.86358999999</v>
      </c>
      <c r="M120" s="259">
        <f>+Carga_datos!M29</f>
        <v>128560.26029000001</v>
      </c>
      <c r="N120" s="259">
        <f>+Carga_datos!N29</f>
        <v>144487.01689999999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0</v>
      </c>
      <c r="F122" s="259">
        <f t="shared" si="71"/>
        <v>0</v>
      </c>
      <c r="G122" s="259">
        <f t="shared" si="71"/>
        <v>0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0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3663.5302700000002</v>
      </c>
      <c r="E126" s="259">
        <f>+Carga_datos!E35</f>
        <v>4723.9199500000004</v>
      </c>
      <c r="F126" s="259">
        <f>+Carga_datos!F35</f>
        <v>4530.5059899999997</v>
      </c>
      <c r="G126" s="259">
        <f>+Carga_datos!G35</f>
        <v>7405.53575</v>
      </c>
      <c r="H126" s="259">
        <f>+Carga_datos!H35</f>
        <v>6364.6976999999997</v>
      </c>
      <c r="I126" s="259">
        <f>+Carga_datos!I35</f>
        <v>9710.3282799999997</v>
      </c>
      <c r="J126" s="259">
        <f>+Carga_datos!J35</f>
        <v>12582.1731</v>
      </c>
      <c r="K126" s="259">
        <f>+Carga_datos!K35</f>
        <v>11723.999610000001</v>
      </c>
      <c r="L126" s="259">
        <f>+Carga_datos!L35</f>
        <v>19391.9846</v>
      </c>
      <c r="M126" s="259">
        <f>+Carga_datos!M35</f>
        <v>23355.002260000001</v>
      </c>
      <c r="N126" s="259">
        <f>+Carga_datos!N35</f>
        <v>22102.10745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-603.6825</v>
      </c>
      <c r="E127" s="259">
        <f>+Carga_datos!E36</f>
        <v>-907.75432000000001</v>
      </c>
      <c r="F127" s="259">
        <f>+Carga_datos!F36</f>
        <v>-1207.14059</v>
      </c>
      <c r="G127" s="259">
        <f>+Carga_datos!G36</f>
        <v>-2415.09</v>
      </c>
      <c r="H127" s="259">
        <f>+Carga_datos!H36</f>
        <v>-1308.99</v>
      </c>
      <c r="I127" s="259">
        <f>+Carga_datos!I36</f>
        <v>-3801.0734200000002</v>
      </c>
      <c r="J127" s="259">
        <f>+Carga_datos!J36</f>
        <v>-3132.1466599999999</v>
      </c>
      <c r="K127" s="259">
        <f>+Carga_datos!K36</f>
        <v>-1130.2560000000001</v>
      </c>
      <c r="L127" s="259">
        <f>+Carga_datos!L36</f>
        <v>-5641.5879000000004</v>
      </c>
      <c r="M127" s="259">
        <f>+Carga_datos!M36</f>
        <v>-7428.2456499999998</v>
      </c>
      <c r="N127" s="259">
        <f>+Carga_datos!N36</f>
        <v>-6435.7862699999996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-31.165890000000001</v>
      </c>
      <c r="E129" s="259">
        <f>+Carga_datos!E38</f>
        <v>-293.49367000000001</v>
      </c>
      <c r="F129" s="259">
        <f>+Carga_datos!F38</f>
        <v>-132.05018000000001</v>
      </c>
      <c r="G129" s="259">
        <f>+Carga_datos!G38</f>
        <v>-26.898260000000001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-729.07686000000001</v>
      </c>
      <c r="N129" s="259">
        <f>+Carga_datos!N38</f>
        <v>-481.14060999999998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764.36282000000006</v>
      </c>
      <c r="E130" s="259">
        <f>+Carga_datos!E39</f>
        <v>740.44485999999995</v>
      </c>
      <c r="F130" s="259">
        <f>+Carga_datos!F39</f>
        <v>715.69861000000003</v>
      </c>
      <c r="G130" s="259">
        <f>+Carga_datos!G39</f>
        <v>691.02592000000004</v>
      </c>
      <c r="H130" s="259">
        <f>+Carga_datos!H39</f>
        <v>666.76856999999995</v>
      </c>
      <c r="I130" s="259">
        <f>+Carga_datos!I39</f>
        <v>642.51121000000001</v>
      </c>
      <c r="J130" s="259">
        <f>+Carga_datos!J39</f>
        <v>662.41573000000005</v>
      </c>
      <c r="K130" s="259">
        <f>+Carga_datos!K39</f>
        <v>636.42660999999998</v>
      </c>
      <c r="L130" s="259">
        <f>+Carga_datos!L39</f>
        <v>610.43658000000005</v>
      </c>
      <c r="M130" s="259">
        <f>+Carga_datos!M39</f>
        <v>584.44655999999998</v>
      </c>
      <c r="N130" s="259">
        <f>+Carga_datos!N39</f>
        <v>558.45654999999999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12681.849130000001</v>
      </c>
      <c r="E131" s="251">
        <f t="shared" ref="E131:G131" si="73">SUM(E132:E138)</f>
        <v>10421.65461</v>
      </c>
      <c r="F131" s="251">
        <f t="shared" si="73"/>
        <v>7472.7323500000002</v>
      </c>
      <c r="G131" s="251">
        <f t="shared" si="73"/>
        <v>6731.3845500000007</v>
      </c>
      <c r="H131" s="251">
        <f t="shared" ref="H131:N131" si="74">SUM(H132:H138)</f>
        <v>6598.4871000000003</v>
      </c>
      <c r="I131" s="251">
        <f t="shared" si="74"/>
        <v>7705.09303</v>
      </c>
      <c r="J131" s="251">
        <f t="shared" si="74"/>
        <v>9732.1739799999996</v>
      </c>
      <c r="K131" s="251">
        <f t="shared" si="74"/>
        <v>11114.82855</v>
      </c>
      <c r="L131" s="251">
        <f t="shared" si="74"/>
        <v>10098.673580000001</v>
      </c>
      <c r="M131" s="251">
        <f t="shared" si="74"/>
        <v>66415.127200000003</v>
      </c>
      <c r="N131" s="251">
        <f t="shared" si="74"/>
        <v>45962.264589999999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0</v>
      </c>
      <c r="H132" s="259">
        <f>+Carga_datos!H41</f>
        <v>0</v>
      </c>
      <c r="I132" s="259">
        <f>+Carga_datos!I41</f>
        <v>0</v>
      </c>
      <c r="J132" s="259">
        <f>+Carga_datos!J41</f>
        <v>0</v>
      </c>
      <c r="K132" s="259">
        <f>+Carga_datos!K41</f>
        <v>0</v>
      </c>
      <c r="L132" s="259">
        <f>+Carga_datos!L41</f>
        <v>0</v>
      </c>
      <c r="M132" s="259">
        <f>+Carga_datos!M41</f>
        <v>0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11852.98689</v>
      </c>
      <c r="E133" s="259">
        <f>+Carga_datos!E42</f>
        <v>9676.3269</v>
      </c>
      <c r="F133" s="259">
        <f>+Carga_datos!F42</f>
        <v>6904.87237</v>
      </c>
      <c r="G133" s="259">
        <f>+Carga_datos!G42</f>
        <v>6353.7946300000003</v>
      </c>
      <c r="H133" s="259">
        <f>+Carga_datos!H42</f>
        <v>6157.4892900000004</v>
      </c>
      <c r="I133" s="259">
        <f>+Carga_datos!I42</f>
        <v>6425.9787800000004</v>
      </c>
      <c r="J133" s="259">
        <f>+Carga_datos!J42</f>
        <v>8280.3298799999993</v>
      </c>
      <c r="K133" s="259">
        <f>+Carga_datos!K42</f>
        <v>9821.2140099999997</v>
      </c>
      <c r="L133" s="259">
        <f>+Carga_datos!L42</f>
        <v>8963.8588</v>
      </c>
      <c r="M133" s="259">
        <f>+Carga_datos!M42</f>
        <v>65859.719840000005</v>
      </c>
      <c r="N133" s="259">
        <f>+Carga_datos!N42</f>
        <v>45572.653330000001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500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448.78</v>
      </c>
      <c r="J134" s="259">
        <f>+Carga_datos!J43</f>
        <v>448.78</v>
      </c>
      <c r="K134" s="259">
        <f>+Carga_datos!K43</f>
        <v>448.78</v>
      </c>
      <c r="L134" s="259">
        <f>+Carga_datos!L43</f>
        <v>448.78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328.86223999999999</v>
      </c>
      <c r="E135" s="259">
        <f>+Carga_datos!E44</f>
        <v>745.32771000000002</v>
      </c>
      <c r="F135" s="259">
        <f>+Carga_datos!F44</f>
        <v>567.85997999999995</v>
      </c>
      <c r="G135" s="259">
        <f>+Carga_datos!G44</f>
        <v>377.58992000000001</v>
      </c>
      <c r="H135" s="259">
        <f>+Carga_datos!H44</f>
        <v>440.99781000000002</v>
      </c>
      <c r="I135" s="259">
        <f>+Carga_datos!I44</f>
        <v>830.33425</v>
      </c>
      <c r="J135" s="259">
        <f>+Carga_datos!J44</f>
        <v>1003.0641000000001</v>
      </c>
      <c r="K135" s="259">
        <f>+Carga_datos!K44</f>
        <v>844.83453999999995</v>
      </c>
      <c r="L135" s="259">
        <f>+Carga_datos!L44</f>
        <v>686.03477999999996</v>
      </c>
      <c r="M135" s="259">
        <f>+Carga_datos!M44</f>
        <v>555.40736000000004</v>
      </c>
      <c r="N135" s="259">
        <f>+Carga_datos!N44</f>
        <v>389.61126000000002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9496.304540000001</v>
      </c>
      <c r="E139" s="251">
        <f t="shared" ref="E139:G139" si="75">SUM(E140:E146)</f>
        <v>7496.6599000000006</v>
      </c>
      <c r="F139" s="251">
        <f t="shared" si="75"/>
        <v>8574.7961900000009</v>
      </c>
      <c r="G139" s="251">
        <f t="shared" si="75"/>
        <v>9390.0980500000005</v>
      </c>
      <c r="H139" s="251">
        <f t="shared" ref="H139:N139" si="76">SUM(H140:H146)</f>
        <v>9257.8811299999998</v>
      </c>
      <c r="I139" s="251">
        <f t="shared" si="76"/>
        <v>7267.20946</v>
      </c>
      <c r="J139" s="251">
        <f t="shared" si="76"/>
        <v>6287.4865800000007</v>
      </c>
      <c r="K139" s="251">
        <f t="shared" si="76"/>
        <v>10287.259669999999</v>
      </c>
      <c r="L139" s="251">
        <f t="shared" si="76"/>
        <v>10824.673279999999</v>
      </c>
      <c r="M139" s="251">
        <f t="shared" si="76"/>
        <v>15924.155839999999</v>
      </c>
      <c r="N139" s="251">
        <f t="shared" si="76"/>
        <v>23976.551629999998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-3.0000010156072676E-6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5336.83673</v>
      </c>
      <c r="E142" s="259">
        <f>+Carga_datos!E51</f>
        <v>4093.9110099999998</v>
      </c>
      <c r="F142" s="259">
        <f>+Carga_datos!F51</f>
        <v>4913.1590100000003</v>
      </c>
      <c r="G142" s="259">
        <f>+Carga_datos!G51</f>
        <v>5358.5387499999997</v>
      </c>
      <c r="H142" s="259">
        <f>+Carga_datos!H51</f>
        <v>5204.6884899999995</v>
      </c>
      <c r="I142" s="259">
        <f>+Carga_datos!I51</f>
        <v>2618.8286899999998</v>
      </c>
      <c r="J142" s="259">
        <f>+Carga_datos!J51</f>
        <v>1524.37347</v>
      </c>
      <c r="K142" s="259">
        <f>+Carga_datos!K51</f>
        <v>5455.5359399999998</v>
      </c>
      <c r="L142" s="259">
        <f>+Carga_datos!L51</f>
        <v>4714.3525</v>
      </c>
      <c r="M142" s="259">
        <f>+Carga_datos!M51</f>
        <v>9108.4750000000004</v>
      </c>
      <c r="N142" s="259">
        <f>+Carga_datos!N51</f>
        <v>10532.956609999999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167.63176000000001</v>
      </c>
      <c r="E143" s="259">
        <f>+Carga_datos!E52</f>
        <v>15.09172</v>
      </c>
      <c r="F143" s="259">
        <f>+Carga_datos!F52</f>
        <v>0</v>
      </c>
      <c r="G143" s="259">
        <f>+Carga_datos!G52</f>
        <v>3.26274</v>
      </c>
      <c r="H143" s="259">
        <f>+Carga_datos!H52</f>
        <v>3.0934400000000002</v>
      </c>
      <c r="I143" s="259">
        <f>+Carga_datos!I52</f>
        <v>41.543689999999998</v>
      </c>
      <c r="J143" s="259">
        <f>+Carga_datos!J52</f>
        <v>116.29339</v>
      </c>
      <c r="K143" s="259">
        <f>+Carga_datos!K52</f>
        <v>64.593320000000006</v>
      </c>
      <c r="L143" s="259">
        <f>+Carga_datos!L52</f>
        <v>479.81824999999998</v>
      </c>
      <c r="M143" s="259">
        <f>+Carga_datos!M52</f>
        <v>789.94371000000001</v>
      </c>
      <c r="N143" s="259">
        <f>+Carga_datos!N52</f>
        <v>6764.8397999999997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3991.8360499999999</v>
      </c>
      <c r="E144" s="259">
        <f>+Carga_datos!E53</f>
        <v>3387.65717</v>
      </c>
      <c r="F144" s="259">
        <f>+Carga_datos!F53</f>
        <v>3661.6371800000002</v>
      </c>
      <c r="G144" s="259">
        <f>+Carga_datos!G53</f>
        <v>4028.2965600000002</v>
      </c>
      <c r="H144" s="259">
        <f>+Carga_datos!H53</f>
        <v>4050.0992000000001</v>
      </c>
      <c r="I144" s="259">
        <f>+Carga_datos!I53</f>
        <v>4606.8370800000002</v>
      </c>
      <c r="J144" s="259">
        <f>+Carga_datos!J53</f>
        <v>4646.8197200000004</v>
      </c>
      <c r="K144" s="259">
        <f>+Carga_datos!K53</f>
        <v>4767.1304099999998</v>
      </c>
      <c r="L144" s="259">
        <f>+Carga_datos!L53</f>
        <v>5630.5025299999998</v>
      </c>
      <c r="M144" s="259">
        <f>+Carga_datos!M53</f>
        <v>6025.7371300000004</v>
      </c>
      <c r="N144" s="259">
        <f>+Carga_datos!N53</f>
        <v>6678.75522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88623.11056999999</v>
      </c>
      <c r="E147" s="251">
        <f t="shared" ref="E147:G147" si="77">+E116+E131+E139</f>
        <v>87893.191299999991</v>
      </c>
      <c r="F147" s="251">
        <f t="shared" si="77"/>
        <v>88958.364690000017</v>
      </c>
      <c r="G147" s="251">
        <f t="shared" si="77"/>
        <v>94103.243730000002</v>
      </c>
      <c r="H147" s="251">
        <f t="shared" ref="H147:N147" si="78">+H116+H131+H139</f>
        <v>98896.477969999993</v>
      </c>
      <c r="I147" s="251">
        <f t="shared" si="78"/>
        <v>110597.26725</v>
      </c>
      <c r="J147" s="251">
        <f t="shared" si="78"/>
        <v>121114.55627</v>
      </c>
      <c r="K147" s="251">
        <f t="shared" si="78"/>
        <v>137064.73842000001</v>
      </c>
      <c r="L147" s="251">
        <f t="shared" si="78"/>
        <v>150310.40372999999</v>
      </c>
      <c r="M147" s="251">
        <f t="shared" si="78"/>
        <v>226898.02963999999</v>
      </c>
      <c r="N147" s="251">
        <f t="shared" si="78"/>
        <v>230385.83023999998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-1.0000076144933701E-6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-9.9997851066291332E-7</v>
      </c>
    </row>
    <row r="150" spans="1:28" ht="30" customHeight="1" x14ac:dyDescent="0.35">
      <c r="B150" s="188" t="s">
        <v>614</v>
      </c>
      <c r="C150" s="363"/>
      <c r="D150" s="196">
        <f>+D65-D126</f>
        <v>3.0000028345966712E-6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2.0000006770715117E-6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1.0000003385357559E-6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3663.530273000003</v>
      </c>
      <c r="E155" s="233">
        <f>+E65</f>
        <v>4723.9199499999977</v>
      </c>
      <c r="F155" s="233">
        <f>+F65</f>
        <v>4530.5059900000033</v>
      </c>
      <c r="G155" s="233">
        <f>+G65</f>
        <v>7405.5357520000007</v>
      </c>
      <c r="H155" s="233">
        <f t="shared" ref="H155:N155" si="86">+H65</f>
        <v>6364.6977000000024</v>
      </c>
      <c r="I155" s="233">
        <f t="shared" si="86"/>
        <v>9710.3282799999997</v>
      </c>
      <c r="J155" s="233">
        <f t="shared" si="86"/>
        <v>12582.1731</v>
      </c>
      <c r="K155" s="233">
        <f t="shared" si="86"/>
        <v>11723.999609999995</v>
      </c>
      <c r="L155" s="233">
        <f t="shared" si="86"/>
        <v>19391.984599999996</v>
      </c>
      <c r="M155" s="233">
        <f t="shared" si="86"/>
        <v>23355.002260000001</v>
      </c>
      <c r="N155" s="233">
        <f t="shared" si="86"/>
        <v>22102.107451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-371.71503999999999</v>
      </c>
      <c r="E157" s="228">
        <f>+Carga_datos!E108</f>
        <v>-262.32778000000002</v>
      </c>
      <c r="F157" s="228">
        <f>+Carga_datos!F108</f>
        <v>230.63355999999999</v>
      </c>
      <c r="G157" s="228">
        <f>+Carga_datos!G108</f>
        <v>105.15192</v>
      </c>
      <c r="H157" s="228">
        <f>+Carga_datos!H108</f>
        <v>26.898260000000001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-972.10248000000001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-69.190070000000006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243.02562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-371.71503999999999</v>
      </c>
      <c r="E163" s="233">
        <f t="shared" ref="E163:G163" si="87">SUM(E156:E162)</f>
        <v>-262.32778000000002</v>
      </c>
      <c r="F163" s="233">
        <f t="shared" si="87"/>
        <v>161.44349</v>
      </c>
      <c r="G163" s="233">
        <f t="shared" si="87"/>
        <v>105.15192</v>
      </c>
      <c r="H163" s="233">
        <f t="shared" ref="H163:N163" si="88">SUM(H156:H162)</f>
        <v>26.898260000000001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-729.07686000000001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330.58166999999997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-49.498759999999997</v>
      </c>
      <c r="E166" s="228">
        <f>+Carga_datos!E117</f>
        <v>-34.168480000000002</v>
      </c>
      <c r="F166" s="228">
        <f>+Carga_datos!F117</f>
        <v>-35.35181</v>
      </c>
      <c r="G166" s="228">
        <f>+Carga_datos!G117</f>
        <v>-35.246699999999997</v>
      </c>
      <c r="H166" s="228">
        <f>+Carga_datos!H117</f>
        <v>-34.653359999999999</v>
      </c>
      <c r="I166" s="228">
        <f>+Carga_datos!I117</f>
        <v>-34.653359999999999</v>
      </c>
      <c r="J166" s="228">
        <f>+Carga_datos!J117</f>
        <v>-34.652169999999998</v>
      </c>
      <c r="K166" s="228">
        <f>+Carga_datos!K117</f>
        <v>-34.652169999999998</v>
      </c>
      <c r="L166" s="228">
        <f>+Carga_datos!L117</f>
        <v>-34.653359999999999</v>
      </c>
      <c r="M166" s="228">
        <f>+Carga_datos!M117</f>
        <v>-34.653350000000003</v>
      </c>
      <c r="N166" s="228">
        <f>+Carga_datos!N117</f>
        <v>-34.653359999999999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14.84965</v>
      </c>
      <c r="E169" s="228">
        <f>+Carga_datos!E120</f>
        <v>10.25052</v>
      </c>
      <c r="F169" s="228">
        <f>+Carga_datos!F120</f>
        <v>10.605560000000001</v>
      </c>
      <c r="G169" s="228">
        <f>+Carga_datos!G120</f>
        <v>10.574009999999999</v>
      </c>
      <c r="H169" s="228">
        <f>+Carga_datos!H120</f>
        <v>10.39601</v>
      </c>
      <c r="I169" s="228">
        <f>+Carga_datos!I120</f>
        <v>10.396000000000001</v>
      </c>
      <c r="J169" s="228">
        <f>+Carga_datos!J120</f>
        <v>10.39565</v>
      </c>
      <c r="K169" s="228">
        <f>+Carga_datos!K120</f>
        <v>8.6630500000000001</v>
      </c>
      <c r="L169" s="228">
        <f>+Carga_datos!L120</f>
        <v>8.6633300000000002</v>
      </c>
      <c r="M169" s="228">
        <f>+Carga_datos!M120</f>
        <v>8.6633300000000002</v>
      </c>
      <c r="N169" s="228">
        <f>+Carga_datos!N120</f>
        <v>-73.982069999999993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-34.649109999999993</v>
      </c>
      <c r="E170" s="233">
        <f t="shared" ref="E170:G170" si="89">SUM(E164:E169)</f>
        <v>-23.917960000000001</v>
      </c>
      <c r="F170" s="233">
        <f t="shared" si="89"/>
        <v>-24.74625</v>
      </c>
      <c r="G170" s="233">
        <f t="shared" si="89"/>
        <v>-24.672689999999996</v>
      </c>
      <c r="H170" s="233">
        <f t="shared" ref="H170:N170" si="90">SUM(H164:H169)</f>
        <v>-24.257349999999999</v>
      </c>
      <c r="I170" s="233">
        <f t="shared" si="90"/>
        <v>-24.257359999999998</v>
      </c>
      <c r="J170" s="233">
        <f t="shared" si="90"/>
        <v>-24.256519999999998</v>
      </c>
      <c r="K170" s="233">
        <f t="shared" si="90"/>
        <v>-25.98912</v>
      </c>
      <c r="L170" s="233">
        <f t="shared" si="90"/>
        <v>-25.990029999999997</v>
      </c>
      <c r="M170" s="233">
        <f t="shared" si="90"/>
        <v>-25.990020000000001</v>
      </c>
      <c r="N170" s="233">
        <f t="shared" si="90"/>
        <v>221.94623999999996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3257.1661230000032</v>
      </c>
      <c r="E171" s="233">
        <f t="shared" ref="E171:G171" si="91">+E155+E163+E170</f>
        <v>4437.6742099999983</v>
      </c>
      <c r="F171" s="233">
        <f t="shared" si="91"/>
        <v>4667.2032300000028</v>
      </c>
      <c r="G171" s="233">
        <f t="shared" si="91"/>
        <v>7486.0149820000006</v>
      </c>
      <c r="H171" s="233">
        <f t="shared" ref="H171:N171" si="92">+H155+H163+H170</f>
        <v>6367.3386100000025</v>
      </c>
      <c r="I171" s="233">
        <f t="shared" si="92"/>
        <v>9686.0709200000001</v>
      </c>
      <c r="J171" s="233">
        <f t="shared" si="92"/>
        <v>12557.916579999999</v>
      </c>
      <c r="K171" s="233">
        <f t="shared" si="92"/>
        <v>11698.010489999995</v>
      </c>
      <c r="L171" s="233">
        <f t="shared" si="92"/>
        <v>19365.994569999995</v>
      </c>
      <c r="M171" s="233">
        <f t="shared" si="92"/>
        <v>22599.935379999999</v>
      </c>
      <c r="N171" s="233">
        <f t="shared" si="92"/>
        <v>22324.053691000001</v>
      </c>
      <c r="O171" s="335">
        <f>+Carga_datos!D122-Data!D171</f>
        <v>-3.0000032893440221E-6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-2.0000006770715117E-6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-1.0000003385357559E-6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-31.165890000000001</v>
      </c>
      <c r="F174" s="228">
        <f t="shared" ref="F174:N174" si="93">+E129</f>
        <v>-293.49367000000001</v>
      </c>
      <c r="G174" s="228">
        <f t="shared" si="93"/>
        <v>-132.05018000000001</v>
      </c>
      <c r="H174" s="228">
        <f t="shared" si="93"/>
        <v>-26.898260000000001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-729.07686000000001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764.36282000000006</v>
      </c>
      <c r="F175" s="228">
        <f t="shared" ref="F175:N175" si="94">+E130</f>
        <v>740.44485999999995</v>
      </c>
      <c r="G175" s="228">
        <f t="shared" si="94"/>
        <v>715.69861000000003</v>
      </c>
      <c r="H175" s="228">
        <f t="shared" si="94"/>
        <v>691.02592000000004</v>
      </c>
      <c r="I175" s="228">
        <f t="shared" si="94"/>
        <v>666.76856999999995</v>
      </c>
      <c r="J175" s="228">
        <f t="shared" si="94"/>
        <v>642.51121000000001</v>
      </c>
      <c r="K175" s="228">
        <f t="shared" si="94"/>
        <v>662.41573000000005</v>
      </c>
      <c r="L175" s="228">
        <f t="shared" si="94"/>
        <v>636.42660999999998</v>
      </c>
      <c r="M175" s="228">
        <f t="shared" si="94"/>
        <v>610.43658000000005</v>
      </c>
      <c r="N175" s="228">
        <f t="shared" si="94"/>
        <v>584.44655999999998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-262.32778000000002</v>
      </c>
      <c r="F176" s="228">
        <f t="shared" ref="F176:N176" si="95">+F163</f>
        <v>161.44349</v>
      </c>
      <c r="G176" s="228">
        <f t="shared" si="95"/>
        <v>105.15192</v>
      </c>
      <c r="H176" s="228">
        <f t="shared" si="95"/>
        <v>26.898260000000001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-729.07686000000001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-23.917960000000001</v>
      </c>
      <c r="F177" s="228">
        <f t="shared" ref="F177:N177" si="96">+F170</f>
        <v>-24.74625</v>
      </c>
      <c r="G177" s="228">
        <f t="shared" si="96"/>
        <v>-24.672689999999996</v>
      </c>
      <c r="H177" s="228">
        <f t="shared" si="96"/>
        <v>-24.257349999999999</v>
      </c>
      <c r="I177" s="228">
        <f t="shared" si="96"/>
        <v>-24.257359999999998</v>
      </c>
      <c r="J177" s="228">
        <f t="shared" si="96"/>
        <v>-24.256519999999998</v>
      </c>
      <c r="K177" s="228">
        <f t="shared" si="96"/>
        <v>-25.98912</v>
      </c>
      <c r="L177" s="228">
        <f t="shared" si="96"/>
        <v>-25.990029999999997</v>
      </c>
      <c r="M177" s="228">
        <f t="shared" si="96"/>
        <v>-25.990020000000001</v>
      </c>
      <c r="N177" s="228">
        <f t="shared" si="96"/>
        <v>221.94623999999996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-293.49367000000001</v>
      </c>
      <c r="F178" s="228">
        <f t="shared" ref="F178:N178" si="97">+F129</f>
        <v>-132.05018000000001</v>
      </c>
      <c r="G178" s="228">
        <f t="shared" si="97"/>
        <v>-26.898260000000001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-729.07686000000001</v>
      </c>
      <c r="N178" s="228">
        <f t="shared" si="97"/>
        <v>-481.14060999999998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740.44485999999995</v>
      </c>
      <c r="F179" s="228">
        <f t="shared" ref="F179:N179" si="98">+F130</f>
        <v>715.69861000000003</v>
      </c>
      <c r="G179" s="228">
        <f t="shared" si="98"/>
        <v>691.02592000000004</v>
      </c>
      <c r="H179" s="228">
        <f t="shared" si="98"/>
        <v>666.76856999999995</v>
      </c>
      <c r="I179" s="228">
        <f t="shared" si="98"/>
        <v>642.51121000000001</v>
      </c>
      <c r="J179" s="228">
        <f t="shared" si="98"/>
        <v>662.41573000000005</v>
      </c>
      <c r="K179" s="228">
        <f t="shared" si="98"/>
        <v>636.42660999999998</v>
      </c>
      <c r="L179" s="228">
        <f t="shared" si="98"/>
        <v>610.43658000000005</v>
      </c>
      <c r="M179" s="228">
        <f t="shared" si="98"/>
        <v>584.44655999999998</v>
      </c>
      <c r="N179" s="228">
        <f t="shared" si="98"/>
        <v>558.45654999999999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-44.161040000000071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3816.1656300000104</v>
      </c>
      <c r="F185" s="228">
        <f t="shared" si="102"/>
        <v>2799.262120000014</v>
      </c>
      <c r="G185" s="228">
        <f t="shared" si="102"/>
        <v>4990.4457499999844</v>
      </c>
      <c r="H185" s="228">
        <f t="shared" si="102"/>
        <v>5055.707699999999</v>
      </c>
      <c r="I185" s="228">
        <f t="shared" si="102"/>
        <v>12609.112380000006</v>
      </c>
      <c r="J185" s="228">
        <f t="shared" si="102"/>
        <v>9450.0264299999981</v>
      </c>
      <c r="K185" s="228">
        <f t="shared" si="102"/>
        <v>10593.743610000005</v>
      </c>
      <c r="L185" s="228">
        <f t="shared" si="102"/>
        <v>13750.396699999983</v>
      </c>
      <c r="M185" s="228">
        <f t="shared" si="102"/>
        <v>15926.756610000026</v>
      </c>
      <c r="N185" s="228">
        <f t="shared" si="102"/>
        <v>15666.32117999997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3816.1656300000104</v>
      </c>
      <c r="F186" s="251">
        <f>SUM(F184:F185)</f>
        <v>2799.262120000014</v>
      </c>
      <c r="G186" s="251">
        <f>SUM(G184:G185)</f>
        <v>4990.4457499999844</v>
      </c>
      <c r="H186" s="251">
        <f t="shared" ref="H186:N186" si="103">SUM(H184:H185)</f>
        <v>5055.707699999999</v>
      </c>
      <c r="I186" s="251">
        <f t="shared" si="103"/>
        <v>12609.112380000006</v>
      </c>
      <c r="J186" s="251">
        <f t="shared" si="103"/>
        <v>9450.0264299999981</v>
      </c>
      <c r="K186" s="251">
        <f t="shared" si="103"/>
        <v>10593.743610000005</v>
      </c>
      <c r="L186" s="251">
        <f t="shared" si="103"/>
        <v>13750.396699999983</v>
      </c>
      <c r="M186" s="251">
        <f t="shared" si="103"/>
        <v>15926.756610000026</v>
      </c>
      <c r="N186" s="251">
        <f t="shared" si="103"/>
        <v>15666.32117999997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4723.9199500000004</v>
      </c>
      <c r="F194" s="259">
        <f t="shared" si="105"/>
        <v>4530.5059899999997</v>
      </c>
      <c r="G194" s="259">
        <f t="shared" si="105"/>
        <v>7405.53575</v>
      </c>
      <c r="H194" s="259">
        <f t="shared" si="105"/>
        <v>6364.6976999999997</v>
      </c>
      <c r="I194" s="259">
        <f t="shared" si="105"/>
        <v>9710.3282799999997</v>
      </c>
      <c r="J194" s="259">
        <f t="shared" si="105"/>
        <v>12582.1731</v>
      </c>
      <c r="K194" s="259">
        <f t="shared" si="105"/>
        <v>11723.999610000001</v>
      </c>
      <c r="L194" s="259">
        <f t="shared" si="105"/>
        <v>19391.9846</v>
      </c>
      <c r="M194" s="259">
        <f t="shared" si="105"/>
        <v>23355.002260000001</v>
      </c>
      <c r="N194" s="259">
        <f t="shared" si="105"/>
        <v>22102.10745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-907.75432000000001</v>
      </c>
      <c r="F195" s="259">
        <f>+Carga_datos!F123</f>
        <v>-1207.14059</v>
      </c>
      <c r="G195" s="259">
        <f>+Carga_datos!G123</f>
        <v>-2415.09</v>
      </c>
      <c r="H195" s="259">
        <f>+Carga_datos!H123</f>
        <v>-1308.99</v>
      </c>
      <c r="I195" s="259">
        <f>+Carga_datos!I123</f>
        <v>-3801.0734200000002</v>
      </c>
      <c r="J195" s="259">
        <f>+Carga_datos!J123</f>
        <v>-3132.1466599999999</v>
      </c>
      <c r="K195" s="259">
        <f>+Carga_datos!K123</f>
        <v>-1130.2560000000001</v>
      </c>
      <c r="L195" s="259">
        <f>+Carga_datos!L123</f>
        <v>-5641.5879000000004</v>
      </c>
      <c r="M195" s="259">
        <f>+Carga_datos!M123</f>
        <v>-7428.2456499999998</v>
      </c>
      <c r="N195" s="259">
        <f>+Carga_datos!N123</f>
        <v>-6435.7862699999996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1.0004441719502211E-11</v>
      </c>
      <c r="F200" s="205">
        <f>+F185-F194-F195-F196-F197-F198</f>
        <v>-524.10327999998572</v>
      </c>
      <c r="G200" s="205">
        <f>+G185-G194-G195-G196-G197-G198</f>
        <v>-1.546140993013978E-11</v>
      </c>
      <c r="H200" s="205">
        <f t="shared" ref="H200:N200" si="107">+H185-H194-H195-H196-H197-H198</f>
        <v>-6.8212102632969618E-13</v>
      </c>
      <c r="I200" s="205">
        <f t="shared" si="107"/>
        <v>6699.8575200000068</v>
      </c>
      <c r="J200" s="205">
        <f t="shared" si="107"/>
        <v>-1.0000002021115506E-5</v>
      </c>
      <c r="K200" s="205">
        <f t="shared" si="107"/>
        <v>4.3200998334214091E-12</v>
      </c>
      <c r="L200" s="205">
        <f t="shared" si="107"/>
        <v>-1.6370904631912708E-11</v>
      </c>
      <c r="M200" s="205">
        <f t="shared" si="107"/>
        <v>2.4556356947869062E-11</v>
      </c>
      <c r="N200" s="205">
        <f t="shared" si="107"/>
        <v>-3.0013325158506632E-11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0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25437.287079999998</v>
      </c>
      <c r="F209" s="228">
        <f t="shared" si="111"/>
        <v>26880.594160000001</v>
      </c>
      <c r="G209" s="228">
        <f t="shared" si="111"/>
        <v>30280.642230000001</v>
      </c>
      <c r="H209" s="228">
        <f t="shared" si="111"/>
        <v>32007.427810000001</v>
      </c>
      <c r="I209" s="228">
        <f t="shared" si="111"/>
        <v>35047.909899999999</v>
      </c>
      <c r="J209" s="228">
        <f t="shared" si="111"/>
        <v>39899.269910000003</v>
      </c>
      <c r="K209" s="228">
        <f t="shared" si="111"/>
        <v>42518.318019999999</v>
      </c>
      <c r="L209" s="228">
        <f t="shared" si="111"/>
        <v>48526.705300000001</v>
      </c>
      <c r="M209" s="228">
        <f t="shared" si="111"/>
        <v>53884.455139999998</v>
      </c>
      <c r="N209" s="228">
        <f t="shared" si="111"/>
        <v>55522.938190000001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764.39224999999999</v>
      </c>
      <c r="F211" s="228">
        <f t="shared" si="113"/>
        <v>734.12539000000004</v>
      </c>
      <c r="G211" s="228">
        <f t="shared" si="113"/>
        <v>765.03570999999999</v>
      </c>
      <c r="H211" s="228">
        <f t="shared" si="113"/>
        <v>836.86413000000005</v>
      </c>
      <c r="I211" s="228">
        <f t="shared" si="113"/>
        <v>849.88706000000002</v>
      </c>
      <c r="J211" s="228">
        <f t="shared" si="113"/>
        <v>704.50229000000002</v>
      </c>
      <c r="K211" s="228">
        <f t="shared" si="113"/>
        <v>939.58058000000005</v>
      </c>
      <c r="L211" s="228">
        <f t="shared" si="113"/>
        <v>833.57772999999997</v>
      </c>
      <c r="M211" s="228">
        <f t="shared" si="113"/>
        <v>749.69467999999995</v>
      </c>
      <c r="N211" s="228">
        <f t="shared" si="113"/>
        <v>740.40968999999996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0</v>
      </c>
      <c r="K213" s="228">
        <f t="shared" si="115"/>
        <v>92.7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26201.679329999999</v>
      </c>
      <c r="F214" s="251">
        <f>SUM(F208:F213)</f>
        <v>27614.719550000002</v>
      </c>
      <c r="G214" s="251">
        <f>SUM(G208:G213)</f>
        <v>31045.677940000001</v>
      </c>
      <c r="H214" s="251">
        <f t="shared" ref="H214:N214" si="116">SUM(H208:H213)</f>
        <v>32844.291940000003</v>
      </c>
      <c r="I214" s="251">
        <f t="shared" si="116"/>
        <v>35897.79696</v>
      </c>
      <c r="J214" s="251">
        <f t="shared" si="116"/>
        <v>40603.772199999999</v>
      </c>
      <c r="K214" s="251">
        <f t="shared" si="116"/>
        <v>43550.598599999998</v>
      </c>
      <c r="L214" s="251">
        <f t="shared" si="116"/>
        <v>49360.283029999999</v>
      </c>
      <c r="M214" s="251">
        <f t="shared" si="116"/>
        <v>54634.149819999999</v>
      </c>
      <c r="N214" s="251">
        <f t="shared" si="116"/>
        <v>56263.347880000001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0</v>
      </c>
      <c r="F217" s="228">
        <f t="shared" si="118"/>
        <v>0</v>
      </c>
      <c r="G217" s="228">
        <f t="shared" si="118"/>
        <v>0</v>
      </c>
      <c r="H217" s="228">
        <f t="shared" si="118"/>
        <v>0</v>
      </c>
      <c r="I217" s="228">
        <f t="shared" si="118"/>
        <v>0</v>
      </c>
      <c r="J217" s="228">
        <f t="shared" si="118"/>
        <v>59.082239999999999</v>
      </c>
      <c r="K217" s="228">
        <f t="shared" si="118"/>
        <v>18.938739999999999</v>
      </c>
      <c r="L217" s="228">
        <f t="shared" si="118"/>
        <v>23.80894</v>
      </c>
      <c r="M217" s="228">
        <f t="shared" si="118"/>
        <v>0</v>
      </c>
      <c r="N217" s="228">
        <f t="shared" si="118"/>
        <v>0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-3765.3263299999999</v>
      </c>
      <c r="F218" s="228">
        <f t="shared" si="119"/>
        <v>-4164.5043500000002</v>
      </c>
      <c r="G218" s="228">
        <f t="shared" si="119"/>
        <v>-4796.9172099999996</v>
      </c>
      <c r="H218" s="228">
        <f t="shared" si="119"/>
        <v>-5445.1126800000002</v>
      </c>
      <c r="I218" s="228">
        <f t="shared" si="119"/>
        <v>-5880.5630700000002</v>
      </c>
      <c r="J218" s="228">
        <f t="shared" si="119"/>
        <v>-6412.1834600000002</v>
      </c>
      <c r="K218" s="228">
        <f t="shared" si="119"/>
        <v>-6646.6243999999997</v>
      </c>
      <c r="L218" s="228">
        <f t="shared" si="119"/>
        <v>-7118.78323</v>
      </c>
      <c r="M218" s="228">
        <f t="shared" si="119"/>
        <v>-7566.0389699999996</v>
      </c>
      <c r="N218" s="228">
        <f t="shared" si="119"/>
        <v>-7504.7789700000003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-1537.3065300000001</v>
      </c>
      <c r="F219" s="228">
        <f t="shared" si="120"/>
        <v>-1701.6369999999999</v>
      </c>
      <c r="G219" s="228">
        <f t="shared" si="120"/>
        <v>-1764.6485399999999</v>
      </c>
      <c r="H219" s="228">
        <f t="shared" si="120"/>
        <v>-1810.49227</v>
      </c>
      <c r="I219" s="228">
        <f t="shared" si="120"/>
        <v>-1963.46991</v>
      </c>
      <c r="J219" s="228">
        <f t="shared" si="120"/>
        <v>-2108.2352500000002</v>
      </c>
      <c r="K219" s="228">
        <f t="shared" si="120"/>
        <v>-2282.3280399999999</v>
      </c>
      <c r="L219" s="228">
        <f t="shared" si="120"/>
        <v>-2475.05618</v>
      </c>
      <c r="M219" s="228">
        <f t="shared" si="120"/>
        <v>-2516.3588800000002</v>
      </c>
      <c r="N219" s="228">
        <f t="shared" si="120"/>
        <v>-2717.1456600000001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-3789.8786100000002</v>
      </c>
      <c r="F221" s="228">
        <f t="shared" si="122"/>
        <v>-4169.57449</v>
      </c>
      <c r="G221" s="228">
        <f t="shared" si="122"/>
        <v>-4602.63706</v>
      </c>
      <c r="H221" s="228">
        <f t="shared" si="122"/>
        <v>-4766.7488700000004</v>
      </c>
      <c r="I221" s="228">
        <f t="shared" si="122"/>
        <v>-4959.0904799999998</v>
      </c>
      <c r="J221" s="228">
        <f t="shared" si="122"/>
        <v>-5200.6427800000001</v>
      </c>
      <c r="K221" s="228">
        <f t="shared" si="122"/>
        <v>-5491.5542599999999</v>
      </c>
      <c r="L221" s="228">
        <f t="shared" si="122"/>
        <v>-6030.5554199999997</v>
      </c>
      <c r="M221" s="228">
        <f t="shared" si="122"/>
        <v>-6388.7743899999996</v>
      </c>
      <c r="N221" s="228">
        <f t="shared" si="122"/>
        <v>-6741.7828300000001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0</v>
      </c>
      <c r="K222" s="236">
        <f t="shared" si="123"/>
        <v>0</v>
      </c>
      <c r="L222" s="236">
        <f t="shared" si="123"/>
        <v>0</v>
      </c>
      <c r="M222" s="236">
        <f t="shared" si="123"/>
        <v>0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-9092.5114699999995</v>
      </c>
      <c r="F224" s="253">
        <f>SUM(F217:F223)</f>
        <v>-10035.715840000001</v>
      </c>
      <c r="G224" s="253">
        <f>SUM(G217:G223)</f>
        <v>-11164.202809999999</v>
      </c>
      <c r="H224" s="253">
        <f t="shared" ref="H224:N224" si="125">SUM(H217:H223)</f>
        <v>-12022.35382</v>
      </c>
      <c r="I224" s="253">
        <f t="shared" si="125"/>
        <v>-12803.123459999999</v>
      </c>
      <c r="J224" s="253">
        <f t="shared" si="125"/>
        <v>-13661.97925</v>
      </c>
      <c r="K224" s="253">
        <f t="shared" si="125"/>
        <v>-14401.56796</v>
      </c>
      <c r="L224" s="253">
        <f t="shared" si="125"/>
        <v>-15600.585889999998</v>
      </c>
      <c r="M224" s="253">
        <f t="shared" si="125"/>
        <v>-16471.17224</v>
      </c>
      <c r="N224" s="253">
        <f t="shared" si="125"/>
        <v>-16963.707460000001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-9092.5114699999995</v>
      </c>
      <c r="F227" s="240">
        <f t="shared" ref="F227:G227" si="126">+F224</f>
        <v>-10035.715840000001</v>
      </c>
      <c r="G227" s="240">
        <f t="shared" si="126"/>
        <v>-11164.202809999999</v>
      </c>
      <c r="H227" s="240">
        <f t="shared" ref="H227:N227" si="127">+H224</f>
        <v>-12022.35382</v>
      </c>
      <c r="I227" s="240">
        <f t="shared" si="127"/>
        <v>-12803.123459999999</v>
      </c>
      <c r="J227" s="240">
        <f t="shared" si="127"/>
        <v>-13661.97925</v>
      </c>
      <c r="K227" s="240">
        <f t="shared" si="127"/>
        <v>-14401.56796</v>
      </c>
      <c r="L227" s="240">
        <f t="shared" si="127"/>
        <v>-15600.585889999998</v>
      </c>
      <c r="M227" s="240">
        <f t="shared" si="127"/>
        <v>-16471.17224</v>
      </c>
      <c r="N227" s="240">
        <f t="shared" si="127"/>
        <v>-16963.707460000001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0</v>
      </c>
      <c r="F228" s="240">
        <f t="shared" si="128"/>
        <v>0</v>
      </c>
      <c r="G228" s="240">
        <f t="shared" si="128"/>
        <v>0</v>
      </c>
      <c r="H228" s="240">
        <f t="shared" si="128"/>
        <v>0</v>
      </c>
      <c r="I228" s="240">
        <f t="shared" si="128"/>
        <v>0</v>
      </c>
      <c r="J228" s="240">
        <f t="shared" si="128"/>
        <v>0</v>
      </c>
      <c r="K228" s="240">
        <f t="shared" si="128"/>
        <v>0</v>
      </c>
      <c r="L228" s="240">
        <f t="shared" si="128"/>
        <v>0</v>
      </c>
      <c r="M228" s="240">
        <f t="shared" si="128"/>
        <v>0</v>
      </c>
      <c r="N228" s="240">
        <f t="shared" si="128"/>
        <v>0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55.984960000000001</v>
      </c>
      <c r="F229" s="240">
        <f t="shared" si="129"/>
        <v>-162.94552999999996</v>
      </c>
      <c r="G229" s="240">
        <f t="shared" si="129"/>
        <v>-9.2070499999999811</v>
      </c>
      <c r="H229" s="240">
        <f t="shared" si="129"/>
        <v>40.607009999999946</v>
      </c>
      <c r="I229" s="240">
        <f t="shared" si="129"/>
        <v>21.977110000000039</v>
      </c>
      <c r="J229" s="240">
        <f t="shared" si="129"/>
        <v>-65.787360000000035</v>
      </c>
      <c r="K229" s="240">
        <f t="shared" si="129"/>
        <v>21.23599999999999</v>
      </c>
      <c r="L229" s="240">
        <f t="shared" si="129"/>
        <v>-79.147370000000024</v>
      </c>
      <c r="M229" s="240">
        <f t="shared" si="129"/>
        <v>67.993350000000078</v>
      </c>
      <c r="N229" s="240">
        <f t="shared" si="129"/>
        <v>-3.0366999999999962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-9036.5265099999997</v>
      </c>
      <c r="F230" s="242">
        <f>SUM(F227:F229)</f>
        <v>-10198.661370000002</v>
      </c>
      <c r="G230" s="242">
        <f>SUM(G227:G229)</f>
        <v>-11173.40986</v>
      </c>
      <c r="H230" s="242">
        <f t="shared" ref="H230:N230" si="130">SUM(H227:H229)</f>
        <v>-11981.746810000001</v>
      </c>
      <c r="I230" s="242">
        <f t="shared" si="130"/>
        <v>-12781.146349999999</v>
      </c>
      <c r="J230" s="242">
        <f t="shared" si="130"/>
        <v>-13727.766610000001</v>
      </c>
      <c r="K230" s="242">
        <f t="shared" si="130"/>
        <v>-14380.33196</v>
      </c>
      <c r="L230" s="242">
        <f t="shared" si="130"/>
        <v>-15679.733259999999</v>
      </c>
      <c r="M230" s="242">
        <f t="shared" si="130"/>
        <v>-16403.178889999999</v>
      </c>
      <c r="N230" s="242">
        <f t="shared" si="130"/>
        <v>-16966.744160000002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-3253.2759900000001</v>
      </c>
      <c r="F233" s="228">
        <f t="shared" si="132"/>
        <v>-3216.2016899999999</v>
      </c>
      <c r="G233" s="228">
        <f t="shared" si="132"/>
        <v>-3372.25191</v>
      </c>
      <c r="H233" s="228">
        <f t="shared" si="132"/>
        <v>-3673.9662699999999</v>
      </c>
      <c r="I233" s="228">
        <f t="shared" si="132"/>
        <v>-4122.4366600000003</v>
      </c>
      <c r="J233" s="228">
        <f t="shared" si="132"/>
        <v>-4197.0741200000002</v>
      </c>
      <c r="K233" s="228">
        <f t="shared" si="132"/>
        <v>-4095.1334000000002</v>
      </c>
      <c r="L233" s="228">
        <f t="shared" si="132"/>
        <v>-4357.0751200000004</v>
      </c>
      <c r="M233" s="228">
        <f t="shared" si="132"/>
        <v>-4591.5902900000001</v>
      </c>
      <c r="N233" s="228">
        <f t="shared" si="132"/>
        <v>-4824.9417400000002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-3253.2759900000001</v>
      </c>
      <c r="F235" s="251">
        <f>SUM(F233:F234)</f>
        <v>-3216.2016899999999</v>
      </c>
      <c r="G235" s="251">
        <f>SUM(G233:G234)</f>
        <v>-3372.25191</v>
      </c>
      <c r="H235" s="251">
        <f t="shared" ref="H235:N235" si="134">SUM(H233:H234)</f>
        <v>-3673.9662699999999</v>
      </c>
      <c r="I235" s="251">
        <f t="shared" si="134"/>
        <v>-4122.4366600000003</v>
      </c>
      <c r="J235" s="251">
        <f t="shared" si="134"/>
        <v>-4197.0741200000002</v>
      </c>
      <c r="K235" s="251">
        <f t="shared" si="134"/>
        <v>-4095.1334000000002</v>
      </c>
      <c r="L235" s="251">
        <f t="shared" si="134"/>
        <v>-4357.0751200000004</v>
      </c>
      <c r="M235" s="251">
        <f t="shared" si="134"/>
        <v>-4591.5902900000001</v>
      </c>
      <c r="N235" s="251">
        <f t="shared" si="134"/>
        <v>-4824.9417400000002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26201.679329999999</v>
      </c>
      <c r="F238" s="228">
        <f>+F214</f>
        <v>27614.719550000002</v>
      </c>
      <c r="G238" s="228">
        <f>+G214</f>
        <v>31045.677940000001</v>
      </c>
      <c r="H238" s="228">
        <f t="shared" ref="H238:N238" si="136">+H214</f>
        <v>32844.291940000003</v>
      </c>
      <c r="I238" s="228">
        <f t="shared" si="136"/>
        <v>35897.79696</v>
      </c>
      <c r="J238" s="228">
        <f t="shared" si="136"/>
        <v>40603.772199999999</v>
      </c>
      <c r="K238" s="228">
        <f t="shared" si="136"/>
        <v>43550.598599999998</v>
      </c>
      <c r="L238" s="228">
        <f t="shared" si="136"/>
        <v>49360.283029999999</v>
      </c>
      <c r="M238" s="228">
        <f t="shared" si="136"/>
        <v>54634.149819999999</v>
      </c>
      <c r="N238" s="228">
        <f t="shared" si="136"/>
        <v>56263.347880000001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-9092.5114699999995</v>
      </c>
      <c r="F239" s="228">
        <f>+F224</f>
        <v>-10035.715840000001</v>
      </c>
      <c r="G239" s="228">
        <f>+G224</f>
        <v>-11164.202809999999</v>
      </c>
      <c r="H239" s="228">
        <f t="shared" ref="H239:N239" si="137">+H224</f>
        <v>-12022.35382</v>
      </c>
      <c r="I239" s="228">
        <f t="shared" si="137"/>
        <v>-12803.123459999999</v>
      </c>
      <c r="J239" s="228">
        <f t="shared" si="137"/>
        <v>-13661.97925</v>
      </c>
      <c r="K239" s="228">
        <f t="shared" si="137"/>
        <v>-14401.56796</v>
      </c>
      <c r="L239" s="228">
        <f t="shared" si="137"/>
        <v>-15600.585889999998</v>
      </c>
      <c r="M239" s="228">
        <f t="shared" si="137"/>
        <v>-16471.17224</v>
      </c>
      <c r="N239" s="228">
        <f t="shared" si="137"/>
        <v>-16963.707460000001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-3253.2759900000001</v>
      </c>
      <c r="F240" s="228">
        <f t="shared" ref="F240:G240" si="138">+F235</f>
        <v>-3216.2016899999999</v>
      </c>
      <c r="G240" s="228">
        <f t="shared" si="138"/>
        <v>-3372.25191</v>
      </c>
      <c r="H240" s="228">
        <f t="shared" ref="H240:N240" si="139">+H235</f>
        <v>-3673.9662699999999</v>
      </c>
      <c r="I240" s="228">
        <f t="shared" si="139"/>
        <v>-4122.4366600000003</v>
      </c>
      <c r="J240" s="228">
        <f t="shared" si="139"/>
        <v>-4197.0741200000002</v>
      </c>
      <c r="K240" s="228">
        <f t="shared" si="139"/>
        <v>-4095.1334000000002</v>
      </c>
      <c r="L240" s="228">
        <f t="shared" si="139"/>
        <v>-4357.0751200000004</v>
      </c>
      <c r="M240" s="228">
        <f t="shared" si="139"/>
        <v>-4591.5902900000001</v>
      </c>
      <c r="N240" s="228">
        <f t="shared" si="139"/>
        <v>-4824.9417400000002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13855.891870000001</v>
      </c>
      <c r="F241" s="251">
        <f t="shared" ref="F241:G241" si="140">SUM(F238:F240)</f>
        <v>14362.802020000001</v>
      </c>
      <c r="G241" s="251">
        <f t="shared" si="140"/>
        <v>16509.223220000003</v>
      </c>
      <c r="H241" s="251">
        <f t="shared" ref="H241:N241" si="141">SUM(H238:H240)</f>
        <v>17147.971850000002</v>
      </c>
      <c r="I241" s="251">
        <f t="shared" si="141"/>
        <v>18972.236840000001</v>
      </c>
      <c r="J241" s="251">
        <f t="shared" si="141"/>
        <v>22744.718829999998</v>
      </c>
      <c r="K241" s="251">
        <f t="shared" si="141"/>
        <v>25053.897239999998</v>
      </c>
      <c r="L241" s="251">
        <f t="shared" si="141"/>
        <v>29402.622020000003</v>
      </c>
      <c r="M241" s="251">
        <f t="shared" si="141"/>
        <v>33571.387289999999</v>
      </c>
      <c r="N241" s="251">
        <f t="shared" si="141"/>
        <v>34474.698679999994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13855.891870000001</v>
      </c>
      <c r="F244" s="228">
        <f t="shared" ref="F244:G244" si="143">F241</f>
        <v>14362.802020000001</v>
      </c>
      <c r="G244" s="228">
        <f t="shared" si="143"/>
        <v>16509.223220000003</v>
      </c>
      <c r="H244" s="228">
        <f t="shared" ref="H244:N244" si="144">H241</f>
        <v>17147.971850000002</v>
      </c>
      <c r="I244" s="228">
        <f t="shared" si="144"/>
        <v>18972.236840000001</v>
      </c>
      <c r="J244" s="228">
        <f t="shared" si="144"/>
        <v>22744.718829999998</v>
      </c>
      <c r="K244" s="228">
        <f t="shared" si="144"/>
        <v>25053.897239999998</v>
      </c>
      <c r="L244" s="228">
        <f t="shared" si="144"/>
        <v>29402.622020000003</v>
      </c>
      <c r="M244" s="228">
        <f t="shared" si="144"/>
        <v>33571.387289999999</v>
      </c>
      <c r="N244" s="228">
        <f t="shared" si="144"/>
        <v>34474.698679999994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-7650.4546899999996</v>
      </c>
      <c r="F245" s="228">
        <f t="shared" si="145"/>
        <v>-7712.8842999999997</v>
      </c>
      <c r="G245" s="228">
        <f t="shared" si="145"/>
        <v>-8417.9559480000007</v>
      </c>
      <c r="H245" s="228">
        <f t="shared" si="145"/>
        <v>-8647.6788899999992</v>
      </c>
      <c r="I245" s="228">
        <f t="shared" si="145"/>
        <v>-8961.7325899999996</v>
      </c>
      <c r="J245" s="228">
        <f t="shared" si="145"/>
        <v>-9492.6151399999999</v>
      </c>
      <c r="K245" s="228">
        <f t="shared" si="145"/>
        <v>-10110.08959</v>
      </c>
      <c r="L245" s="228">
        <f t="shared" si="145"/>
        <v>-10814.86909</v>
      </c>
      <c r="M245" s="228">
        <f t="shared" si="145"/>
        <v>-11690.472739999999</v>
      </c>
      <c r="N245" s="228">
        <f t="shared" si="145"/>
        <v>-12264.15958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-2447.1545799999999</v>
      </c>
      <c r="F246" s="228">
        <f t="shared" si="146"/>
        <v>-2400.27628</v>
      </c>
      <c r="G246" s="228">
        <f t="shared" si="146"/>
        <v>-2619.9637699999998</v>
      </c>
      <c r="H246" s="228">
        <f t="shared" si="146"/>
        <v>-2718.4094300000002</v>
      </c>
      <c r="I246" s="228">
        <f t="shared" si="146"/>
        <v>-2893.4279200000001</v>
      </c>
      <c r="J246" s="228">
        <f t="shared" si="146"/>
        <v>-3168.8098399999999</v>
      </c>
      <c r="K246" s="228">
        <f t="shared" si="146"/>
        <v>-3331.4961199999998</v>
      </c>
      <c r="L246" s="228">
        <f t="shared" si="146"/>
        <v>-3557.1806900000001</v>
      </c>
      <c r="M246" s="228">
        <f t="shared" si="146"/>
        <v>-3938.8641499999999</v>
      </c>
      <c r="N246" s="228">
        <f t="shared" si="146"/>
        <v>-4155.7988299999997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-645.79850999999996</v>
      </c>
      <c r="F248" s="228">
        <f t="shared" si="148"/>
        <v>-649.21420000000001</v>
      </c>
      <c r="G248" s="228">
        <f t="shared" si="148"/>
        <v>-644.02882999999997</v>
      </c>
      <c r="H248" s="228">
        <f t="shared" si="148"/>
        <v>-692.23563999999999</v>
      </c>
      <c r="I248" s="228">
        <f t="shared" si="148"/>
        <v>-682.96929</v>
      </c>
      <c r="J248" s="228">
        <f t="shared" si="148"/>
        <v>-667.61762999999996</v>
      </c>
      <c r="K248" s="228">
        <f t="shared" si="148"/>
        <v>-702.65724999999998</v>
      </c>
      <c r="L248" s="228">
        <f t="shared" si="148"/>
        <v>-659.95826999999997</v>
      </c>
      <c r="M248" s="228">
        <f t="shared" si="148"/>
        <v>-681.07995000000005</v>
      </c>
      <c r="N248" s="228">
        <f t="shared" si="148"/>
        <v>-681.30962999999997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3112.4840900000017</v>
      </c>
      <c r="F249" s="251">
        <f>SUM(F244:F248)</f>
        <v>3600.4272400000013</v>
      </c>
      <c r="G249" s="251">
        <f>SUM(G244:G248)</f>
        <v>4827.2746720000023</v>
      </c>
      <c r="H249" s="251">
        <f t="shared" ref="H249:N249" si="149">SUM(H244:H248)</f>
        <v>5089.6478900000029</v>
      </c>
      <c r="I249" s="251">
        <f t="shared" si="149"/>
        <v>6434.1070400000017</v>
      </c>
      <c r="J249" s="251">
        <f t="shared" si="149"/>
        <v>9415.6762199999976</v>
      </c>
      <c r="K249" s="251">
        <f t="shared" si="149"/>
        <v>10909.654279999999</v>
      </c>
      <c r="L249" s="251">
        <f t="shared" si="149"/>
        <v>14370.613970000002</v>
      </c>
      <c r="M249" s="251">
        <f t="shared" si="149"/>
        <v>17260.970450000001</v>
      </c>
      <c r="N249" s="251">
        <f t="shared" si="149"/>
        <v>17373.430639999995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3112.4840900000017</v>
      </c>
      <c r="F252" s="228">
        <f t="shared" ref="F252:G252" si="151">+F249</f>
        <v>3600.4272400000013</v>
      </c>
      <c r="G252" s="228">
        <f t="shared" si="151"/>
        <v>4827.2746720000023</v>
      </c>
      <c r="H252" s="228">
        <f t="shared" ref="H252:N252" si="152">+H249</f>
        <v>5089.6478900000029</v>
      </c>
      <c r="I252" s="228">
        <f t="shared" si="152"/>
        <v>6434.1070400000017</v>
      </c>
      <c r="J252" s="228">
        <f t="shared" si="152"/>
        <v>9415.6762199999976</v>
      </c>
      <c r="K252" s="228">
        <f t="shared" si="152"/>
        <v>10909.654279999999</v>
      </c>
      <c r="L252" s="228">
        <f t="shared" si="152"/>
        <v>14370.613970000002</v>
      </c>
      <c r="M252" s="228">
        <f t="shared" si="152"/>
        <v>17260.970450000001</v>
      </c>
      <c r="N252" s="228">
        <f t="shared" si="152"/>
        <v>17373.430639999995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1069.14437</v>
      </c>
      <c r="F254" s="228">
        <f t="shared" si="154"/>
        <v>1334.09041</v>
      </c>
      <c r="G254" s="228">
        <f t="shared" si="154"/>
        <v>2573.2074299999999</v>
      </c>
      <c r="H254" s="228">
        <f t="shared" si="154"/>
        <v>1612.1768099999999</v>
      </c>
      <c r="I254" s="228">
        <f t="shared" si="154"/>
        <v>4046.3261400000001</v>
      </c>
      <c r="J254" s="228">
        <f t="shared" si="154"/>
        <v>3452.9454000000001</v>
      </c>
      <c r="K254" s="228">
        <f t="shared" si="154"/>
        <v>1392.66677</v>
      </c>
      <c r="L254" s="228">
        <f t="shared" si="154"/>
        <v>5872.7533000000003</v>
      </c>
      <c r="M254" s="228">
        <f t="shared" si="154"/>
        <v>7490.5688</v>
      </c>
      <c r="N254" s="228">
        <f t="shared" si="154"/>
        <v>6946.2830400000003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-616.35803999999996</v>
      </c>
      <c r="F256" s="228">
        <f t="shared" si="156"/>
        <v>-495.40942000000001</v>
      </c>
      <c r="G256" s="228">
        <f t="shared" si="156"/>
        <v>-378.27411000000001</v>
      </c>
      <c r="H256" s="228">
        <f t="shared" si="156"/>
        <v>-362.83665000000002</v>
      </c>
      <c r="I256" s="228">
        <f t="shared" si="156"/>
        <v>-330.72852</v>
      </c>
      <c r="J256" s="228">
        <f t="shared" si="156"/>
        <v>-343.20996000000002</v>
      </c>
      <c r="K256" s="228">
        <f t="shared" si="156"/>
        <v>-322.04982000000001</v>
      </c>
      <c r="L256" s="228">
        <f t="shared" si="156"/>
        <v>-358.71361999999999</v>
      </c>
      <c r="M256" s="228">
        <f t="shared" si="156"/>
        <v>-684.39872000000003</v>
      </c>
      <c r="N256" s="228">
        <f t="shared" si="156"/>
        <v>-1228.1057000000001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3565.2704200000016</v>
      </c>
      <c r="F257" s="251">
        <f>SUM(F252:F256)</f>
        <v>4439.1082300000016</v>
      </c>
      <c r="G257" s="251">
        <f>SUM(G252:G256)</f>
        <v>7022.2079920000015</v>
      </c>
      <c r="H257" s="251">
        <f t="shared" ref="H257:N257" si="157">SUM(H252:H256)</f>
        <v>6338.9880500000027</v>
      </c>
      <c r="I257" s="251">
        <f t="shared" si="157"/>
        <v>10149.704660000001</v>
      </c>
      <c r="J257" s="251">
        <f t="shared" si="157"/>
        <v>12525.411659999998</v>
      </c>
      <c r="K257" s="251">
        <f t="shared" si="157"/>
        <v>11980.271229999998</v>
      </c>
      <c r="L257" s="251">
        <f t="shared" si="157"/>
        <v>19884.653650000004</v>
      </c>
      <c r="M257" s="251">
        <f t="shared" si="157"/>
        <v>24067.140530000001</v>
      </c>
      <c r="N257" s="251">
        <f t="shared" si="157"/>
        <v>23091.607979999993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3565.2704200000016</v>
      </c>
      <c r="F260" s="228">
        <f>+F257</f>
        <v>4439.1082300000016</v>
      </c>
      <c r="G260" s="228">
        <f>+G257</f>
        <v>7022.2079920000015</v>
      </c>
      <c r="H260" s="228">
        <f t="shared" ref="H260:N260" si="159">+H257</f>
        <v>6338.9880500000027</v>
      </c>
      <c r="I260" s="228">
        <f t="shared" si="159"/>
        <v>10149.704660000001</v>
      </c>
      <c r="J260" s="228">
        <f t="shared" si="159"/>
        <v>12525.411659999998</v>
      </c>
      <c r="K260" s="228">
        <f t="shared" si="159"/>
        <v>11980.271229999998</v>
      </c>
      <c r="L260" s="228">
        <f t="shared" si="159"/>
        <v>19884.653650000004</v>
      </c>
      <c r="M260" s="228">
        <f t="shared" si="159"/>
        <v>24067.140530000001</v>
      </c>
      <c r="N260" s="228">
        <f t="shared" si="159"/>
        <v>23091.607979999993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0.82081999999999999</v>
      </c>
      <c r="F261" s="228">
        <f t="shared" si="160"/>
        <v>9.6444600000000005</v>
      </c>
      <c r="G261" s="228">
        <f t="shared" si="160"/>
        <v>-23.864149999999999</v>
      </c>
      <c r="H261" s="228">
        <f t="shared" si="160"/>
        <v>49.427570000000003</v>
      </c>
      <c r="I261" s="228">
        <f t="shared" si="160"/>
        <v>-375.66734000000002</v>
      </c>
      <c r="J261" s="228">
        <f t="shared" si="160"/>
        <v>5.3267499999999997</v>
      </c>
      <c r="K261" s="228">
        <f t="shared" si="160"/>
        <v>-11.44018</v>
      </c>
      <c r="L261" s="228">
        <f t="shared" si="160"/>
        <v>1.80382</v>
      </c>
      <c r="M261" s="228">
        <f t="shared" si="160"/>
        <v>29.571819999999999</v>
      </c>
      <c r="N261" s="228">
        <f t="shared" si="160"/>
        <v>-524.97933899999998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-422.25330000000002</v>
      </c>
      <c r="F262" s="228">
        <f t="shared" si="161"/>
        <v>170.38423</v>
      </c>
      <c r="G262" s="228">
        <f t="shared" si="161"/>
        <v>237.08401000000001</v>
      </c>
      <c r="H262" s="228">
        <f t="shared" si="161"/>
        <v>-73.803899999999999</v>
      </c>
      <c r="I262" s="228">
        <f t="shared" si="161"/>
        <v>-65.437370000000001</v>
      </c>
      <c r="J262" s="228">
        <f t="shared" si="161"/>
        <v>38.355600000000003</v>
      </c>
      <c r="K262" s="228">
        <f t="shared" si="161"/>
        <v>15.20482</v>
      </c>
      <c r="L262" s="228">
        <f t="shared" si="161"/>
        <v>-462.65422999999998</v>
      </c>
      <c r="M262" s="228">
        <f t="shared" si="161"/>
        <v>-834.73316</v>
      </c>
      <c r="N262" s="228">
        <f t="shared" si="161"/>
        <v>-509.38008000000002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3143.8379400000017</v>
      </c>
      <c r="F263" s="251">
        <f>SUM(F260:F262)</f>
        <v>4619.1369200000017</v>
      </c>
      <c r="G263" s="251">
        <f>SUM(G260:G262)</f>
        <v>7235.4278520000007</v>
      </c>
      <c r="H263" s="251">
        <f t="shared" ref="H263:N263" si="162">SUM(H260:H262)</f>
        <v>6314.6117200000026</v>
      </c>
      <c r="I263" s="251">
        <f t="shared" si="162"/>
        <v>9708.5999500000016</v>
      </c>
      <c r="J263" s="251">
        <f t="shared" si="162"/>
        <v>12569.094009999999</v>
      </c>
      <c r="K263" s="251">
        <f t="shared" si="162"/>
        <v>11984.03587</v>
      </c>
      <c r="L263" s="251">
        <f t="shared" si="162"/>
        <v>19423.803240000005</v>
      </c>
      <c r="M263" s="251">
        <f t="shared" si="162"/>
        <v>23261.979190000002</v>
      </c>
      <c r="N263" s="251">
        <f t="shared" si="162"/>
        <v>22057.248560999993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3143.8379400000017</v>
      </c>
      <c r="F266" s="228">
        <f t="shared" ref="F266:G266" si="164">+F263</f>
        <v>4619.1369200000017</v>
      </c>
      <c r="G266" s="228">
        <f t="shared" si="164"/>
        <v>7235.4278520000007</v>
      </c>
      <c r="H266" s="228">
        <f t="shared" ref="H266:N266" si="165">+H263</f>
        <v>6314.6117200000026</v>
      </c>
      <c r="I266" s="228">
        <f t="shared" si="165"/>
        <v>9708.5999500000016</v>
      </c>
      <c r="J266" s="228">
        <f t="shared" si="165"/>
        <v>12569.094009999999</v>
      </c>
      <c r="K266" s="228">
        <f t="shared" si="165"/>
        <v>11984.03587</v>
      </c>
      <c r="L266" s="228">
        <f t="shared" si="165"/>
        <v>19423.803240000005</v>
      </c>
      <c r="M266" s="228">
        <f t="shared" si="165"/>
        <v>23261.979190000002</v>
      </c>
      <c r="N266" s="228">
        <f t="shared" si="165"/>
        <v>22057.248560999993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-907.75432000000001</v>
      </c>
      <c r="F267" s="228">
        <f>F195</f>
        <v>-1207.14059</v>
      </c>
      <c r="G267" s="228">
        <f>G195</f>
        <v>-2415.09</v>
      </c>
      <c r="H267" s="228">
        <f t="shared" ref="H267:N267" si="166">H195</f>
        <v>-1308.99</v>
      </c>
      <c r="I267" s="228">
        <f t="shared" si="166"/>
        <v>-3801.0734200000002</v>
      </c>
      <c r="J267" s="228">
        <f t="shared" si="166"/>
        <v>-3132.1466599999999</v>
      </c>
      <c r="K267" s="228">
        <f t="shared" si="166"/>
        <v>-1130.2560000000001</v>
      </c>
      <c r="L267" s="228">
        <f t="shared" si="166"/>
        <v>-5641.5879000000004</v>
      </c>
      <c r="M267" s="228">
        <f t="shared" si="166"/>
        <v>-7428.2456499999998</v>
      </c>
      <c r="N267" s="228">
        <f t="shared" si="166"/>
        <v>-6435.7862699999996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2236.0836200000017</v>
      </c>
      <c r="F268" s="251">
        <f>SUM(F266:F267)</f>
        <v>3411.9963300000018</v>
      </c>
      <c r="G268" s="251">
        <f>SUM(G266:G267)</f>
        <v>4820.3378520000006</v>
      </c>
      <c r="H268" s="251">
        <f t="shared" ref="H268:N268" si="167">SUM(H266:H267)</f>
        <v>5005.6217200000028</v>
      </c>
      <c r="I268" s="251">
        <f t="shared" si="167"/>
        <v>5907.526530000001</v>
      </c>
      <c r="J268" s="251">
        <f t="shared" si="167"/>
        <v>9436.9473499999986</v>
      </c>
      <c r="K268" s="251">
        <f t="shared" si="167"/>
        <v>10853.77987</v>
      </c>
      <c r="L268" s="251">
        <f t="shared" si="167"/>
        <v>13782.215340000004</v>
      </c>
      <c r="M268" s="251">
        <f t="shared" si="167"/>
        <v>15833.733540000001</v>
      </c>
      <c r="N268" s="251">
        <f t="shared" si="167"/>
        <v>15621.462290999993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3816.1656300000104</v>
      </c>
      <c r="F273" s="259">
        <f>+F186</f>
        <v>2799.262120000014</v>
      </c>
      <c r="G273" s="259">
        <f>+G186</f>
        <v>4990.4457499999844</v>
      </c>
      <c r="H273" s="259">
        <f t="shared" ref="H273:N273" si="170">+H186</f>
        <v>5055.707699999999</v>
      </c>
      <c r="I273" s="259">
        <f t="shared" si="170"/>
        <v>12609.112380000006</v>
      </c>
      <c r="J273" s="259">
        <f t="shared" si="170"/>
        <v>9450.0264299999981</v>
      </c>
      <c r="K273" s="259">
        <f t="shared" si="170"/>
        <v>10593.743610000005</v>
      </c>
      <c r="L273" s="259">
        <f t="shared" si="170"/>
        <v>13750.396699999983</v>
      </c>
      <c r="M273" s="259">
        <f t="shared" si="170"/>
        <v>15926.756610000026</v>
      </c>
      <c r="N273" s="259">
        <f t="shared" si="170"/>
        <v>15666.32117999997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-4723.9199500000004</v>
      </c>
      <c r="F274" s="259">
        <f t="shared" si="171"/>
        <v>-4530.5059899999997</v>
      </c>
      <c r="G274" s="259">
        <f t="shared" si="171"/>
        <v>-7405.53575</v>
      </c>
      <c r="H274" s="259">
        <f t="shared" ref="H274:N274" si="172">-H194</f>
        <v>-6364.6976999999997</v>
      </c>
      <c r="I274" s="259">
        <f t="shared" si="172"/>
        <v>-9710.3282799999997</v>
      </c>
      <c r="J274" s="259">
        <f t="shared" si="172"/>
        <v>-12582.1731</v>
      </c>
      <c r="K274" s="259">
        <f t="shared" si="172"/>
        <v>-11723.999610000001</v>
      </c>
      <c r="L274" s="259">
        <f t="shared" si="172"/>
        <v>-19391.9846</v>
      </c>
      <c r="M274" s="259">
        <f t="shared" si="172"/>
        <v>-23355.002260000001</v>
      </c>
      <c r="N274" s="259">
        <f t="shared" si="172"/>
        <v>-22102.10745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907.75432000000001</v>
      </c>
      <c r="F275" s="259">
        <f t="shared" si="171"/>
        <v>1207.14059</v>
      </c>
      <c r="G275" s="259">
        <f t="shared" si="171"/>
        <v>2415.09</v>
      </c>
      <c r="H275" s="259">
        <f t="shared" ref="H275:N275" si="173">-H195</f>
        <v>1308.99</v>
      </c>
      <c r="I275" s="259">
        <f t="shared" si="173"/>
        <v>3801.0734200000002</v>
      </c>
      <c r="J275" s="259">
        <f t="shared" si="173"/>
        <v>3132.1466599999999</v>
      </c>
      <c r="K275" s="259">
        <f t="shared" si="173"/>
        <v>1130.2560000000001</v>
      </c>
      <c r="L275" s="259">
        <f t="shared" si="173"/>
        <v>5641.5879000000004</v>
      </c>
      <c r="M275" s="259">
        <f t="shared" si="173"/>
        <v>7428.2456499999998</v>
      </c>
      <c r="N275" s="259">
        <f t="shared" si="173"/>
        <v>6435.7862699999996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1.0004441719502211E-11</v>
      </c>
      <c r="F276" s="259">
        <f t="shared" ref="F276:G276" si="174">SUM(F273:F275)</f>
        <v>-524.10327999998572</v>
      </c>
      <c r="G276" s="259">
        <f t="shared" si="174"/>
        <v>-1.546140993013978E-11</v>
      </c>
      <c r="H276" s="259">
        <f t="shared" ref="H276:N276" si="175">SUM(H273:H275)</f>
        <v>0</v>
      </c>
      <c r="I276" s="259">
        <f t="shared" si="175"/>
        <v>6699.8575200000068</v>
      </c>
      <c r="J276" s="259">
        <f t="shared" si="175"/>
        <v>-1.0000002021115506E-5</v>
      </c>
      <c r="K276" s="259">
        <f t="shared" si="175"/>
        <v>4.3200998334214091E-12</v>
      </c>
      <c r="L276" s="259">
        <f t="shared" si="175"/>
        <v>-1.6370904631912708E-11</v>
      </c>
      <c r="M276" s="259">
        <f t="shared" si="175"/>
        <v>2.4556356947869062E-11</v>
      </c>
      <c r="N276" s="259">
        <f t="shared" si="175"/>
        <v>-3.0013325158506632E-11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1.0004441719502211E-11</v>
      </c>
      <c r="F277" s="251">
        <f t="shared" ref="F277:G277" si="176">+F276</f>
        <v>-524.10327999998572</v>
      </c>
      <c r="G277" s="251">
        <f t="shared" si="176"/>
        <v>-1.546140993013978E-11</v>
      </c>
      <c r="H277" s="251">
        <f t="shared" ref="H277:N277" si="177">+H276</f>
        <v>0</v>
      </c>
      <c r="I277" s="251">
        <f t="shared" si="177"/>
        <v>6699.8575200000068</v>
      </c>
      <c r="J277" s="251">
        <f t="shared" si="177"/>
        <v>-1.0000002021115506E-5</v>
      </c>
      <c r="K277" s="251">
        <f t="shared" si="177"/>
        <v>4.3200998334214091E-12</v>
      </c>
      <c r="L277" s="251">
        <f t="shared" si="177"/>
        <v>-1.6370904631912708E-11</v>
      </c>
      <c r="M277" s="251">
        <f t="shared" si="177"/>
        <v>2.4556356947869062E-11</v>
      </c>
      <c r="N277" s="251">
        <f t="shared" si="177"/>
        <v>-3.0013325158506632E-11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-34.168480000000002</v>
      </c>
      <c r="F281" s="228">
        <f t="shared" si="180"/>
        <v>-35.35181</v>
      </c>
      <c r="G281" s="228">
        <f t="shared" si="180"/>
        <v>-35.246699999999997</v>
      </c>
      <c r="H281" s="228">
        <f t="shared" si="180"/>
        <v>-34.653359999999999</v>
      </c>
      <c r="I281" s="228">
        <f t="shared" si="180"/>
        <v>-34.653359999999999</v>
      </c>
      <c r="J281" s="228">
        <f t="shared" si="180"/>
        <v>-34.652169999999998</v>
      </c>
      <c r="K281" s="228">
        <f t="shared" si="180"/>
        <v>-34.652169999999998</v>
      </c>
      <c r="L281" s="228">
        <f t="shared" si="180"/>
        <v>-34.653359999999999</v>
      </c>
      <c r="M281" s="228">
        <f t="shared" si="180"/>
        <v>-34.653350000000003</v>
      </c>
      <c r="N281" s="228">
        <f t="shared" si="180"/>
        <v>-34.653359999999999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34.168480000000002</v>
      </c>
      <c r="F282" s="228">
        <f t="shared" si="181"/>
        <v>35.35181</v>
      </c>
      <c r="G282" s="228">
        <f t="shared" si="181"/>
        <v>35.246699999999997</v>
      </c>
      <c r="H282" s="228">
        <f t="shared" si="181"/>
        <v>34.653359999999999</v>
      </c>
      <c r="I282" s="228">
        <f t="shared" si="181"/>
        <v>34.653359999999999</v>
      </c>
      <c r="J282" s="228">
        <f t="shared" si="181"/>
        <v>34.652169999999998</v>
      </c>
      <c r="K282" s="228">
        <f t="shared" si="181"/>
        <v>34.652169999999998</v>
      </c>
      <c r="L282" s="228">
        <f t="shared" si="181"/>
        <v>34.653359999999999</v>
      </c>
      <c r="M282" s="228">
        <f t="shared" si="181"/>
        <v>34.653359999999999</v>
      </c>
      <c r="N282" s="228">
        <f t="shared" si="181"/>
        <v>34.653359999999999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9.9999999960687092E-6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2236.0836200000017</v>
      </c>
      <c r="F291" s="228">
        <f t="shared" si="188"/>
        <v>3411.9963300000018</v>
      </c>
      <c r="G291" s="228">
        <f t="shared" si="188"/>
        <v>4820.3378520000006</v>
      </c>
      <c r="H291" s="228">
        <f t="shared" si="188"/>
        <v>5005.6217200000028</v>
      </c>
      <c r="I291" s="228">
        <f t="shared" si="188"/>
        <v>5907.526530000001</v>
      </c>
      <c r="J291" s="228">
        <f t="shared" si="188"/>
        <v>9436.9473499999986</v>
      </c>
      <c r="K291" s="228">
        <f t="shared" si="188"/>
        <v>10853.77987</v>
      </c>
      <c r="L291" s="228">
        <f t="shared" si="188"/>
        <v>13782.215340000004</v>
      </c>
      <c r="M291" s="228">
        <f t="shared" si="188"/>
        <v>15833.733540000001</v>
      </c>
      <c r="N291" s="228">
        <f t="shared" si="188"/>
        <v>15621.462290999993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1.0004441719502211E-11</v>
      </c>
      <c r="F292" s="228">
        <f t="shared" si="189"/>
        <v>-524.10327999998572</v>
      </c>
      <c r="G292" s="228">
        <f t="shared" si="189"/>
        <v>-1.546140993013978E-11</v>
      </c>
      <c r="H292" s="228">
        <f t="shared" si="189"/>
        <v>0</v>
      </c>
      <c r="I292" s="228">
        <f t="shared" si="189"/>
        <v>6699.8575200000068</v>
      </c>
      <c r="J292" s="228">
        <f t="shared" si="189"/>
        <v>-1.0000002021115506E-5</v>
      </c>
      <c r="K292" s="228">
        <f t="shared" si="189"/>
        <v>4.3200998334214091E-12</v>
      </c>
      <c r="L292" s="228">
        <f t="shared" si="189"/>
        <v>-1.6370904631912708E-11</v>
      </c>
      <c r="M292" s="228">
        <f t="shared" si="189"/>
        <v>2.4556356947869062E-11</v>
      </c>
      <c r="N292" s="228">
        <f t="shared" si="189"/>
        <v>-3.0013325158506632E-11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9.9999999960687092E-6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2236.0836200000117</v>
      </c>
      <c r="F295" s="233">
        <f t="shared" ref="F295:G295" si="193">SUM(F291:F294)</f>
        <v>2887.893050000016</v>
      </c>
      <c r="G295" s="233">
        <f t="shared" si="193"/>
        <v>4820.3378519999851</v>
      </c>
      <c r="H295" s="233">
        <f t="shared" ref="H295:N295" si="194">SUM(H291:H294)</f>
        <v>5005.6217200000028</v>
      </c>
      <c r="I295" s="233">
        <f t="shared" si="194"/>
        <v>12607.384050000008</v>
      </c>
      <c r="J295" s="233">
        <f t="shared" si="194"/>
        <v>9436.947339999997</v>
      </c>
      <c r="K295" s="233">
        <f t="shared" si="194"/>
        <v>10853.779870000004</v>
      </c>
      <c r="L295" s="233">
        <f t="shared" si="194"/>
        <v>13782.215339999988</v>
      </c>
      <c r="M295" s="233">
        <f t="shared" si="194"/>
        <v>15833.733550000026</v>
      </c>
      <c r="N295" s="233">
        <f t="shared" si="194"/>
        <v>15621.462290999963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2236.0836200000117</v>
      </c>
      <c r="F298" s="228">
        <f t="shared" ref="F298:G298" si="196">F295</f>
        <v>2887.893050000016</v>
      </c>
      <c r="G298" s="228">
        <f t="shared" si="196"/>
        <v>4820.3378519999851</v>
      </c>
      <c r="H298" s="228">
        <f t="shared" ref="H298:N298" si="197">H295</f>
        <v>5005.6217200000028</v>
      </c>
      <c r="I298" s="228">
        <f t="shared" si="197"/>
        <v>12607.384050000008</v>
      </c>
      <c r="J298" s="228">
        <f t="shared" si="197"/>
        <v>9436.947339999997</v>
      </c>
      <c r="K298" s="228">
        <f t="shared" si="197"/>
        <v>10853.779870000004</v>
      </c>
      <c r="L298" s="228">
        <f t="shared" si="197"/>
        <v>13782.215339999988</v>
      </c>
      <c r="M298" s="228">
        <f t="shared" si="197"/>
        <v>15833.733550000026</v>
      </c>
      <c r="N298" s="228">
        <f t="shared" si="197"/>
        <v>15621.462290999963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0</v>
      </c>
      <c r="H300" s="228">
        <f t="shared" si="199"/>
        <v>-1.0119400000000001</v>
      </c>
      <c r="I300" s="228">
        <f t="shared" si="199"/>
        <v>0</v>
      </c>
      <c r="J300" s="228">
        <f t="shared" si="199"/>
        <v>0</v>
      </c>
      <c r="K300" s="228">
        <f t="shared" si="199"/>
        <v>0</v>
      </c>
      <c r="L300" s="228">
        <f t="shared" si="199"/>
        <v>0</v>
      </c>
      <c r="M300" s="228">
        <f t="shared" si="199"/>
        <v>0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1556.2834</v>
      </c>
      <c r="F301" s="228">
        <f t="shared" si="200"/>
        <v>-1.0391999999999999</v>
      </c>
      <c r="G301" s="228">
        <f t="shared" si="200"/>
        <v>-1.32145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-303.77391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10.25052</v>
      </c>
      <c r="F303" s="228">
        <f t="shared" si="202"/>
        <v>10.605560000000001</v>
      </c>
      <c r="G303" s="228">
        <f t="shared" si="202"/>
        <v>10.574009999999999</v>
      </c>
      <c r="H303" s="228">
        <f t="shared" si="202"/>
        <v>10.39601</v>
      </c>
      <c r="I303" s="228">
        <f t="shared" si="202"/>
        <v>10.396000000000001</v>
      </c>
      <c r="J303" s="228">
        <f t="shared" si="202"/>
        <v>10.39565</v>
      </c>
      <c r="K303" s="228">
        <f t="shared" si="202"/>
        <v>8.6630500000000001</v>
      </c>
      <c r="L303" s="228">
        <f t="shared" si="202"/>
        <v>8.6633300000000002</v>
      </c>
      <c r="M303" s="228">
        <f t="shared" si="202"/>
        <v>8.6633300000000002</v>
      </c>
      <c r="N303" s="228">
        <f t="shared" si="202"/>
        <v>-73.982069999999993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-69.190070000000006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243.02562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-272.69765000000001</v>
      </c>
      <c r="F305" s="233">
        <f t="shared" si="204"/>
        <v>107.69001999999999</v>
      </c>
      <c r="G305" s="233">
        <f t="shared" si="204"/>
        <v>241.33456999999999</v>
      </c>
      <c r="H305" s="233">
        <f t="shared" si="204"/>
        <v>43.342820000000003</v>
      </c>
      <c r="I305" s="233">
        <f t="shared" si="204"/>
        <v>-32.92503</v>
      </c>
      <c r="J305" s="233">
        <f t="shared" si="204"/>
        <v>-21.573080000000001</v>
      </c>
      <c r="K305" s="233">
        <f t="shared" si="204"/>
        <v>9.0854800000000004</v>
      </c>
      <c r="L305" s="233">
        <f t="shared" si="204"/>
        <v>-66.471999999999994</v>
      </c>
      <c r="M305" s="233">
        <f t="shared" si="204"/>
        <v>-913.73277000000007</v>
      </c>
      <c r="N305" s="233">
        <f t="shared" si="204"/>
        <v>340.78719999999998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-10.369870000000001</v>
      </c>
      <c r="F306" s="228">
        <f t="shared" si="205"/>
        <v>-122.94354</v>
      </c>
      <c r="G306" s="228">
        <f t="shared" si="205"/>
        <v>136.18265</v>
      </c>
      <c r="H306" s="228">
        <f t="shared" si="205"/>
        <v>16.444559999999999</v>
      </c>
      <c r="I306" s="228">
        <f t="shared" si="205"/>
        <v>-32.92503</v>
      </c>
      <c r="J306" s="228">
        <f t="shared" si="205"/>
        <v>-21.573080000000001</v>
      </c>
      <c r="K306" s="228">
        <f t="shared" si="205"/>
        <v>9.1447800000000008</v>
      </c>
      <c r="L306" s="228">
        <f t="shared" si="205"/>
        <v>-64.809709999999995</v>
      </c>
      <c r="M306" s="228">
        <f t="shared" si="205"/>
        <v>-50.060479999999998</v>
      </c>
      <c r="N306" s="228">
        <f t="shared" si="205"/>
        <v>3.7837299999999998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-1.0826499999999999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-5.9299999999999999E-2</v>
      </c>
      <c r="L308" s="228">
        <f t="shared" si="207"/>
        <v>-1.66229</v>
      </c>
      <c r="M308" s="228">
        <f t="shared" si="207"/>
        <v>108.43019</v>
      </c>
      <c r="N308" s="228">
        <f t="shared" si="207"/>
        <v>7.5044500000000003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-262.32778000000002</v>
      </c>
      <c r="F311" s="228">
        <f t="shared" si="210"/>
        <v>230.63355999999999</v>
      </c>
      <c r="G311" s="228">
        <f t="shared" si="210"/>
        <v>105.15192</v>
      </c>
      <c r="H311" s="228">
        <f t="shared" si="210"/>
        <v>26.898260000000001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-972.10248000000001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330.58166999999997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3529.9198900000115</v>
      </c>
      <c r="F319" s="233">
        <f t="shared" si="218"/>
        <v>2935.9593600000157</v>
      </c>
      <c r="G319" s="233">
        <f t="shared" si="218"/>
        <v>5070.924981999985</v>
      </c>
      <c r="H319" s="233">
        <f t="shared" si="218"/>
        <v>5058.3486100000027</v>
      </c>
      <c r="I319" s="233">
        <f t="shared" si="218"/>
        <v>12584.855020000008</v>
      </c>
      <c r="J319" s="233">
        <f t="shared" si="218"/>
        <v>9425.7699099999973</v>
      </c>
      <c r="K319" s="233">
        <f t="shared" si="218"/>
        <v>10567.754490000003</v>
      </c>
      <c r="L319" s="233">
        <f t="shared" si="218"/>
        <v>13724.406669999988</v>
      </c>
      <c r="M319" s="233">
        <f t="shared" si="218"/>
        <v>15171.689730000026</v>
      </c>
      <c r="N319" s="233">
        <f t="shared" si="218"/>
        <v>15888.267420999964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0</v>
      </c>
      <c r="F322" s="228">
        <f t="shared" si="220"/>
        <v>0</v>
      </c>
      <c r="G322" s="228">
        <f t="shared" si="220"/>
        <v>0</v>
      </c>
      <c r="H322" s="228">
        <f t="shared" si="220"/>
        <v>0</v>
      </c>
      <c r="I322" s="228">
        <f t="shared" si="220"/>
        <v>0</v>
      </c>
      <c r="J322" s="228">
        <f t="shared" si="220"/>
        <v>0</v>
      </c>
      <c r="K322" s="228">
        <f t="shared" si="220"/>
        <v>0</v>
      </c>
      <c r="L322" s="228">
        <f t="shared" si="220"/>
        <v>0</v>
      </c>
      <c r="M322" s="228">
        <f t="shared" si="220"/>
        <v>0</v>
      </c>
      <c r="N322" s="228">
        <f t="shared" si="220"/>
        <v>0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-55.984960000000001</v>
      </c>
      <c r="F323" s="228">
        <f t="shared" si="221"/>
        <v>162.94552999999996</v>
      </c>
      <c r="G323" s="228">
        <f t="shared" si="221"/>
        <v>9.2070499999999811</v>
      </c>
      <c r="H323" s="228">
        <f t="shared" si="221"/>
        <v>-40.607009999999946</v>
      </c>
      <c r="I323" s="228">
        <f t="shared" si="221"/>
        <v>-21.977110000000039</v>
      </c>
      <c r="J323" s="228">
        <f t="shared" si="221"/>
        <v>65.787360000000035</v>
      </c>
      <c r="K323" s="228">
        <f t="shared" si="221"/>
        <v>-21.23599999999999</v>
      </c>
      <c r="L323" s="228">
        <f t="shared" si="221"/>
        <v>79.147370000000024</v>
      </c>
      <c r="M323" s="228">
        <f t="shared" si="221"/>
        <v>-67.993350000000078</v>
      </c>
      <c r="N323" s="228">
        <f t="shared" si="221"/>
        <v>3.0366999999999962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-55.984960000000001</v>
      </c>
      <c r="F327" s="233">
        <f>SUM(F322:F326)</f>
        <v>162.94552999999996</v>
      </c>
      <c r="G327" s="233">
        <f>SUM(G322:G326)</f>
        <v>9.2070499999999811</v>
      </c>
      <c r="H327" s="233">
        <f t="shared" ref="H327:N327" si="225">SUM(H322:H326)</f>
        <v>-40.607009999999946</v>
      </c>
      <c r="I327" s="233">
        <f t="shared" si="225"/>
        <v>-21.977110000000039</v>
      </c>
      <c r="J327" s="233">
        <f t="shared" si="225"/>
        <v>65.787360000000035</v>
      </c>
      <c r="K327" s="233">
        <f t="shared" si="225"/>
        <v>-21.23599999999999</v>
      </c>
      <c r="L327" s="233">
        <f t="shared" si="225"/>
        <v>79.147370000000024</v>
      </c>
      <c r="M327" s="233">
        <f t="shared" si="225"/>
        <v>-67.993350000000078</v>
      </c>
      <c r="N327" s="233">
        <f t="shared" si="225"/>
        <v>3.0366999999999962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-1624.0790899999993</v>
      </c>
      <c r="F338" s="233">
        <f t="shared" ref="F338:G338" si="231">SUM(F339:F342)</f>
        <v>-783.8205700000035</v>
      </c>
      <c r="G338" s="233">
        <f t="shared" si="231"/>
        <v>901.34694000000309</v>
      </c>
      <c r="H338" s="233">
        <f t="shared" ref="H338:N338" si="232">SUM(H339:H342)</f>
        <v>-1014.80285</v>
      </c>
      <c r="I338" s="233">
        <f t="shared" si="232"/>
        <v>4548.5987099999984</v>
      </c>
      <c r="J338" s="233">
        <f t="shared" si="232"/>
        <v>-1867.6828499999974</v>
      </c>
      <c r="K338" s="233">
        <f t="shared" si="232"/>
        <v>1475.8064400000003</v>
      </c>
      <c r="L338" s="233">
        <f t="shared" si="232"/>
        <v>331.39653999999427</v>
      </c>
      <c r="M338" s="233">
        <f t="shared" si="232"/>
        <v>-754.33001999999487</v>
      </c>
      <c r="N338" s="233">
        <f t="shared" si="232"/>
        <v>-1107.1020000000008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0</v>
      </c>
      <c r="F339" s="228">
        <f t="shared" si="233"/>
        <v>0</v>
      </c>
      <c r="G339" s="228">
        <f t="shared" si="233"/>
        <v>0</v>
      </c>
      <c r="H339" s="228">
        <f t="shared" si="233"/>
        <v>0</v>
      </c>
      <c r="I339" s="228">
        <f t="shared" si="233"/>
        <v>0</v>
      </c>
      <c r="J339" s="228">
        <f t="shared" si="233"/>
        <v>0</v>
      </c>
      <c r="K339" s="228">
        <f t="shared" si="233"/>
        <v>0</v>
      </c>
      <c r="L339" s="228">
        <f t="shared" si="233"/>
        <v>0</v>
      </c>
      <c r="M339" s="228">
        <f t="shared" si="233"/>
        <v>0.65434000000000003</v>
      </c>
      <c r="N339" s="228">
        <f t="shared" si="233"/>
        <v>-0.22876000000000002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-1624.0790899999993</v>
      </c>
      <c r="F340" s="228">
        <f t="shared" si="234"/>
        <v>-783.8205700000035</v>
      </c>
      <c r="G340" s="228">
        <f t="shared" si="234"/>
        <v>901.34694000000309</v>
      </c>
      <c r="H340" s="228">
        <f t="shared" si="234"/>
        <v>-1014.80285</v>
      </c>
      <c r="I340" s="228">
        <f t="shared" si="234"/>
        <v>4548.5987099999984</v>
      </c>
      <c r="J340" s="228">
        <f t="shared" si="234"/>
        <v>-1867.6828499999974</v>
      </c>
      <c r="K340" s="228">
        <f t="shared" si="234"/>
        <v>1475.8064400000003</v>
      </c>
      <c r="L340" s="228">
        <f t="shared" si="234"/>
        <v>331.39653999999427</v>
      </c>
      <c r="M340" s="228">
        <f t="shared" si="234"/>
        <v>-754.98435999999492</v>
      </c>
      <c r="N340" s="228">
        <f t="shared" si="234"/>
        <v>-1106.8732400000008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3253.2759900000001</v>
      </c>
      <c r="F343" s="233">
        <f>SUM(F344:F345)</f>
        <v>3216.2016899999999</v>
      </c>
      <c r="G343" s="233">
        <f>SUM(G344:G345)</f>
        <v>3372.25191</v>
      </c>
      <c r="H343" s="233">
        <f t="shared" ref="H343:N343" si="237">SUM(H344:H345)</f>
        <v>3673.9662699999999</v>
      </c>
      <c r="I343" s="233">
        <f t="shared" si="237"/>
        <v>4122.4366600000003</v>
      </c>
      <c r="J343" s="233">
        <f t="shared" si="237"/>
        <v>4197.0741200000002</v>
      </c>
      <c r="K343" s="233">
        <f t="shared" si="237"/>
        <v>4095.1334000000002</v>
      </c>
      <c r="L343" s="233">
        <f t="shared" si="237"/>
        <v>4357.0751200000004</v>
      </c>
      <c r="M343" s="233">
        <f t="shared" si="237"/>
        <v>4591.5902900000001</v>
      </c>
      <c r="N343" s="233">
        <f t="shared" si="237"/>
        <v>4824.9417400000002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3253.2759900000001</v>
      </c>
      <c r="F344" s="228">
        <f t="shared" si="238"/>
        <v>3216.2016899999999</v>
      </c>
      <c r="G344" s="228">
        <f t="shared" si="238"/>
        <v>3372.25191</v>
      </c>
      <c r="H344" s="228">
        <f t="shared" si="238"/>
        <v>3673.9662699999999</v>
      </c>
      <c r="I344" s="228">
        <f t="shared" si="238"/>
        <v>4122.4366600000003</v>
      </c>
      <c r="J344" s="228">
        <f t="shared" si="238"/>
        <v>4197.0741200000002</v>
      </c>
      <c r="K344" s="228">
        <f t="shared" si="238"/>
        <v>4095.1334000000002</v>
      </c>
      <c r="L344" s="228">
        <f t="shared" si="238"/>
        <v>4357.0751200000004</v>
      </c>
      <c r="M344" s="228">
        <f t="shared" si="238"/>
        <v>4591.5902900000001</v>
      </c>
      <c r="N344" s="228">
        <f t="shared" si="238"/>
        <v>4824.9417400000002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1629.1969000000008</v>
      </c>
      <c r="F346" s="233">
        <f>+F338+F343</f>
        <v>2432.3811199999964</v>
      </c>
      <c r="G346" s="233">
        <f>+G338+G343</f>
        <v>4273.598850000003</v>
      </c>
      <c r="H346" s="233">
        <f t="shared" ref="H346:N346" si="240">+H338+H343</f>
        <v>2659.1634199999999</v>
      </c>
      <c r="I346" s="233">
        <f t="shared" si="240"/>
        <v>8671.0353699999978</v>
      </c>
      <c r="J346" s="233">
        <f t="shared" si="240"/>
        <v>2329.3912700000028</v>
      </c>
      <c r="K346" s="233">
        <f t="shared" si="240"/>
        <v>5570.9398400000009</v>
      </c>
      <c r="L346" s="233">
        <f t="shared" si="240"/>
        <v>4688.4716599999947</v>
      </c>
      <c r="M346" s="233">
        <f t="shared" si="240"/>
        <v>3837.2602700000052</v>
      </c>
      <c r="N346" s="233">
        <f t="shared" si="240"/>
        <v>3717.8397399999994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1629.1969000000008</v>
      </c>
      <c r="F349" s="228">
        <f t="shared" ref="F349:G349" si="241">+F346</f>
        <v>2432.3811199999964</v>
      </c>
      <c r="G349" s="228">
        <f t="shared" si="241"/>
        <v>4273.598850000003</v>
      </c>
      <c r="H349" s="228">
        <f t="shared" ref="H349:N349" si="242">+H346</f>
        <v>2659.1634199999999</v>
      </c>
      <c r="I349" s="228">
        <f t="shared" si="242"/>
        <v>8671.0353699999978</v>
      </c>
      <c r="J349" s="228">
        <f t="shared" si="242"/>
        <v>2329.3912700000028</v>
      </c>
      <c r="K349" s="228">
        <f t="shared" si="242"/>
        <v>5570.9398400000009</v>
      </c>
      <c r="L349" s="228">
        <f t="shared" si="242"/>
        <v>4688.4716599999947</v>
      </c>
      <c r="M349" s="228">
        <f t="shared" si="242"/>
        <v>3837.2602700000052</v>
      </c>
      <c r="N349" s="228">
        <f t="shared" si="242"/>
        <v>3717.8397399999994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1629.1969000000008</v>
      </c>
      <c r="F351" s="233">
        <f t="shared" ref="F351:G351" si="244">F349+F350</f>
        <v>2432.3811199999964</v>
      </c>
      <c r="G351" s="233">
        <f t="shared" si="244"/>
        <v>4273.598850000003</v>
      </c>
      <c r="H351" s="233">
        <f t="shared" ref="H351:N351" si="245">H349+H350</f>
        <v>2659.1634199999999</v>
      </c>
      <c r="I351" s="233">
        <f t="shared" si="245"/>
        <v>8671.0353699999978</v>
      </c>
      <c r="J351" s="233">
        <f t="shared" si="245"/>
        <v>2329.3912700000028</v>
      </c>
      <c r="K351" s="233">
        <f t="shared" si="245"/>
        <v>5570.9398400000009</v>
      </c>
      <c r="L351" s="233">
        <f t="shared" si="245"/>
        <v>4688.4716599999947</v>
      </c>
      <c r="M351" s="233">
        <f t="shared" si="245"/>
        <v>3837.2602700000052</v>
      </c>
      <c r="N351" s="233">
        <f t="shared" si="245"/>
        <v>3717.8397399999994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1629.1969000000008</v>
      </c>
      <c r="F353" s="228">
        <f t="shared" ref="F353:G353" si="246">+F351</f>
        <v>2432.3811199999964</v>
      </c>
      <c r="G353" s="228">
        <f t="shared" si="246"/>
        <v>4273.598850000003</v>
      </c>
      <c r="H353" s="228">
        <f t="shared" ref="H353:N353" si="247">+H351</f>
        <v>2659.1634199999999</v>
      </c>
      <c r="I353" s="228">
        <f t="shared" si="247"/>
        <v>8671.0353699999978</v>
      </c>
      <c r="J353" s="228">
        <f t="shared" si="247"/>
        <v>2329.3912700000028</v>
      </c>
      <c r="K353" s="228">
        <f t="shared" si="247"/>
        <v>5570.9398400000009</v>
      </c>
      <c r="L353" s="228">
        <f t="shared" si="247"/>
        <v>4688.4716599999947</v>
      </c>
      <c r="M353" s="228">
        <f t="shared" si="247"/>
        <v>3837.2602700000052</v>
      </c>
      <c r="N353" s="228">
        <f t="shared" si="247"/>
        <v>3717.8397399999994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0</v>
      </c>
      <c r="H354" s="228">
        <f t="shared" si="248"/>
        <v>-1.0119400000000001</v>
      </c>
      <c r="I354" s="228">
        <f t="shared" si="248"/>
        <v>0</v>
      </c>
      <c r="J354" s="228">
        <f t="shared" si="248"/>
        <v>0</v>
      </c>
      <c r="K354" s="228">
        <f t="shared" si="248"/>
        <v>0</v>
      </c>
      <c r="L354" s="228">
        <f t="shared" si="248"/>
        <v>0</v>
      </c>
      <c r="M354" s="228">
        <f t="shared" si="248"/>
        <v>0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1629.1969000000008</v>
      </c>
      <c r="F355" s="233">
        <f t="shared" ref="F355:G355" si="249">F353+F354</f>
        <v>2432.3811199999964</v>
      </c>
      <c r="G355" s="233">
        <f t="shared" si="249"/>
        <v>4273.598850000003</v>
      </c>
      <c r="H355" s="233">
        <f t="shared" ref="H355:N355" si="250">H353+H354</f>
        <v>2658.15148</v>
      </c>
      <c r="I355" s="233">
        <f t="shared" si="250"/>
        <v>8671.0353699999978</v>
      </c>
      <c r="J355" s="233">
        <f t="shared" si="250"/>
        <v>2329.3912700000028</v>
      </c>
      <c r="K355" s="233">
        <f t="shared" si="250"/>
        <v>5570.9398400000009</v>
      </c>
      <c r="L355" s="233">
        <f t="shared" si="250"/>
        <v>4688.4716599999947</v>
      </c>
      <c r="M355" s="233">
        <f t="shared" si="250"/>
        <v>3837.2602700000052</v>
      </c>
      <c r="N355" s="233">
        <f t="shared" si="250"/>
        <v>3717.8397399999994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3529.9198900000115</v>
      </c>
      <c r="F363" s="228">
        <f t="shared" si="256"/>
        <v>2935.9593600000157</v>
      </c>
      <c r="G363" s="228">
        <f t="shared" si="256"/>
        <v>5070.924981999985</v>
      </c>
      <c r="H363" s="228">
        <f t="shared" si="256"/>
        <v>5058.3486100000027</v>
      </c>
      <c r="I363" s="228">
        <f t="shared" si="256"/>
        <v>12584.855020000008</v>
      </c>
      <c r="J363" s="228">
        <f t="shared" si="256"/>
        <v>9425.7699099999973</v>
      </c>
      <c r="K363" s="228">
        <f t="shared" si="256"/>
        <v>10567.754490000003</v>
      </c>
      <c r="L363" s="228">
        <f t="shared" si="256"/>
        <v>13724.406669999988</v>
      </c>
      <c r="M363" s="228">
        <f t="shared" si="256"/>
        <v>15171.689730000026</v>
      </c>
      <c r="N363" s="228">
        <f t="shared" si="256"/>
        <v>15888.267420999964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55.984960000000001</v>
      </c>
      <c r="F364" s="228">
        <f t="shared" si="257"/>
        <v>-162.94552999999996</v>
      </c>
      <c r="G364" s="228">
        <f t="shared" si="257"/>
        <v>-9.2070499999999811</v>
      </c>
      <c r="H364" s="228">
        <f t="shared" si="257"/>
        <v>40.607009999999946</v>
      </c>
      <c r="I364" s="228">
        <f t="shared" si="257"/>
        <v>21.977110000000039</v>
      </c>
      <c r="J364" s="228">
        <f t="shared" si="257"/>
        <v>-65.787360000000035</v>
      </c>
      <c r="K364" s="228">
        <f t="shared" si="257"/>
        <v>21.23599999999999</v>
      </c>
      <c r="L364" s="228">
        <f t="shared" si="257"/>
        <v>-79.147370000000024</v>
      </c>
      <c r="M364" s="228">
        <f t="shared" si="257"/>
        <v>67.993350000000078</v>
      </c>
      <c r="N364" s="228">
        <f t="shared" si="257"/>
        <v>-3.0366999999999962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-1629.1969000000008</v>
      </c>
      <c r="F365" s="228">
        <f t="shared" si="258"/>
        <v>-2432.3811199999964</v>
      </c>
      <c r="G365" s="228">
        <f t="shared" si="258"/>
        <v>-4273.598850000003</v>
      </c>
      <c r="H365" s="228">
        <f t="shared" si="258"/>
        <v>-2659.1634199999999</v>
      </c>
      <c r="I365" s="228">
        <f t="shared" si="258"/>
        <v>-8671.0353699999978</v>
      </c>
      <c r="J365" s="228">
        <f t="shared" si="258"/>
        <v>-2329.3912700000028</v>
      </c>
      <c r="K365" s="228">
        <f t="shared" si="258"/>
        <v>-5570.9398400000009</v>
      </c>
      <c r="L365" s="228">
        <f t="shared" si="258"/>
        <v>-4688.4716599999947</v>
      </c>
      <c r="M365" s="228">
        <f t="shared" si="258"/>
        <v>-3837.2602700000052</v>
      </c>
      <c r="N365" s="228">
        <f t="shared" si="258"/>
        <v>-3717.8397399999994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3253.2759900000001</v>
      </c>
      <c r="F366" s="228">
        <f t="shared" si="259"/>
        <v>3216.2016899999999</v>
      </c>
      <c r="G366" s="228">
        <f t="shared" si="259"/>
        <v>3372.25191</v>
      </c>
      <c r="H366" s="228">
        <f t="shared" si="259"/>
        <v>3673.9662699999999</v>
      </c>
      <c r="I366" s="228">
        <f t="shared" si="259"/>
        <v>4122.4366600000003</v>
      </c>
      <c r="J366" s="228">
        <f t="shared" si="259"/>
        <v>4197.0741200000002</v>
      </c>
      <c r="K366" s="228">
        <f t="shared" si="259"/>
        <v>4095.1334000000002</v>
      </c>
      <c r="L366" s="228">
        <f t="shared" si="259"/>
        <v>4357.0751200000004</v>
      </c>
      <c r="M366" s="228">
        <f t="shared" si="259"/>
        <v>4591.5902900000001</v>
      </c>
      <c r="N366" s="228">
        <f t="shared" si="259"/>
        <v>4824.9417400000002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5209.983940000011</v>
      </c>
      <c r="F368" s="233">
        <f t="shared" ref="F368:N368" si="261">SUM(F363:F367)</f>
        <v>3556.8344000000193</v>
      </c>
      <c r="G368" s="233">
        <f t="shared" si="261"/>
        <v>4160.3709919999819</v>
      </c>
      <c r="H368" s="233">
        <f t="shared" si="261"/>
        <v>6113.7584700000025</v>
      </c>
      <c r="I368" s="233">
        <f t="shared" si="261"/>
        <v>8058.2334200000105</v>
      </c>
      <c r="J368" s="233">
        <f t="shared" si="261"/>
        <v>11227.665399999994</v>
      </c>
      <c r="K368" s="233">
        <f t="shared" si="261"/>
        <v>9113.1840500000035</v>
      </c>
      <c r="L368" s="233">
        <f t="shared" si="261"/>
        <v>13313.862759999993</v>
      </c>
      <c r="M368" s="233">
        <f t="shared" si="261"/>
        <v>15994.013100000022</v>
      </c>
      <c r="N368" s="233">
        <f t="shared" si="261"/>
        <v>16992.332720999962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-1577.7667900000015</v>
      </c>
      <c r="F373" s="228">
        <f t="shared" si="264"/>
        <v>4505.3431899999996</v>
      </c>
      <c r="G373" s="228">
        <f t="shared" si="264"/>
        <v>5716.6376999999993</v>
      </c>
      <c r="H373" s="228">
        <f t="shared" si="264"/>
        <v>3928.4128400000045</v>
      </c>
      <c r="I373" s="228">
        <f t="shared" si="264"/>
        <v>3315.3177299999952</v>
      </c>
      <c r="J373" s="228">
        <f t="shared" si="264"/>
        <v>7788.1683400000038</v>
      </c>
      <c r="K373" s="228">
        <f t="shared" si="264"/>
        <v>13214.056509999995</v>
      </c>
      <c r="L373" s="228">
        <f t="shared" si="264"/>
        <v>10908.240040000004</v>
      </c>
      <c r="M373" s="228">
        <f t="shared" si="264"/>
        <v>84509.240909999993</v>
      </c>
      <c r="N373" s="228">
        <f t="shared" si="264"/>
        <v>5936.8914999999979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2426.2940600000002</v>
      </c>
      <c r="F374" s="228">
        <f t="shared" si="265"/>
        <v>-3299.3416900000002</v>
      </c>
      <c r="G374" s="228">
        <f t="shared" si="265"/>
        <v>1114</v>
      </c>
      <c r="H374" s="228">
        <f t="shared" si="265"/>
        <v>1499.9999999999998</v>
      </c>
      <c r="I374" s="228">
        <f t="shared" si="265"/>
        <v>255.99725000000035</v>
      </c>
      <c r="J374" s="228">
        <f t="shared" si="265"/>
        <v>3100</v>
      </c>
      <c r="K374" s="228">
        <f t="shared" si="265"/>
        <v>-1114</v>
      </c>
      <c r="L374" s="228">
        <f t="shared" si="265"/>
        <v>-1381.2832000000003</v>
      </c>
      <c r="M374" s="228">
        <f t="shared" si="265"/>
        <v>159.30540000000019</v>
      </c>
      <c r="N374" s="228">
        <f t="shared" si="265"/>
        <v>-3105.623791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-206.22925000000004</v>
      </c>
      <c r="F375" s="228">
        <f t="shared" si="266"/>
        <v>141.94797</v>
      </c>
      <c r="G375" s="228">
        <f t="shared" si="266"/>
        <v>4.4761400000000151</v>
      </c>
      <c r="H375" s="228">
        <f t="shared" si="266"/>
        <v>-77.526499999999999</v>
      </c>
      <c r="I375" s="228">
        <f t="shared" si="266"/>
        <v>-100.14067</v>
      </c>
      <c r="J375" s="228">
        <f t="shared" si="266"/>
        <v>8.6109399999999994</v>
      </c>
      <c r="K375" s="228">
        <f t="shared" si="266"/>
        <v>246.505</v>
      </c>
      <c r="L375" s="228">
        <f t="shared" si="266"/>
        <v>-175.58535999999998</v>
      </c>
      <c r="M375" s="228">
        <f t="shared" si="266"/>
        <v>174.36219999999997</v>
      </c>
      <c r="N375" s="228">
        <f t="shared" si="266"/>
        <v>-294.17732999999998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-51.68640999999991</v>
      </c>
      <c r="F376" s="228">
        <f t="shared" si="267"/>
        <v>1186.3449800000003</v>
      </c>
      <c r="G376" s="228">
        <f t="shared" si="267"/>
        <v>-2057.6151200000004</v>
      </c>
      <c r="H376" s="228">
        <f t="shared" si="267"/>
        <v>18.54974</v>
      </c>
      <c r="I376" s="228">
        <f t="shared" si="267"/>
        <v>-59.499869999999994</v>
      </c>
      <c r="J376" s="228">
        <f t="shared" si="267"/>
        <v>4.3046399999999991</v>
      </c>
      <c r="K376" s="228">
        <f t="shared" si="267"/>
        <v>1103.90894</v>
      </c>
      <c r="L376" s="228">
        <f t="shared" si="267"/>
        <v>386</v>
      </c>
      <c r="M376" s="228">
        <f t="shared" si="267"/>
        <v>-1249</v>
      </c>
      <c r="N376" s="228">
        <f t="shared" si="267"/>
        <v>2853.9146000000001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101.67087000000004</v>
      </c>
      <c r="F377" s="228">
        <f t="shared" si="268"/>
        <v>-411.48783000000003</v>
      </c>
      <c r="G377" s="228">
        <f t="shared" si="268"/>
        <v>-435.43002000000001</v>
      </c>
      <c r="H377" s="228">
        <f t="shared" si="268"/>
        <v>248.83615999999998</v>
      </c>
      <c r="I377" s="228">
        <f t="shared" si="268"/>
        <v>2947.94319</v>
      </c>
      <c r="J377" s="228">
        <f t="shared" si="268"/>
        <v>1015.8368100000002</v>
      </c>
      <c r="K377" s="228">
        <f t="shared" si="268"/>
        <v>828.70779999999922</v>
      </c>
      <c r="L377" s="228">
        <f t="shared" si="268"/>
        <v>3777.8173699999998</v>
      </c>
      <c r="M377" s="228">
        <f t="shared" si="268"/>
        <v>-8196.0313299999998</v>
      </c>
      <c r="N377" s="228">
        <f t="shared" si="268"/>
        <v>50.386010000000056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692.28247999999871</v>
      </c>
      <c r="F378" s="233">
        <f>SUM(F373:F377)</f>
        <v>2122.8066199999994</v>
      </c>
      <c r="G378" s="233">
        <f>SUM(G373:G377)</f>
        <v>4342.0686999999989</v>
      </c>
      <c r="H378" s="233">
        <f t="shared" ref="H378:N378" si="269">SUM(H373:H377)</f>
        <v>5618.2722400000048</v>
      </c>
      <c r="I378" s="233">
        <f t="shared" si="269"/>
        <v>6359.6176299999952</v>
      </c>
      <c r="J378" s="233">
        <f t="shared" si="269"/>
        <v>11916.920730000005</v>
      </c>
      <c r="K378" s="233">
        <f t="shared" si="269"/>
        <v>14279.178249999994</v>
      </c>
      <c r="L378" s="233">
        <f t="shared" si="269"/>
        <v>13515.188850000006</v>
      </c>
      <c r="M378" s="233">
        <f t="shared" si="269"/>
        <v>75397.877179999996</v>
      </c>
      <c r="N378" s="233">
        <f t="shared" si="269"/>
        <v>5441.3909889999977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111.14800000000001</v>
      </c>
      <c r="F379" s="228">
        <f t="shared" si="270"/>
        <v>-69.190089999999998</v>
      </c>
      <c r="G379" s="228">
        <f t="shared" si="270"/>
        <v>-45.065109999999997</v>
      </c>
      <c r="H379" s="228">
        <f t="shared" si="270"/>
        <v>-11.527810000000001</v>
      </c>
      <c r="I379" s="228">
        <f t="shared" si="270"/>
        <v>468.68059</v>
      </c>
      <c r="J379" s="228">
        <f t="shared" si="270"/>
        <v>475.39795999999996</v>
      </c>
      <c r="K379" s="228">
        <f t="shared" si="270"/>
        <v>-107.13906999999995</v>
      </c>
      <c r="L379" s="228">
        <f t="shared" si="270"/>
        <v>-107.13906999999995</v>
      </c>
      <c r="M379" s="228">
        <f t="shared" si="270"/>
        <v>135.88654999999994</v>
      </c>
      <c r="N379" s="228">
        <f t="shared" si="270"/>
        <v>-189.78448000000003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-0.93430999999999997</v>
      </c>
      <c r="F381" s="228">
        <f t="shared" si="272"/>
        <v>0.67288000000000003</v>
      </c>
      <c r="G381" s="228">
        <f t="shared" si="272"/>
        <v>-0.67288000000000003</v>
      </c>
      <c r="H381" s="228">
        <f t="shared" si="272"/>
        <v>0</v>
      </c>
      <c r="I381" s="228">
        <f t="shared" si="272"/>
        <v>0</v>
      </c>
      <c r="J381" s="228">
        <f t="shared" si="272"/>
        <v>0</v>
      </c>
      <c r="K381" s="228">
        <f t="shared" si="272"/>
        <v>0</v>
      </c>
      <c r="L381" s="228">
        <f t="shared" si="272"/>
        <v>0</v>
      </c>
      <c r="M381" s="228">
        <f t="shared" si="272"/>
        <v>0</v>
      </c>
      <c r="N381" s="228">
        <f t="shared" si="272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171.0262300000004</v>
      </c>
      <c r="F382" s="228">
        <f t="shared" si="273"/>
        <v>-374.54994000000033</v>
      </c>
      <c r="G382" s="228">
        <f t="shared" si="273"/>
        <v>-39.049599999999828</v>
      </c>
      <c r="H382" s="228">
        <f t="shared" si="273"/>
        <v>244.83811000000014</v>
      </c>
      <c r="I382" s="228">
        <f t="shared" si="273"/>
        <v>331.57535999999982</v>
      </c>
      <c r="J382" s="228">
        <f t="shared" si="273"/>
        <v>-77.807949999999892</v>
      </c>
      <c r="K382" s="228">
        <f t="shared" si="273"/>
        <v>319.14553999999998</v>
      </c>
      <c r="L382" s="228">
        <f t="shared" si="273"/>
        <v>-590.44539000000032</v>
      </c>
      <c r="M382" s="228">
        <f t="shared" si="273"/>
        <v>1887.3335400000001</v>
      </c>
      <c r="N382" s="228">
        <f t="shared" si="273"/>
        <v>-679.53564000000006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-23.37762</v>
      </c>
      <c r="F383" s="228">
        <f t="shared" si="274"/>
        <v>6.308959999999999</v>
      </c>
      <c r="G383" s="228">
        <f t="shared" si="274"/>
        <v>-22.956059999999997</v>
      </c>
      <c r="H383" s="228">
        <f t="shared" si="274"/>
        <v>-2.9384399999999999</v>
      </c>
      <c r="I383" s="228">
        <f t="shared" si="274"/>
        <v>14.294100000000004</v>
      </c>
      <c r="J383" s="228">
        <f t="shared" si="274"/>
        <v>4.6737699999999975</v>
      </c>
      <c r="K383" s="228">
        <f t="shared" si="274"/>
        <v>4.4269899999999964</v>
      </c>
      <c r="L383" s="228">
        <f t="shared" si="274"/>
        <v>17.517010000000006</v>
      </c>
      <c r="M383" s="228">
        <f t="shared" si="274"/>
        <v>-11.14799</v>
      </c>
      <c r="N383" s="228">
        <f t="shared" si="274"/>
        <v>19.79502999999999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257.86230000000046</v>
      </c>
      <c r="F384" s="233">
        <f t="shared" ref="F384:G384" si="275">SUM(F379:F383)</f>
        <v>-436.7581900000003</v>
      </c>
      <c r="G384" s="233">
        <f t="shared" si="275"/>
        <v>-107.74364999999982</v>
      </c>
      <c r="H384" s="233">
        <f t="shared" ref="H384:N384" si="276">SUM(H379:H383)</f>
        <v>230.37186000000014</v>
      </c>
      <c r="I384" s="233">
        <f t="shared" si="276"/>
        <v>814.55004999999971</v>
      </c>
      <c r="J384" s="233">
        <f t="shared" si="276"/>
        <v>402.26378000000005</v>
      </c>
      <c r="K384" s="233">
        <f t="shared" si="276"/>
        <v>216.43346000000003</v>
      </c>
      <c r="L384" s="233">
        <f t="shared" si="276"/>
        <v>-680.06745000000024</v>
      </c>
      <c r="M384" s="233">
        <f t="shared" si="276"/>
        <v>2012.0721000000001</v>
      </c>
      <c r="N384" s="233">
        <f t="shared" si="276"/>
        <v>-849.52509000000009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950.14477999999917</v>
      </c>
      <c r="F385" s="233">
        <f>+F378+F384</f>
        <v>1686.0484299999991</v>
      </c>
      <c r="G385" s="233">
        <f>+G378+G384</f>
        <v>4234.3250499999995</v>
      </c>
      <c r="H385" s="233">
        <f t="shared" ref="H385:N385" si="277">+H378+H384</f>
        <v>5848.644100000005</v>
      </c>
      <c r="I385" s="233">
        <f t="shared" si="277"/>
        <v>7174.167679999995</v>
      </c>
      <c r="J385" s="233">
        <f t="shared" si="277"/>
        <v>12319.184510000005</v>
      </c>
      <c r="K385" s="233">
        <f t="shared" si="277"/>
        <v>14495.611709999994</v>
      </c>
      <c r="L385" s="233">
        <f t="shared" si="277"/>
        <v>12835.121400000005</v>
      </c>
      <c r="M385" s="233">
        <f t="shared" si="277"/>
        <v>77409.949280000001</v>
      </c>
      <c r="N385" s="233">
        <f t="shared" si="277"/>
        <v>4591.8658989999976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-2176.6599900000001</v>
      </c>
      <c r="F388" s="228">
        <f t="shared" si="279"/>
        <v>-2771.45453</v>
      </c>
      <c r="G388" s="228">
        <f t="shared" si="279"/>
        <v>-551.07773999999972</v>
      </c>
      <c r="H388" s="228">
        <f t="shared" si="279"/>
        <v>-196.30533999999989</v>
      </c>
      <c r="I388" s="228">
        <f t="shared" si="279"/>
        <v>268.48948999999993</v>
      </c>
      <c r="J388" s="228">
        <f t="shared" si="279"/>
        <v>1854.351099999999</v>
      </c>
      <c r="K388" s="228">
        <f t="shared" si="279"/>
        <v>1540.8841300000004</v>
      </c>
      <c r="L388" s="228">
        <f t="shared" si="279"/>
        <v>-857.35520999999972</v>
      </c>
      <c r="M388" s="228">
        <f t="shared" si="279"/>
        <v>56895.861040000003</v>
      </c>
      <c r="N388" s="228">
        <f t="shared" si="279"/>
        <v>-20287.066510000004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-500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448.78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-448.78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-1242.9257200000002</v>
      </c>
      <c r="F392" s="228">
        <f t="shared" si="283"/>
        <v>819.2480000000005</v>
      </c>
      <c r="G392" s="228">
        <f t="shared" si="283"/>
        <v>445.3797399999994</v>
      </c>
      <c r="H392" s="228">
        <f t="shared" si="283"/>
        <v>-153.85026000000016</v>
      </c>
      <c r="I392" s="228">
        <f t="shared" si="283"/>
        <v>-2585.8597999999997</v>
      </c>
      <c r="J392" s="228">
        <f t="shared" si="283"/>
        <v>-1094.4552199999998</v>
      </c>
      <c r="K392" s="228">
        <f t="shared" si="283"/>
        <v>3931.1624699999998</v>
      </c>
      <c r="L392" s="228">
        <f t="shared" si="283"/>
        <v>-741.18343999999979</v>
      </c>
      <c r="M392" s="228">
        <f t="shared" si="283"/>
        <v>4394.1225000000004</v>
      </c>
      <c r="N392" s="228">
        <f t="shared" si="283"/>
        <v>1424.4816099999989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-152.54004</v>
      </c>
      <c r="F393" s="228">
        <f t="shared" si="284"/>
        <v>-15.09172</v>
      </c>
      <c r="G393" s="228">
        <f t="shared" si="284"/>
        <v>3.26274</v>
      </c>
      <c r="H393" s="228">
        <f t="shared" si="284"/>
        <v>-0.16929999999999978</v>
      </c>
      <c r="I393" s="228">
        <f t="shared" si="284"/>
        <v>38.450249999999997</v>
      </c>
      <c r="J393" s="228">
        <f t="shared" si="284"/>
        <v>74.749700000000004</v>
      </c>
      <c r="K393" s="228">
        <f t="shared" si="284"/>
        <v>-51.700069999999997</v>
      </c>
      <c r="L393" s="228">
        <f t="shared" si="284"/>
        <v>415.22492999999997</v>
      </c>
      <c r="M393" s="228">
        <f t="shared" si="284"/>
        <v>310.12546000000003</v>
      </c>
      <c r="N393" s="228">
        <f t="shared" si="284"/>
        <v>5974.8960900000002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-4072.1257500000002</v>
      </c>
      <c r="F395" s="233">
        <f t="shared" si="286"/>
        <v>-1967.2982499999994</v>
      </c>
      <c r="G395" s="233">
        <f t="shared" si="286"/>
        <v>-102.43526000000033</v>
      </c>
      <c r="H395" s="233">
        <f t="shared" si="286"/>
        <v>-350.32490000000007</v>
      </c>
      <c r="I395" s="233">
        <f t="shared" si="286"/>
        <v>-1830.1400599999997</v>
      </c>
      <c r="J395" s="233">
        <f t="shared" si="286"/>
        <v>834.64557999999909</v>
      </c>
      <c r="K395" s="233">
        <f t="shared" si="286"/>
        <v>5420.3465299999998</v>
      </c>
      <c r="L395" s="233">
        <f t="shared" si="286"/>
        <v>-1183.3137199999996</v>
      </c>
      <c r="M395" s="233">
        <f t="shared" si="286"/>
        <v>61151.329000000005</v>
      </c>
      <c r="N395" s="233">
        <f t="shared" si="286"/>
        <v>-12887.688810000005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0</v>
      </c>
      <c r="H396" s="228">
        <f t="shared" si="287"/>
        <v>0</v>
      </c>
      <c r="I396" s="228">
        <f t="shared" si="287"/>
        <v>0</v>
      </c>
      <c r="J396" s="228">
        <f t="shared" si="287"/>
        <v>0</v>
      </c>
      <c r="K396" s="228">
        <f t="shared" si="287"/>
        <v>0</v>
      </c>
      <c r="L396" s="228">
        <f t="shared" si="287"/>
        <v>0</v>
      </c>
      <c r="M396" s="228">
        <f t="shared" si="287"/>
        <v>0</v>
      </c>
      <c r="N396" s="228">
        <f t="shared" si="287"/>
        <v>0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416.46547000000004</v>
      </c>
      <c r="F397" s="228">
        <f t="shared" si="288"/>
        <v>-177.46773000000007</v>
      </c>
      <c r="G397" s="228">
        <f t="shared" si="288"/>
        <v>-190.27005999999994</v>
      </c>
      <c r="H397" s="228">
        <f t="shared" si="288"/>
        <v>63.407890000000009</v>
      </c>
      <c r="I397" s="228">
        <f t="shared" si="288"/>
        <v>389.33643999999998</v>
      </c>
      <c r="J397" s="228">
        <f t="shared" si="288"/>
        <v>172.72985000000006</v>
      </c>
      <c r="K397" s="228">
        <f t="shared" si="288"/>
        <v>-158.22956000000011</v>
      </c>
      <c r="L397" s="228">
        <f t="shared" si="288"/>
        <v>-158.79975999999999</v>
      </c>
      <c r="M397" s="228">
        <f t="shared" si="288"/>
        <v>-130.62741999999992</v>
      </c>
      <c r="N397" s="228">
        <f t="shared" si="288"/>
        <v>-165.79610000000002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-604.17887999999994</v>
      </c>
      <c r="F401" s="228">
        <f t="shared" si="292"/>
        <v>273.98001000000022</v>
      </c>
      <c r="G401" s="228">
        <f t="shared" si="292"/>
        <v>366.65938000000006</v>
      </c>
      <c r="H401" s="228">
        <f t="shared" si="292"/>
        <v>21.802639999999883</v>
      </c>
      <c r="I401" s="228">
        <f t="shared" si="292"/>
        <v>556.73788000000013</v>
      </c>
      <c r="J401" s="228">
        <f t="shared" si="292"/>
        <v>39.982640000000174</v>
      </c>
      <c r="K401" s="228">
        <f t="shared" si="292"/>
        <v>120.31068999999934</v>
      </c>
      <c r="L401" s="228">
        <f t="shared" si="292"/>
        <v>863.37212</v>
      </c>
      <c r="M401" s="228">
        <f t="shared" si="292"/>
        <v>395.23460000000068</v>
      </c>
      <c r="N401" s="228">
        <f t="shared" si="292"/>
        <v>653.01808999999957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-187.7134099999999</v>
      </c>
      <c r="F403" s="233">
        <f t="shared" ref="F403:N403" si="294">SUM(F396:F402)</f>
        <v>96.512280000000146</v>
      </c>
      <c r="G403" s="233">
        <f t="shared" si="294"/>
        <v>176.38932000000011</v>
      </c>
      <c r="H403" s="233">
        <f t="shared" si="294"/>
        <v>85.210529999999892</v>
      </c>
      <c r="I403" s="233">
        <f t="shared" si="294"/>
        <v>946.07432000000017</v>
      </c>
      <c r="J403" s="233">
        <f t="shared" si="294"/>
        <v>212.71249000000023</v>
      </c>
      <c r="K403" s="233">
        <f t="shared" si="294"/>
        <v>-37.918870000000766</v>
      </c>
      <c r="L403" s="233">
        <f t="shared" si="294"/>
        <v>704.57236</v>
      </c>
      <c r="M403" s="233">
        <f t="shared" si="294"/>
        <v>264.60718000000077</v>
      </c>
      <c r="N403" s="233">
        <f t="shared" si="294"/>
        <v>487.22198999999955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-4259.8391600000004</v>
      </c>
      <c r="F404" s="233">
        <f t="shared" si="295"/>
        <v>-1870.7859699999992</v>
      </c>
      <c r="G404" s="233">
        <f t="shared" si="295"/>
        <v>73.954059999999785</v>
      </c>
      <c r="H404" s="233">
        <f t="shared" si="295"/>
        <v>-265.11437000000018</v>
      </c>
      <c r="I404" s="233">
        <f t="shared" si="295"/>
        <v>-884.06573999999955</v>
      </c>
      <c r="J404" s="233">
        <f t="shared" si="295"/>
        <v>1047.3580699999993</v>
      </c>
      <c r="K404" s="233">
        <f t="shared" si="295"/>
        <v>5382.4276599999994</v>
      </c>
      <c r="L404" s="233">
        <f t="shared" si="295"/>
        <v>-478.74135999999964</v>
      </c>
      <c r="M404" s="233">
        <f t="shared" si="295"/>
        <v>61415.936180000004</v>
      </c>
      <c r="N404" s="233">
        <f t="shared" si="295"/>
        <v>-12400.466820000005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5209.9839400000001</v>
      </c>
      <c r="F406" s="218">
        <f t="shared" si="296"/>
        <v>3556.8343999999984</v>
      </c>
      <c r="G406" s="218">
        <f t="shared" si="296"/>
        <v>4160.3709899999994</v>
      </c>
      <c r="H406" s="218">
        <f t="shared" si="296"/>
        <v>6113.7584700000052</v>
      </c>
      <c r="I406" s="218">
        <f t="shared" si="296"/>
        <v>8058.233419999995</v>
      </c>
      <c r="J406" s="218">
        <f t="shared" si="296"/>
        <v>11271.826440000004</v>
      </c>
      <c r="K406" s="218">
        <f t="shared" si="296"/>
        <v>9113.1840499999944</v>
      </c>
      <c r="L406" s="218">
        <f t="shared" si="296"/>
        <v>13313.862760000005</v>
      </c>
      <c r="M406" s="218">
        <f t="shared" si="296"/>
        <v>15994.013099999996</v>
      </c>
      <c r="N406" s="218">
        <f t="shared" si="296"/>
        <v>16992.332719000002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-1.0913936421275139E-11</v>
      </c>
      <c r="F408" s="220">
        <f t="shared" si="297"/>
        <v>-2.0918378140777349E-11</v>
      </c>
      <c r="G408" s="221">
        <f t="shared" si="297"/>
        <v>-1.9999824871774763E-6</v>
      </c>
      <c r="H408" s="221">
        <f t="shared" si="297"/>
        <v>0</v>
      </c>
      <c r="I408" s="221">
        <f t="shared" si="297"/>
        <v>-1.546140993013978E-11</v>
      </c>
      <c r="J408" s="221">
        <f t="shared" si="297"/>
        <v>44.161040000009962</v>
      </c>
      <c r="K408" s="221">
        <f t="shared" si="297"/>
        <v>0</v>
      </c>
      <c r="L408" s="221">
        <f t="shared" si="297"/>
        <v>0</v>
      </c>
      <c r="M408" s="221">
        <f t="shared" si="297"/>
        <v>-2.5465851649641991E-11</v>
      </c>
      <c r="N408" s="221">
        <f t="shared" si="297"/>
        <v>-1.9999606593046337E-6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-9.9997851066291332E-7</v>
      </c>
    </row>
    <row r="6" spans="1:29" x14ac:dyDescent="0.2">
      <c r="A6" s="381" t="s">
        <v>614</v>
      </c>
      <c r="B6" s="379">
        <f>+Data!D150</f>
        <v>3.0000028345966712E-6</v>
      </c>
      <c r="C6" s="379">
        <f>+Data!E150</f>
        <v>0</v>
      </c>
      <c r="D6" s="379">
        <f>+Data!F150</f>
        <v>0</v>
      </c>
      <c r="E6" s="379">
        <f>+Data!G150</f>
        <v>2.0000006770715117E-6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1.0000003385357559E-6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-44.161040000000071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-1.0913936421275139E-11</v>
      </c>
      <c r="D10" s="380">
        <f>+Data!F408</f>
        <v>-2.0918378140777349E-11</v>
      </c>
      <c r="E10" s="380">
        <f>+Data!G408</f>
        <v>-1.9999824871774763E-6</v>
      </c>
      <c r="F10" s="380">
        <f>+Data!H408</f>
        <v>0</v>
      </c>
      <c r="G10" s="380">
        <f>+Data!I408</f>
        <v>-1.546140993013978E-11</v>
      </c>
      <c r="H10" s="380">
        <f>+Data!J408</f>
        <v>44.161040000009962</v>
      </c>
      <c r="I10" s="380">
        <f>+Data!K408</f>
        <v>0</v>
      </c>
      <c r="J10" s="380">
        <f>+Data!L408</f>
        <v>0</v>
      </c>
      <c r="K10" s="380">
        <f>+Data!M408</f>
        <v>-2.5465851649641991E-11</v>
      </c>
      <c r="L10" s="380">
        <f>+Data!N408</f>
        <v>-1.9999606593046337E-6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-1.1368683772161603E-11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1.546140993013978E-11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-2.0236257114447653E-11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2.2737367544323206E-11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-1.9999852156615816E-6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1.2789769243681803E-13</v>
      </c>
      <c r="AB20" s="403">
        <f>+MdBAM_year3!AE35</f>
        <v>0</v>
      </c>
      <c r="AC20" s="403">
        <f>+MdBAM_year3!AF35</f>
        <v>1.9999833966721781E-6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-6.7501559897209518E-14</v>
      </c>
      <c r="AB21" s="403">
        <f>+MdBAM_year4!AE35</f>
        <v>0</v>
      </c>
      <c r="AC21" s="403">
        <f>+MdBAM_year4!AF35</f>
        <v>0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-1.6370904631912708E-11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1.2732925824820995E-11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44.1610400000136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-44.161040000011781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0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1.4551915228366852E-11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-1.6370904631912708E-11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3.092281986027956E-11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-1.9999579308205284E-6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-1.6942003355779889E-13</v>
      </c>
      <c r="AB27" s="403">
        <f>+MdBAM_year10!AE35</f>
        <v>0</v>
      </c>
      <c r="AC27" s="403">
        <f>+MdBAM_year10!AF35</f>
        <v>1.9999752112198621E-6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26201.679329999999</v>
      </c>
      <c r="AC5" s="48"/>
      <c r="AD5" s="47"/>
      <c r="AE5" s="48"/>
      <c r="AF5" s="43"/>
      <c r="AG5" s="49">
        <f t="shared" ref="AG5:AG31" si="0">SUM(E5:AF5)</f>
        <v>26201.679329999999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9092.5114699999995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-55.984960000000001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9036.5265099999997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1629.1969000000008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1629.1969000000008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9092.5114699999995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9092.5114699999995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26201.679329999999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26201.679329999999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13855.891870000001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13855.891870000001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7650.4546899999996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7650.4546899999996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2447.1545799999999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2447.1545799999999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645.79850999999996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645.79850999999996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3112.4840900000017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3112.4840900000017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3112.4840900000017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1069.14437</v>
      </c>
      <c r="AC16" s="297"/>
      <c r="AD16" s="47"/>
      <c r="AE16" s="48"/>
      <c r="AF16" s="43"/>
      <c r="AG16" s="49">
        <f t="shared" si="0"/>
        <v>4181.6284600000017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3565.2704200000016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3565.2704200000016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3143.8379400000017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1.0004441719502211E-11</v>
      </c>
      <c r="AE18" s="300"/>
      <c r="AF18" s="59"/>
      <c r="AG18" s="49">
        <f t="shared" si="0"/>
        <v>3143.8379400000117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2236.0836200000117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2236.0836200000117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2236.0836200000117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1293.95562</v>
      </c>
      <c r="AE20" s="304">
        <f>+Data!E303</f>
        <v>10.25052</v>
      </c>
      <c r="AF20" s="63"/>
      <c r="AG20" s="49">
        <f t="shared" si="0"/>
        <v>3540.2897600000119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3529.9198900000115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3529.9198900000115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-55.984960000000001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-55.984960000000001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3253.2759900000001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-1624.0790899999993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1629.1969000000008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5209.983940000011</v>
      </c>
      <c r="V25" s="43"/>
      <c r="W25" s="43"/>
      <c r="X25" s="43"/>
      <c r="Y25" s="48"/>
      <c r="Z25" s="293">
        <f>Data!E403</f>
        <v>-187.7134099999999</v>
      </c>
      <c r="AA25" s="305">
        <f>Data!E395</f>
        <v>-4072.1257500000002</v>
      </c>
      <c r="AB25" s="54"/>
      <c r="AC25" s="43"/>
      <c r="AD25" s="54"/>
      <c r="AE25" s="43"/>
      <c r="AF25" s="43"/>
      <c r="AG25" s="49">
        <f t="shared" si="0"/>
        <v>950.14478000001054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257.86230000000046</v>
      </c>
      <c r="Z26" s="58"/>
      <c r="AA26" s="306"/>
      <c r="AB26" s="54"/>
      <c r="AC26" s="43"/>
      <c r="AD26" s="54"/>
      <c r="AE26" s="43"/>
      <c r="AF26" s="43"/>
      <c r="AG26" s="49">
        <f t="shared" si="0"/>
        <v>257.86230000000046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692.28247999999871</v>
      </c>
      <c r="Z27" s="308"/>
      <c r="AA27" s="311"/>
      <c r="AB27" s="312"/>
      <c r="AC27" s="313"/>
      <c r="AD27" s="54"/>
      <c r="AE27" s="43"/>
      <c r="AF27" s="43"/>
      <c r="AG27" s="49">
        <f t="shared" si="0"/>
        <v>692.28247999999871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9036.5265099999997</v>
      </c>
      <c r="G28" s="64"/>
      <c r="H28" s="64"/>
      <c r="I28" s="65"/>
      <c r="J28" s="65"/>
      <c r="K28" s="315">
        <f>-Data!E245</f>
        <v>7650.4546899999996</v>
      </c>
      <c r="L28" s="64"/>
      <c r="M28" s="315">
        <f>-Data!E247</f>
        <v>0</v>
      </c>
      <c r="N28" s="64"/>
      <c r="O28" s="64"/>
      <c r="P28" s="316">
        <f>-(Data!E256+Data!E83)</f>
        <v>616.35803999999996</v>
      </c>
      <c r="Q28" s="314">
        <f>-(Data!E261)</f>
        <v>-0.82081999999999999</v>
      </c>
      <c r="R28" s="314">
        <f>-Data!E267</f>
        <v>907.75432000000001</v>
      </c>
      <c r="S28" s="64"/>
      <c r="T28" s="314">
        <f>-Data!E306</f>
        <v>10.369870000000001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9050.1810900000055</v>
      </c>
      <c r="AG28" s="49">
        <f t="shared" si="0"/>
        <v>27270.823700000001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2447.1545799999999</v>
      </c>
      <c r="M29" s="44"/>
      <c r="N29" s="293">
        <f>-Data!E248</f>
        <v>645.79850999999996</v>
      </c>
      <c r="O29" s="48"/>
      <c r="P29" s="320">
        <f>(Data!E81+Data!E83)</f>
        <v>0</v>
      </c>
      <c r="Q29" s="321">
        <f>-Data!E262</f>
        <v>422.25330000000002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-3515.2063899999998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1629.1969000000008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-335.24127999999087</v>
      </c>
      <c r="AG30" s="49">
        <f t="shared" si="0"/>
        <v>1293.95562000001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10.25052</v>
      </c>
      <c r="AG31" s="49">
        <f t="shared" si="0"/>
        <v>10.25052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445.57571000000036</v>
      </c>
      <c r="AA32" s="317">
        <f>+Y27-AA25</f>
        <v>4764.4082299999991</v>
      </c>
      <c r="AB32" s="66"/>
      <c r="AC32" s="43"/>
      <c r="AD32" s="43"/>
      <c r="AE32" s="43"/>
      <c r="AF32" s="43"/>
      <c r="AG32" s="43">
        <f>SUM(E32:AE32)</f>
        <v>5209.9839399999992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26201.679329999999</v>
      </c>
      <c r="F33" s="46">
        <f t="shared" si="1"/>
        <v>9036.5265099999997</v>
      </c>
      <c r="G33" s="46">
        <f t="shared" si="1"/>
        <v>1629.1969000000008</v>
      </c>
      <c r="H33" s="68">
        <f t="shared" si="1"/>
        <v>9092.5114699999995</v>
      </c>
      <c r="I33" s="68">
        <f t="shared" si="1"/>
        <v>26201.679329999999</v>
      </c>
      <c r="J33" s="68">
        <f t="shared" si="1"/>
        <v>13855.891870000001</v>
      </c>
      <c r="K33" s="68">
        <f t="shared" si="1"/>
        <v>7650.4546899999996</v>
      </c>
      <c r="L33" s="68">
        <f t="shared" si="1"/>
        <v>2447.1545799999999</v>
      </c>
      <c r="M33" s="68">
        <f t="shared" si="1"/>
        <v>0</v>
      </c>
      <c r="N33" s="68">
        <f t="shared" si="1"/>
        <v>645.79850999999996</v>
      </c>
      <c r="O33" s="68">
        <f t="shared" si="1"/>
        <v>3112.4840900000017</v>
      </c>
      <c r="P33" s="68">
        <f t="shared" si="1"/>
        <v>4181.6284600000017</v>
      </c>
      <c r="Q33" s="68">
        <f t="shared" si="1"/>
        <v>3565.2704200000016</v>
      </c>
      <c r="R33" s="68">
        <f t="shared" si="1"/>
        <v>3143.8379400000117</v>
      </c>
      <c r="S33" s="68">
        <f t="shared" si="1"/>
        <v>2236.0836200000117</v>
      </c>
      <c r="T33" s="68">
        <f t="shared" si="1"/>
        <v>3540.2897600000115</v>
      </c>
      <c r="U33" s="68">
        <f t="shared" si="1"/>
        <v>3529.9198900000119</v>
      </c>
      <c r="V33" s="68">
        <f t="shared" si="1"/>
        <v>-55.984960000000001</v>
      </c>
      <c r="W33" s="68">
        <f t="shared" si="1"/>
        <v>1629.1969000000008</v>
      </c>
      <c r="X33" s="400">
        <f t="shared" si="1"/>
        <v>0</v>
      </c>
      <c r="Y33" s="68">
        <f t="shared" si="1"/>
        <v>950.14477999999917</v>
      </c>
      <c r="Z33" s="69">
        <f t="shared" ref="Z33:AF33" si="2">SUM(Z5:Z32)</f>
        <v>257.86230000000046</v>
      </c>
      <c r="AA33" s="69">
        <f t="shared" si="2"/>
        <v>692.28247999999894</v>
      </c>
      <c r="AB33" s="69">
        <f t="shared" si="2"/>
        <v>27270.823700000001</v>
      </c>
      <c r="AC33" s="69">
        <f t="shared" si="2"/>
        <v>0</v>
      </c>
      <c r="AD33" s="69">
        <f t="shared" si="2"/>
        <v>1293.95562000001</v>
      </c>
      <c r="AE33" s="69">
        <f t="shared" si="2"/>
        <v>10.25052</v>
      </c>
      <c r="AF33" s="69">
        <f t="shared" si="2"/>
        <v>5209.9839400000146</v>
      </c>
      <c r="AG33" s="43">
        <f>SUM(E33:AE33)</f>
        <v>152118.93871000007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-1.1368683772161603E-11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1.546140993013978E-11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27614.719550000002</v>
      </c>
      <c r="AC5" s="48"/>
      <c r="AD5" s="47"/>
      <c r="AE5" s="48"/>
      <c r="AF5" s="43"/>
      <c r="AG5" s="49">
        <f t="shared" ref="AG5:AG31" si="0">SUM(E5:AF5)</f>
        <v>27614.719550000002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10035.715840000001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162.94552999999996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10198.661370000002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2432.3811199999964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2432.3811199999964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10035.715840000001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10035.715840000001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27614.719550000002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27614.719550000002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14362.802020000001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14362.802020000001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7712.8842999999997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7712.8842999999997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2400.27628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2400.27628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649.21420000000001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649.21420000000001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3600.4272400000009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3600.4272400000009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3600.4272400000009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1334.09041</v>
      </c>
      <c r="AC16" s="297"/>
      <c r="AD16" s="47"/>
      <c r="AE16" s="48"/>
      <c r="AF16" s="43"/>
      <c r="AG16" s="49">
        <f t="shared" si="0"/>
        <v>4934.5176500000007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4439.1082300000007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4439.1082300000007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4619.1369200000008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-524.10327999998572</v>
      </c>
      <c r="AE18" s="300"/>
      <c r="AF18" s="59"/>
      <c r="AG18" s="49">
        <f t="shared" si="0"/>
        <v>4095.0336400000151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2887.8930500000151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2887.8930500000151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2887.8930500000151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229.59435999999999</v>
      </c>
      <c r="AE20" s="304">
        <f>+Data!F303</f>
        <v>10.605560000000001</v>
      </c>
      <c r="AF20" s="63"/>
      <c r="AG20" s="49">
        <f t="shared" si="0"/>
        <v>3128.0929700000152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2935.9593600000153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2935.9593600000153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162.94552999999996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162.94552999999996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3216.2016899999999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-783.8205700000035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2432.3811199999964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3556.8344000000188</v>
      </c>
      <c r="V25" s="43"/>
      <c r="W25" s="43"/>
      <c r="X25" s="43"/>
      <c r="Y25" s="48"/>
      <c r="Z25" s="293">
        <f>Data!F403</f>
        <v>96.512280000000146</v>
      </c>
      <c r="AA25" s="305">
        <f>Data!F395</f>
        <v>-1967.2982499999994</v>
      </c>
      <c r="AB25" s="54"/>
      <c r="AC25" s="43"/>
      <c r="AD25" s="54"/>
      <c r="AE25" s="43"/>
      <c r="AF25" s="43"/>
      <c r="AG25" s="49">
        <f t="shared" si="0"/>
        <v>1686.0484300000194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-436.7581900000003</v>
      </c>
      <c r="Z26" s="58"/>
      <c r="AA26" s="306"/>
      <c r="AB26" s="54"/>
      <c r="AC26" s="43"/>
      <c r="AD26" s="54"/>
      <c r="AE26" s="43"/>
      <c r="AF26" s="43"/>
      <c r="AG26" s="49">
        <f t="shared" si="0"/>
        <v>-436.7581900000003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2122.8066199999994</v>
      </c>
      <c r="Z27" s="308"/>
      <c r="AA27" s="311"/>
      <c r="AB27" s="312"/>
      <c r="AC27" s="313"/>
      <c r="AD27" s="54"/>
      <c r="AE27" s="43"/>
      <c r="AF27" s="43"/>
      <c r="AG27" s="49">
        <f t="shared" si="0"/>
        <v>2122.8066199999994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10198.661370000002</v>
      </c>
      <c r="G28" s="64"/>
      <c r="H28" s="64"/>
      <c r="I28" s="65"/>
      <c r="J28" s="65"/>
      <c r="K28" s="315">
        <f>-Data!F245</f>
        <v>7712.8842999999997</v>
      </c>
      <c r="L28" s="64"/>
      <c r="M28" s="315">
        <f>-Data!F247</f>
        <v>0</v>
      </c>
      <c r="N28" s="64"/>
      <c r="O28" s="64"/>
      <c r="P28" s="316">
        <f>-(Data!F256+Data!F83)</f>
        <v>495.40942000000001</v>
      </c>
      <c r="Q28" s="314">
        <f>-(Data!F261)</f>
        <v>-9.6444600000000005</v>
      </c>
      <c r="R28" s="314">
        <f>-Data!F267</f>
        <v>1207.14059</v>
      </c>
      <c r="S28" s="64"/>
      <c r="T28" s="314">
        <f>-Data!F306</f>
        <v>122.94354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9221.4152000000031</v>
      </c>
      <c r="AG28" s="49">
        <f t="shared" si="0"/>
        <v>28948.809960000002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2400.27628</v>
      </c>
      <c r="M29" s="44"/>
      <c r="N29" s="293">
        <f>-Data!F248</f>
        <v>649.21420000000001</v>
      </c>
      <c r="O29" s="48"/>
      <c r="P29" s="320">
        <f>(Data!F81+Data!F83)</f>
        <v>0</v>
      </c>
      <c r="Q29" s="321">
        <f>-Data!F262</f>
        <v>-170.38423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-2879.1062499999998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2432.3811199999964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-2726.890039999982</v>
      </c>
      <c r="AG30" s="49">
        <f t="shared" si="0"/>
        <v>-294.50891999998566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69.190070000000006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-58.584510000000009</v>
      </c>
      <c r="AG31" s="49">
        <f t="shared" si="0"/>
        <v>10.605559999999997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-533.27047000000039</v>
      </c>
      <c r="AA32" s="317">
        <f>+Y27-AA25</f>
        <v>4090.1048699999988</v>
      </c>
      <c r="AB32" s="66"/>
      <c r="AC32" s="43"/>
      <c r="AD32" s="43"/>
      <c r="AE32" s="43"/>
      <c r="AF32" s="43"/>
      <c r="AG32" s="43">
        <f>SUM(E32:AE32)</f>
        <v>3556.8343999999984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27614.719550000002</v>
      </c>
      <c r="F33" s="46">
        <f t="shared" si="1"/>
        <v>10198.661370000002</v>
      </c>
      <c r="G33" s="46">
        <f t="shared" si="1"/>
        <v>2432.3811199999964</v>
      </c>
      <c r="H33" s="68">
        <f t="shared" si="1"/>
        <v>10035.715840000001</v>
      </c>
      <c r="I33" s="68">
        <f t="shared" si="1"/>
        <v>27614.719550000002</v>
      </c>
      <c r="J33" s="68">
        <f t="shared" si="1"/>
        <v>14362.802020000001</v>
      </c>
      <c r="K33" s="68">
        <f t="shared" si="1"/>
        <v>7712.8842999999997</v>
      </c>
      <c r="L33" s="68">
        <f t="shared" si="1"/>
        <v>2400.27628</v>
      </c>
      <c r="M33" s="68">
        <f t="shared" si="1"/>
        <v>0</v>
      </c>
      <c r="N33" s="68">
        <f t="shared" si="1"/>
        <v>649.21420000000001</v>
      </c>
      <c r="O33" s="68">
        <f t="shared" si="1"/>
        <v>3600.4272400000009</v>
      </c>
      <c r="P33" s="68">
        <f t="shared" si="1"/>
        <v>4934.5176500000007</v>
      </c>
      <c r="Q33" s="68">
        <f t="shared" si="1"/>
        <v>4439.1082300000007</v>
      </c>
      <c r="R33" s="68">
        <f t="shared" si="1"/>
        <v>4095.0336400000151</v>
      </c>
      <c r="S33" s="68">
        <f t="shared" si="1"/>
        <v>2887.8930500000151</v>
      </c>
      <c r="T33" s="68">
        <f t="shared" si="1"/>
        <v>3128.0929700000156</v>
      </c>
      <c r="U33" s="68">
        <f t="shared" si="1"/>
        <v>2935.9593600000153</v>
      </c>
      <c r="V33" s="68">
        <f t="shared" si="1"/>
        <v>162.94552999999996</v>
      </c>
      <c r="W33" s="68">
        <f t="shared" si="1"/>
        <v>2432.3811199999964</v>
      </c>
      <c r="X33" s="400">
        <f t="shared" si="1"/>
        <v>0</v>
      </c>
      <c r="Y33" s="68">
        <f t="shared" si="1"/>
        <v>1686.0484299999991</v>
      </c>
      <c r="Z33" s="69">
        <f t="shared" ref="Z33:AF33" si="2">SUM(Z5:Z32)</f>
        <v>-436.75819000000024</v>
      </c>
      <c r="AA33" s="69">
        <f t="shared" si="2"/>
        <v>2122.8066199999994</v>
      </c>
      <c r="AB33" s="69">
        <f t="shared" si="2"/>
        <v>28948.809960000002</v>
      </c>
      <c r="AC33" s="69">
        <f t="shared" si="2"/>
        <v>0</v>
      </c>
      <c r="AD33" s="69">
        <f t="shared" si="2"/>
        <v>-294.50891999998572</v>
      </c>
      <c r="AE33" s="69">
        <f t="shared" si="2"/>
        <v>10.605560000000001</v>
      </c>
      <c r="AF33" s="69">
        <f t="shared" si="2"/>
        <v>3556.8344000000211</v>
      </c>
      <c r="AG33" s="43">
        <f>SUM(E33:AE33)</f>
        <v>163674.73648000008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-2.0236257114447653E-11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2.2737367544323206E-11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31045.677940000001</v>
      </c>
      <c r="AC5" s="48"/>
      <c r="AD5" s="47"/>
      <c r="AE5" s="48"/>
      <c r="AF5" s="43"/>
      <c r="AG5" s="49">
        <f t="shared" ref="AG5:AG31" si="0">SUM(E5:AF5)</f>
        <v>31045.677940000001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11164.202809999999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9.2070499999999811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11173.40986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4273.598850000003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4273.598850000003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11164.202809999999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11164.202809999999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31045.677940000001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31045.677940000001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16509.223220000003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16509.223220000003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8417.9559480000007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8417.9559480000007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2619.9637699999998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2619.9637699999998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644.02882999999997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644.02882999999997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4827.2746720000032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4827.2746720000032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4827.2746720000032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2573.2074299999999</v>
      </c>
      <c r="AC16" s="297"/>
      <c r="AD16" s="47"/>
      <c r="AE16" s="48"/>
      <c r="AF16" s="43"/>
      <c r="AG16" s="49">
        <f t="shared" si="0"/>
        <v>7400.4821020000036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7022.2079920000033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7022.2079920000033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7235.4278520000034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-1.546140993013978E-11</v>
      </c>
      <c r="AE18" s="300"/>
      <c r="AF18" s="59"/>
      <c r="AG18" s="49">
        <f t="shared" si="0"/>
        <v>7235.427851999988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4820.3378519999878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4820.3378519999878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4820.3378519999878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103.83047000000001</v>
      </c>
      <c r="AE20" s="304">
        <f>+Data!G303</f>
        <v>10.574009999999999</v>
      </c>
      <c r="AF20" s="63"/>
      <c r="AG20" s="49">
        <f t="shared" si="0"/>
        <v>4934.742331999988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5070.9249819999877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5070.9249819999877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9.2070499999999811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9.2070499999999811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3372.25191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901.34694000000309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4273.598850000003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4160.3709919999847</v>
      </c>
      <c r="V25" s="43"/>
      <c r="W25" s="43"/>
      <c r="X25" s="43"/>
      <c r="Y25" s="48"/>
      <c r="Z25" s="293">
        <f>Data!G403</f>
        <v>176.38932000000011</v>
      </c>
      <c r="AA25" s="305">
        <f>Data!G395</f>
        <v>-102.43526000000033</v>
      </c>
      <c r="AB25" s="54"/>
      <c r="AC25" s="43"/>
      <c r="AD25" s="54"/>
      <c r="AE25" s="43"/>
      <c r="AF25" s="43"/>
      <c r="AG25" s="49">
        <f t="shared" si="0"/>
        <v>4234.3250519999847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-107.74364999999982</v>
      </c>
      <c r="Z26" s="58"/>
      <c r="AA26" s="306"/>
      <c r="AB26" s="54"/>
      <c r="AC26" s="43"/>
      <c r="AD26" s="54"/>
      <c r="AE26" s="43"/>
      <c r="AF26" s="43"/>
      <c r="AG26" s="49">
        <f t="shared" si="0"/>
        <v>-107.74364999999982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4342.0686999999989</v>
      </c>
      <c r="Z27" s="308"/>
      <c r="AA27" s="311"/>
      <c r="AB27" s="312"/>
      <c r="AC27" s="313"/>
      <c r="AD27" s="54"/>
      <c r="AE27" s="43"/>
      <c r="AF27" s="43"/>
      <c r="AG27" s="49">
        <f t="shared" si="0"/>
        <v>4342.0686999999989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11173.40986</v>
      </c>
      <c r="G28" s="64"/>
      <c r="H28" s="64"/>
      <c r="I28" s="65"/>
      <c r="J28" s="65"/>
      <c r="K28" s="315">
        <f>-Data!G245</f>
        <v>8417.9559480000007</v>
      </c>
      <c r="L28" s="64"/>
      <c r="M28" s="315">
        <f>-Data!G247</f>
        <v>0</v>
      </c>
      <c r="N28" s="64"/>
      <c r="O28" s="64"/>
      <c r="P28" s="316">
        <f>-(Data!G256+Data!G83)</f>
        <v>378.27411000000001</v>
      </c>
      <c r="Q28" s="314">
        <f>-(Data!G261)</f>
        <v>23.864149999999999</v>
      </c>
      <c r="R28" s="314">
        <f>-Data!G267</f>
        <v>2415.09</v>
      </c>
      <c r="S28" s="64"/>
      <c r="T28" s="314">
        <f>-Data!G306</f>
        <v>-136.18265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11346.473952</v>
      </c>
      <c r="AG28" s="49">
        <f t="shared" si="0"/>
        <v>33618.885370000004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2619.9637699999998</v>
      </c>
      <c r="M29" s="44"/>
      <c r="N29" s="293">
        <f>-Data!G248</f>
        <v>644.02882999999997</v>
      </c>
      <c r="O29" s="48"/>
      <c r="P29" s="320">
        <f>(Data!G81+Data!G83)</f>
        <v>0</v>
      </c>
      <c r="Q29" s="321">
        <f>-Data!G262</f>
        <v>-237.08401000000001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-3026.9085899999995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4273.598850000003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-4169.7683800000186</v>
      </c>
      <c r="AG30" s="49">
        <f t="shared" si="0"/>
        <v>103.83046999998442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10.574009999999999</v>
      </c>
      <c r="AG31" s="49">
        <f t="shared" si="0"/>
        <v>10.574009999999999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-284.13296999999994</v>
      </c>
      <c r="AA32" s="317">
        <f>+Y27-AA25</f>
        <v>4444.5039599999991</v>
      </c>
      <c r="AB32" s="66"/>
      <c r="AC32" s="43"/>
      <c r="AD32" s="43"/>
      <c r="AE32" s="43"/>
      <c r="AF32" s="43"/>
      <c r="AG32" s="43">
        <f>SUM(E32:AE32)</f>
        <v>4160.3709899999994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31045.677940000001</v>
      </c>
      <c r="F33" s="46">
        <f t="shared" si="1"/>
        <v>11173.40986</v>
      </c>
      <c r="G33" s="46">
        <f t="shared" si="1"/>
        <v>4273.598850000003</v>
      </c>
      <c r="H33" s="68">
        <f t="shared" si="1"/>
        <v>11164.202809999999</v>
      </c>
      <c r="I33" s="68">
        <f t="shared" si="1"/>
        <v>31045.677940000001</v>
      </c>
      <c r="J33" s="68">
        <f t="shared" si="1"/>
        <v>16509.223220000003</v>
      </c>
      <c r="K33" s="68">
        <f t="shared" si="1"/>
        <v>8417.9559480000007</v>
      </c>
      <c r="L33" s="68">
        <f t="shared" si="1"/>
        <v>2619.9637699999998</v>
      </c>
      <c r="M33" s="68">
        <f t="shared" si="1"/>
        <v>0</v>
      </c>
      <c r="N33" s="68">
        <f t="shared" si="1"/>
        <v>644.02882999999997</v>
      </c>
      <c r="O33" s="68">
        <f t="shared" si="1"/>
        <v>4827.2746720000032</v>
      </c>
      <c r="P33" s="68">
        <f t="shared" si="1"/>
        <v>7400.4821020000036</v>
      </c>
      <c r="Q33" s="68">
        <f t="shared" si="1"/>
        <v>7022.2079920000042</v>
      </c>
      <c r="R33" s="68">
        <f t="shared" si="1"/>
        <v>7235.427851999988</v>
      </c>
      <c r="S33" s="68">
        <f t="shared" si="1"/>
        <v>4820.3378519999878</v>
      </c>
      <c r="T33" s="68">
        <f t="shared" si="1"/>
        <v>4934.742331999988</v>
      </c>
      <c r="U33" s="68">
        <f t="shared" si="1"/>
        <v>5070.9249819999877</v>
      </c>
      <c r="V33" s="68">
        <f t="shared" si="1"/>
        <v>9.2070499999999811</v>
      </c>
      <c r="W33" s="68">
        <f t="shared" si="1"/>
        <v>4273.598850000003</v>
      </c>
      <c r="X33" s="400">
        <f t="shared" si="1"/>
        <v>0</v>
      </c>
      <c r="Y33" s="68">
        <f t="shared" si="1"/>
        <v>4234.3250499999995</v>
      </c>
      <c r="Z33" s="69">
        <f t="shared" ref="Z33:AF33" si="2">SUM(Z5:Z32)</f>
        <v>-107.74364999999983</v>
      </c>
      <c r="AA33" s="69">
        <f t="shared" si="2"/>
        <v>4342.0686999999989</v>
      </c>
      <c r="AB33" s="69">
        <f t="shared" si="2"/>
        <v>33618.885370000004</v>
      </c>
      <c r="AC33" s="69">
        <f t="shared" si="2"/>
        <v>0</v>
      </c>
      <c r="AD33" s="69">
        <f t="shared" si="2"/>
        <v>103.83046999998454</v>
      </c>
      <c r="AE33" s="69">
        <f t="shared" si="2"/>
        <v>10.574009999999999</v>
      </c>
      <c r="AF33" s="69">
        <f t="shared" si="2"/>
        <v>4160.3709919999828</v>
      </c>
      <c r="AG33" s="43">
        <f>SUM(E33:AE33)</f>
        <v>204689.88280200001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-1.9999852156615816E-6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1.2789769243681803E-13</v>
      </c>
      <c r="AE35" s="16">
        <f>AE33-AG31</f>
        <v>0</v>
      </c>
      <c r="AF35" s="16">
        <f>AF33-AG32</f>
        <v>1.9999833966721781E-6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32844.291940000003</v>
      </c>
      <c r="AC5" s="48"/>
      <c r="AD5" s="47"/>
      <c r="AE5" s="48"/>
      <c r="AF5" s="43"/>
      <c r="AG5" s="49">
        <f t="shared" ref="AG5:AG31" si="0">SUM(E5:AF5)</f>
        <v>32844.291940000003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12022.35382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-40.607009999999946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11981.746810000001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2659.1634199999999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2659.1634199999999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12022.35382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12022.35382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32844.291940000003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32844.291940000003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17147.971850000002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17147.971850000002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8647.6788899999992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8647.6788899999992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2718.4094300000002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2718.4094300000002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692.23563999999999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692.23563999999999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5089.647890000002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5089.647890000002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5089.647890000002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1612.1768099999999</v>
      </c>
      <c r="AC16" s="297"/>
      <c r="AD16" s="47"/>
      <c r="AE16" s="48"/>
      <c r="AF16" s="43"/>
      <c r="AG16" s="49">
        <f t="shared" si="0"/>
        <v>6701.8247000000019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6338.9880500000017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6338.9880500000017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6314.6117200000017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0</v>
      </c>
      <c r="AE18" s="300"/>
      <c r="AF18" s="59"/>
      <c r="AG18" s="49">
        <f t="shared" si="0"/>
        <v>6314.6117200000017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5005.6217200000019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5005.6217200000019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5005.6217200000019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25.886320000000001</v>
      </c>
      <c r="AE20" s="304">
        <f>+Data!H303</f>
        <v>10.39601</v>
      </c>
      <c r="AF20" s="63"/>
      <c r="AG20" s="49">
        <f t="shared" si="0"/>
        <v>5041.9040500000019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5058.3486100000018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5058.3486100000018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-40.607009999999946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-40.607009999999946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3673.9662699999999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-1014.80285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2659.1634199999999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6113.7584700000016</v>
      </c>
      <c r="V25" s="43"/>
      <c r="W25" s="43"/>
      <c r="X25" s="43"/>
      <c r="Y25" s="48"/>
      <c r="Z25" s="293">
        <f>Data!H403</f>
        <v>85.210529999999892</v>
      </c>
      <c r="AA25" s="305">
        <f>Data!H395</f>
        <v>-350.32490000000007</v>
      </c>
      <c r="AB25" s="54"/>
      <c r="AC25" s="43"/>
      <c r="AD25" s="54"/>
      <c r="AE25" s="43"/>
      <c r="AF25" s="43"/>
      <c r="AG25" s="49">
        <f t="shared" si="0"/>
        <v>5848.6441000000013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230.37186000000014</v>
      </c>
      <c r="Z26" s="58"/>
      <c r="AA26" s="306"/>
      <c r="AB26" s="54"/>
      <c r="AC26" s="43"/>
      <c r="AD26" s="54"/>
      <c r="AE26" s="43"/>
      <c r="AF26" s="43"/>
      <c r="AG26" s="49">
        <f t="shared" si="0"/>
        <v>230.37186000000014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5618.2722400000048</v>
      </c>
      <c r="Z27" s="308"/>
      <c r="AA27" s="311"/>
      <c r="AB27" s="312"/>
      <c r="AC27" s="313"/>
      <c r="AD27" s="54"/>
      <c r="AE27" s="43"/>
      <c r="AF27" s="43"/>
      <c r="AG27" s="49">
        <f t="shared" si="0"/>
        <v>5618.2722400000048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11981.746810000001</v>
      </c>
      <c r="G28" s="64"/>
      <c r="H28" s="64"/>
      <c r="I28" s="65"/>
      <c r="J28" s="65"/>
      <c r="K28" s="315">
        <f>-Data!H245</f>
        <v>8647.6788899999992</v>
      </c>
      <c r="L28" s="64"/>
      <c r="M28" s="315">
        <f>-Data!H247</f>
        <v>0</v>
      </c>
      <c r="N28" s="64"/>
      <c r="O28" s="64"/>
      <c r="P28" s="316">
        <f>-(Data!H256+Data!H83)</f>
        <v>362.83665000000002</v>
      </c>
      <c r="Q28" s="314">
        <f>-(Data!H261)</f>
        <v>-49.427570000000003</v>
      </c>
      <c r="R28" s="314">
        <f>-Data!H267</f>
        <v>1308.99</v>
      </c>
      <c r="S28" s="64"/>
      <c r="T28" s="314">
        <f>-Data!H306</f>
        <v>-16.444559999999999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12221.088529999997</v>
      </c>
      <c r="AG28" s="49">
        <f t="shared" si="0"/>
        <v>34456.46875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2718.4094300000002</v>
      </c>
      <c r="M29" s="44"/>
      <c r="N29" s="293">
        <f>-Data!H248</f>
        <v>692.23563999999999</v>
      </c>
      <c r="O29" s="48"/>
      <c r="P29" s="320">
        <f>(Data!H81+Data!H83)</f>
        <v>0</v>
      </c>
      <c r="Q29" s="321">
        <f>-Data!H262</f>
        <v>73.803899999999999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-3484.4489699999999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2659.1634199999999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-2633.2770999999998</v>
      </c>
      <c r="AG30" s="49">
        <f t="shared" si="0"/>
        <v>25.886320000000069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10.39601</v>
      </c>
      <c r="AG31" s="49">
        <f t="shared" si="0"/>
        <v>10.39601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145.16133000000025</v>
      </c>
      <c r="AA32" s="317">
        <f>+Y27-AA25</f>
        <v>5968.5971400000053</v>
      </c>
      <c r="AB32" s="66"/>
      <c r="AC32" s="43"/>
      <c r="AD32" s="43"/>
      <c r="AE32" s="43"/>
      <c r="AF32" s="43"/>
      <c r="AG32" s="43">
        <f>SUM(E32:AE32)</f>
        <v>6113.7584700000052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32844.291940000003</v>
      </c>
      <c r="F33" s="46">
        <f t="shared" si="1"/>
        <v>11981.746810000001</v>
      </c>
      <c r="G33" s="46">
        <f t="shared" si="1"/>
        <v>2659.1634199999999</v>
      </c>
      <c r="H33" s="68">
        <f t="shared" si="1"/>
        <v>12022.35382</v>
      </c>
      <c r="I33" s="68">
        <f t="shared" si="1"/>
        <v>32844.291940000003</v>
      </c>
      <c r="J33" s="68">
        <f t="shared" si="1"/>
        <v>17147.971850000002</v>
      </c>
      <c r="K33" s="68">
        <f t="shared" si="1"/>
        <v>8647.6788899999992</v>
      </c>
      <c r="L33" s="68">
        <f t="shared" si="1"/>
        <v>2718.4094300000002</v>
      </c>
      <c r="M33" s="68">
        <f t="shared" si="1"/>
        <v>0</v>
      </c>
      <c r="N33" s="68">
        <f t="shared" si="1"/>
        <v>692.23563999999999</v>
      </c>
      <c r="O33" s="68">
        <f t="shared" si="1"/>
        <v>5089.647890000002</v>
      </c>
      <c r="P33" s="68">
        <f t="shared" si="1"/>
        <v>6701.8247000000019</v>
      </c>
      <c r="Q33" s="68">
        <f t="shared" si="1"/>
        <v>6338.9880500000017</v>
      </c>
      <c r="R33" s="68">
        <f t="shared" si="1"/>
        <v>6314.6117200000017</v>
      </c>
      <c r="S33" s="68">
        <f t="shared" si="1"/>
        <v>5005.6217200000019</v>
      </c>
      <c r="T33" s="68">
        <f t="shared" si="1"/>
        <v>5041.9040500000019</v>
      </c>
      <c r="U33" s="68">
        <f t="shared" si="1"/>
        <v>5058.3486100000018</v>
      </c>
      <c r="V33" s="68">
        <f t="shared" si="1"/>
        <v>-40.607009999999946</v>
      </c>
      <c r="W33" s="68">
        <f t="shared" si="1"/>
        <v>2659.1634199999999</v>
      </c>
      <c r="X33" s="400">
        <f t="shared" si="1"/>
        <v>0</v>
      </c>
      <c r="Y33" s="68">
        <f t="shared" si="1"/>
        <v>5848.644100000005</v>
      </c>
      <c r="Z33" s="69">
        <f t="shared" ref="Z33:AF33" si="2">SUM(Z5:Z32)</f>
        <v>230.37186000000014</v>
      </c>
      <c r="AA33" s="69">
        <f t="shared" si="2"/>
        <v>5618.2722400000057</v>
      </c>
      <c r="AB33" s="69">
        <f t="shared" si="2"/>
        <v>34456.46875</v>
      </c>
      <c r="AC33" s="69">
        <f t="shared" si="2"/>
        <v>0</v>
      </c>
      <c r="AD33" s="69">
        <f t="shared" si="2"/>
        <v>25.886320000000001</v>
      </c>
      <c r="AE33" s="69">
        <f t="shared" si="2"/>
        <v>10.39601</v>
      </c>
      <c r="AF33" s="69">
        <f t="shared" si="2"/>
        <v>6113.7584699999989</v>
      </c>
      <c r="AG33" s="43">
        <f>SUM(E33:AE33)</f>
        <v>209917.68617000009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-6.7501559897209518E-14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35897.79696</v>
      </c>
      <c r="AC5" s="48"/>
      <c r="AD5" s="47"/>
      <c r="AE5" s="48"/>
      <c r="AF5" s="43"/>
      <c r="AG5" s="49">
        <f t="shared" ref="AG5:AG31" si="0">SUM(E5:AF5)</f>
        <v>35897.79696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12803.123459999999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-21.977110000000039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12781.146349999999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8671.0353699999978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8671.0353699999978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12803.123459999999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12803.123459999999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35897.79696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35897.79696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18972.236840000001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18972.236840000001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8961.7325899999996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8961.7325899999996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2893.4279200000001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2893.4279200000001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682.96929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682.96929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6434.1070400000026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6434.1070400000026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6434.1070400000026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4046.3261400000001</v>
      </c>
      <c r="AC16" s="297"/>
      <c r="AD16" s="47"/>
      <c r="AE16" s="48"/>
      <c r="AF16" s="43"/>
      <c r="AG16" s="49">
        <f t="shared" si="0"/>
        <v>10480.433180000004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10149.704660000003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10149.704660000003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9708.5999500000034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6699.8575200000068</v>
      </c>
      <c r="AE18" s="300"/>
      <c r="AF18" s="59"/>
      <c r="AG18" s="49">
        <f t="shared" si="0"/>
        <v>16408.457470000008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12607.384050000008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12607.384050000008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12607.384050000008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0</v>
      </c>
      <c r="AE20" s="304">
        <f>+Data!I303</f>
        <v>10.396000000000001</v>
      </c>
      <c r="AF20" s="63"/>
      <c r="AG20" s="49">
        <f t="shared" si="0"/>
        <v>12617.780050000008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12584.855020000008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12584.855020000008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-21.977110000000039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-21.977110000000039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4122.4366600000003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4548.5987099999975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8671.0353699999978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8058.2334200000105</v>
      </c>
      <c r="V25" s="43"/>
      <c r="W25" s="43"/>
      <c r="X25" s="43"/>
      <c r="Y25" s="48"/>
      <c r="Z25" s="293">
        <f>Data!I403</f>
        <v>946.07432000000017</v>
      </c>
      <c r="AA25" s="305">
        <f>Data!I395</f>
        <v>-1830.1400599999997</v>
      </c>
      <c r="AB25" s="54"/>
      <c r="AC25" s="43"/>
      <c r="AD25" s="54"/>
      <c r="AE25" s="43"/>
      <c r="AF25" s="43"/>
      <c r="AG25" s="49">
        <f t="shared" si="0"/>
        <v>7174.1676800000114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814.55004999999971</v>
      </c>
      <c r="Z26" s="58"/>
      <c r="AA26" s="306"/>
      <c r="AB26" s="54"/>
      <c r="AC26" s="43"/>
      <c r="AD26" s="54"/>
      <c r="AE26" s="43"/>
      <c r="AF26" s="43"/>
      <c r="AG26" s="49">
        <f t="shared" si="0"/>
        <v>814.55004999999971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6359.6176299999952</v>
      </c>
      <c r="Z27" s="308"/>
      <c r="AA27" s="311"/>
      <c r="AB27" s="312"/>
      <c r="AC27" s="313"/>
      <c r="AD27" s="54"/>
      <c r="AE27" s="43"/>
      <c r="AF27" s="43"/>
      <c r="AG27" s="49">
        <f t="shared" si="0"/>
        <v>6359.6176299999952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12781.146349999999</v>
      </c>
      <c r="G28" s="64"/>
      <c r="H28" s="64"/>
      <c r="I28" s="65"/>
      <c r="J28" s="65"/>
      <c r="K28" s="315">
        <f>-Data!I245</f>
        <v>8961.7325899999996</v>
      </c>
      <c r="L28" s="64"/>
      <c r="M28" s="315">
        <f>-Data!I247</f>
        <v>0</v>
      </c>
      <c r="N28" s="64"/>
      <c r="O28" s="64"/>
      <c r="P28" s="316">
        <f>-(Data!I256+Data!I83)</f>
        <v>330.72852</v>
      </c>
      <c r="Q28" s="314">
        <f>-(Data!I261)</f>
        <v>375.66734000000002</v>
      </c>
      <c r="R28" s="314">
        <f>-Data!I267</f>
        <v>3801.0734200000002</v>
      </c>
      <c r="S28" s="64"/>
      <c r="T28" s="314">
        <f>-Data!I306</f>
        <v>32.92503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13660.849849999999</v>
      </c>
      <c r="AG28" s="49">
        <f t="shared" si="0"/>
        <v>39944.123099999997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2893.4279200000001</v>
      </c>
      <c r="M29" s="44"/>
      <c r="N29" s="293">
        <f>-Data!I248</f>
        <v>682.96929</v>
      </c>
      <c r="O29" s="48"/>
      <c r="P29" s="320">
        <f>(Data!I81+Data!I83)</f>
        <v>0</v>
      </c>
      <c r="Q29" s="321">
        <f>-Data!I262</f>
        <v>65.437370000000001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-3641.8345800000002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8671.0353699999978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-1971.1778499999909</v>
      </c>
      <c r="AG30" s="49">
        <f t="shared" si="0"/>
        <v>6699.8575200000068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10.396000000000001</v>
      </c>
      <c r="AG31" s="49">
        <f t="shared" si="0"/>
        <v>10.396000000000001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-131.52427000000046</v>
      </c>
      <c r="AA32" s="317">
        <f>+Y27-AA25</f>
        <v>8189.7576899999949</v>
      </c>
      <c r="AB32" s="66"/>
      <c r="AC32" s="43"/>
      <c r="AD32" s="43"/>
      <c r="AE32" s="43"/>
      <c r="AF32" s="43"/>
      <c r="AG32" s="43">
        <f>SUM(E32:AE32)</f>
        <v>8058.2334199999941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35897.79696</v>
      </c>
      <c r="F33" s="46">
        <f t="shared" si="1"/>
        <v>12781.146349999999</v>
      </c>
      <c r="G33" s="46">
        <f t="shared" si="1"/>
        <v>8671.0353699999978</v>
      </c>
      <c r="H33" s="68">
        <f t="shared" si="1"/>
        <v>12803.123459999999</v>
      </c>
      <c r="I33" s="68">
        <f t="shared" si="1"/>
        <v>35897.79696</v>
      </c>
      <c r="J33" s="68">
        <f t="shared" si="1"/>
        <v>18972.236840000001</v>
      </c>
      <c r="K33" s="68">
        <f t="shared" si="1"/>
        <v>8961.7325899999996</v>
      </c>
      <c r="L33" s="68">
        <f t="shared" si="1"/>
        <v>2893.4279200000001</v>
      </c>
      <c r="M33" s="68">
        <f t="shared" si="1"/>
        <v>0</v>
      </c>
      <c r="N33" s="68">
        <f t="shared" si="1"/>
        <v>682.96929</v>
      </c>
      <c r="O33" s="68">
        <f t="shared" si="1"/>
        <v>6434.1070400000026</v>
      </c>
      <c r="P33" s="68">
        <f t="shared" si="1"/>
        <v>10480.433180000004</v>
      </c>
      <c r="Q33" s="68">
        <f t="shared" si="1"/>
        <v>10149.704660000003</v>
      </c>
      <c r="R33" s="68">
        <f t="shared" si="1"/>
        <v>16408.457470000008</v>
      </c>
      <c r="S33" s="68">
        <f t="shared" si="1"/>
        <v>12607.384050000008</v>
      </c>
      <c r="T33" s="68">
        <f t="shared" si="1"/>
        <v>12617.780050000008</v>
      </c>
      <c r="U33" s="68">
        <f t="shared" si="1"/>
        <v>12584.855020000008</v>
      </c>
      <c r="V33" s="68">
        <f t="shared" si="1"/>
        <v>-21.977110000000039</v>
      </c>
      <c r="W33" s="68">
        <f t="shared" si="1"/>
        <v>8671.0353699999978</v>
      </c>
      <c r="X33" s="400">
        <f t="shared" si="1"/>
        <v>0</v>
      </c>
      <c r="Y33" s="68">
        <f t="shared" si="1"/>
        <v>7174.167679999995</v>
      </c>
      <c r="Z33" s="69">
        <f t="shared" ref="Z33:AF33" si="2">SUM(Z5:Z32)</f>
        <v>814.55004999999971</v>
      </c>
      <c r="AA33" s="69">
        <f t="shared" si="2"/>
        <v>6359.6176299999952</v>
      </c>
      <c r="AB33" s="69">
        <f t="shared" si="2"/>
        <v>39944.123099999997</v>
      </c>
      <c r="AC33" s="69">
        <f t="shared" si="2"/>
        <v>0</v>
      </c>
      <c r="AD33" s="69">
        <f t="shared" si="2"/>
        <v>6699.8575200000068</v>
      </c>
      <c r="AE33" s="69">
        <f t="shared" si="2"/>
        <v>10.396000000000001</v>
      </c>
      <c r="AF33" s="69">
        <f t="shared" si="2"/>
        <v>8058.2334200000068</v>
      </c>
      <c r="AG33" s="43">
        <f>SUM(E33:AE33)</f>
        <v>288495.75745000003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-1.6370904631912708E-11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1.2732925824820995E-11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40603.772199999999</v>
      </c>
      <c r="AC5" s="48"/>
      <c r="AD5" s="47"/>
      <c r="AE5" s="48"/>
      <c r="AF5" s="43"/>
      <c r="AG5" s="49">
        <f t="shared" ref="AG5:AG31" si="0">SUM(E5:AF5)</f>
        <v>40603.772199999999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13661.97925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65.787360000000035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13727.766610000001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2329.3912700000028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2329.3912700000028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13661.97925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13661.97925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40603.772199999999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40603.772199999999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22744.718829999998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22744.718829999998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9492.6151399999999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9492.6151399999999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3168.8098399999999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3168.8098399999999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667.61762999999996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667.61762999999996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9415.6762199999976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9415.6762199999976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9415.6762199999976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3452.9454000000001</v>
      </c>
      <c r="AC16" s="297"/>
      <c r="AD16" s="47"/>
      <c r="AE16" s="48"/>
      <c r="AF16" s="43"/>
      <c r="AG16" s="49">
        <f t="shared" si="0"/>
        <v>12868.621619999998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12525.411659999998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12525.411659999998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12569.094009999997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-1.0000002021115506E-5</v>
      </c>
      <c r="AE18" s="300"/>
      <c r="AF18" s="59"/>
      <c r="AG18" s="49">
        <f t="shared" si="0"/>
        <v>12569.093999999996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9436.9473399999952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9436.9473399999952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9436.9473399999952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0</v>
      </c>
      <c r="AE20" s="304">
        <f>+Data!J303</f>
        <v>10.39565</v>
      </c>
      <c r="AF20" s="63"/>
      <c r="AG20" s="49">
        <f t="shared" si="0"/>
        <v>9447.3429899999956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9425.7699099999954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9425.7699099999954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65.787360000000035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65.787360000000035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4197.0741200000002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-1867.6828499999974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2329.3912700000028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11227.665399999993</v>
      </c>
      <c r="V25" s="43"/>
      <c r="W25" s="43"/>
      <c r="X25" s="43"/>
      <c r="Y25" s="48"/>
      <c r="Z25" s="293">
        <f>Data!J403</f>
        <v>212.71249000000023</v>
      </c>
      <c r="AA25" s="305">
        <f>Data!J395</f>
        <v>834.64557999999909</v>
      </c>
      <c r="AB25" s="54"/>
      <c r="AC25" s="43"/>
      <c r="AD25" s="54"/>
      <c r="AE25" s="43"/>
      <c r="AF25" s="43"/>
      <c r="AG25" s="49">
        <f t="shared" si="0"/>
        <v>12275.023469999991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402.26378000000005</v>
      </c>
      <c r="Z26" s="58"/>
      <c r="AA26" s="306"/>
      <c r="AB26" s="54"/>
      <c r="AC26" s="43"/>
      <c r="AD26" s="54"/>
      <c r="AE26" s="43"/>
      <c r="AF26" s="43"/>
      <c r="AG26" s="49">
        <f t="shared" si="0"/>
        <v>402.26378000000005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11916.920730000005</v>
      </c>
      <c r="Z27" s="308"/>
      <c r="AA27" s="311"/>
      <c r="AB27" s="312"/>
      <c r="AC27" s="313"/>
      <c r="AD27" s="54"/>
      <c r="AE27" s="43"/>
      <c r="AF27" s="43"/>
      <c r="AG27" s="49">
        <f t="shared" si="0"/>
        <v>11916.920730000005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13727.766610000001</v>
      </c>
      <c r="G28" s="64"/>
      <c r="H28" s="64"/>
      <c r="I28" s="65"/>
      <c r="J28" s="65"/>
      <c r="K28" s="315">
        <f>-Data!J245</f>
        <v>9492.6151399999999</v>
      </c>
      <c r="L28" s="64"/>
      <c r="M28" s="315">
        <f>-Data!J247</f>
        <v>0</v>
      </c>
      <c r="N28" s="64"/>
      <c r="O28" s="64"/>
      <c r="P28" s="316">
        <f>-(Data!J256+Data!J83)</f>
        <v>343.20996000000002</v>
      </c>
      <c r="Q28" s="314">
        <f>-(Data!J261)</f>
        <v>-5.3267499999999997</v>
      </c>
      <c r="R28" s="314">
        <f>-Data!J267</f>
        <v>3132.1466599999999</v>
      </c>
      <c r="S28" s="64"/>
      <c r="T28" s="314">
        <f>-Data!J306</f>
        <v>21.573080000000001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17344.732899999999</v>
      </c>
      <c r="AG28" s="49">
        <f t="shared" si="0"/>
        <v>44056.717599999996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3168.8098399999999</v>
      </c>
      <c r="M29" s="44"/>
      <c r="N29" s="293">
        <f>-Data!J248</f>
        <v>667.61762999999996</v>
      </c>
      <c r="O29" s="48"/>
      <c r="P29" s="320">
        <f>(Data!J81+Data!J83)</f>
        <v>0</v>
      </c>
      <c r="Q29" s="321">
        <f>-Data!J262</f>
        <v>-38.355600000000003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-3798.0718699999998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2329.3912700000028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-2329.3912800000048</v>
      </c>
      <c r="AG30" s="49">
        <f t="shared" si="0"/>
        <v>-1.0000002021115506E-5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10.39565</v>
      </c>
      <c r="AG31" s="49">
        <f t="shared" si="0"/>
        <v>10.39565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189.55128999999982</v>
      </c>
      <c r="AA32" s="317">
        <f>+Y27-AA25</f>
        <v>11082.275150000007</v>
      </c>
      <c r="AB32" s="66"/>
      <c r="AC32" s="43"/>
      <c r="AD32" s="43"/>
      <c r="AE32" s="43"/>
      <c r="AF32" s="43"/>
      <c r="AG32" s="43">
        <f>SUM(E32:AE32)</f>
        <v>11271.826440000006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40603.772199999999</v>
      </c>
      <c r="F33" s="46">
        <f t="shared" si="1"/>
        <v>13727.766610000001</v>
      </c>
      <c r="G33" s="46">
        <f t="shared" si="1"/>
        <v>2329.3912700000028</v>
      </c>
      <c r="H33" s="68">
        <f t="shared" si="1"/>
        <v>13661.97925</v>
      </c>
      <c r="I33" s="68">
        <f t="shared" si="1"/>
        <v>40603.772199999999</v>
      </c>
      <c r="J33" s="68">
        <f t="shared" si="1"/>
        <v>22744.718829999998</v>
      </c>
      <c r="K33" s="68">
        <f t="shared" si="1"/>
        <v>9492.6151399999999</v>
      </c>
      <c r="L33" s="68">
        <f t="shared" si="1"/>
        <v>3168.8098399999999</v>
      </c>
      <c r="M33" s="68">
        <f t="shared" si="1"/>
        <v>0</v>
      </c>
      <c r="N33" s="68">
        <f t="shared" si="1"/>
        <v>667.61762999999996</v>
      </c>
      <c r="O33" s="68">
        <f t="shared" si="1"/>
        <v>9415.6762199999976</v>
      </c>
      <c r="P33" s="68">
        <f t="shared" si="1"/>
        <v>12868.621619999998</v>
      </c>
      <c r="Q33" s="68">
        <f t="shared" si="1"/>
        <v>12525.411659999996</v>
      </c>
      <c r="R33" s="68">
        <f t="shared" si="1"/>
        <v>12569.093999999996</v>
      </c>
      <c r="S33" s="68">
        <f t="shared" si="1"/>
        <v>9436.9473399999952</v>
      </c>
      <c r="T33" s="68">
        <f t="shared" si="1"/>
        <v>9447.3429899999956</v>
      </c>
      <c r="U33" s="68">
        <f t="shared" si="1"/>
        <v>9425.7699099999954</v>
      </c>
      <c r="V33" s="68">
        <f t="shared" si="1"/>
        <v>65.787360000000035</v>
      </c>
      <c r="W33" s="68">
        <f t="shared" si="1"/>
        <v>2329.3912700000028</v>
      </c>
      <c r="X33" s="400">
        <f t="shared" si="1"/>
        <v>0</v>
      </c>
      <c r="Y33" s="68">
        <f t="shared" si="1"/>
        <v>12319.184510000005</v>
      </c>
      <c r="Z33" s="69">
        <f t="shared" ref="Z33:AF33" si="2">SUM(Z5:Z32)</f>
        <v>402.26378000000005</v>
      </c>
      <c r="AA33" s="69">
        <f t="shared" si="2"/>
        <v>11916.920730000005</v>
      </c>
      <c r="AB33" s="69">
        <f t="shared" si="2"/>
        <v>44056.717599999996</v>
      </c>
      <c r="AC33" s="69">
        <f t="shared" si="2"/>
        <v>0</v>
      </c>
      <c r="AD33" s="69">
        <f t="shared" si="2"/>
        <v>-1.0000002021115506E-5</v>
      </c>
      <c r="AE33" s="69">
        <f t="shared" si="2"/>
        <v>10.39565</v>
      </c>
      <c r="AF33" s="69">
        <f t="shared" si="2"/>
        <v>11227.665399999994</v>
      </c>
      <c r="AG33" s="43">
        <f>SUM(E33:AE33)</f>
        <v>293789.96759999992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44.1610400000136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-44.161040000011781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2020-06-17T08:15:10Z</dcterms:modified>
</cp:coreProperties>
</file>