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Descargas\Análisis de datos\Material de apoyo 11-20241116\Archivos de ayuda 11\"/>
    </mc:Choice>
  </mc:AlternateContent>
  <bookViews>
    <workbookView xWindow="0" yWindow="0" windowWidth="21570" windowHeight="8145"/>
  </bookViews>
  <sheets>
    <sheet name="a.1" sheetId="3" r:id="rId1"/>
    <sheet name="a.2" sheetId="2" r:id="rId2"/>
    <sheet name="Bike Sales" sheetId="1" r:id="rId3"/>
  </sheets>
  <calcPr calcId="15251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2" i="3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<sst xmlns="http://schemas.openxmlformats.org/spreadsheetml/2006/main" count="831" uniqueCount="161">
  <si>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</si>
  <si>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</si>
  <si>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</si>
  <si>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</si>
  <si>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</si>
  <si>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</si>
  <si>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</si>
  <si>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</si>
  <si>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</si>
  <si>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</si>
  <si>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</si>
  <si>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</si>
  <si>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</si>
  <si>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</si>
  <si>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</si>
  <si>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</si>
  <si>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</si>
  <si>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</si>
  <si>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</si>
  <si>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</si>
  <si>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</si>
  <si>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</si>
  <si>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</si>
  <si>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</si>
  <si>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</si>
  <si>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</si>
  <si>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</si>
  <si>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</si>
  <si>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</si>
  <si>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</si>
  <si>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</si>
  <si>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</si>
  <si>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</si>
  <si>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</si>
  <si>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</si>
  <si>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</si>
  <si>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</si>
  <si>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</si>
  <si>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</si>
  <si>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</si>
  <si>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</si>
  <si>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</si>
  <si>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</si>
  <si>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</si>
  <si>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</si>
  <si>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</si>
  <si>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</si>
  <si>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</si>
  <si>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</si>
  <si>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</si>
  <si>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</si>
  <si>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</si>
  <si>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</si>
  <si>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</si>
  <si>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</si>
  <si>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</si>
  <si>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</si>
  <si>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</si>
  <si>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</si>
  <si>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</si>
  <si>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</si>
  <si>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</si>
  <si>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</si>
  <si>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</si>
  <si>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</si>
  <si>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</si>
  <si>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</si>
  <si>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</si>
  <si>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</si>
  <si>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</si>
  <si>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</si>
  <si>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</si>
  <si>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</si>
  <si>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</si>
  <si>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</si>
  <si>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</si>
  <si>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</si>
  <si>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</si>
  <si>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</si>
  <si>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</si>
  <si>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</si>
  <si>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</si>
  <si>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</si>
  <si>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</si>
  <si>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</si>
  <si>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</si>
  <si>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</si>
  <si>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</si>
  <si>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</si>
  <si>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</si>
  <si>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</si>
  <si>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</si>
  <si>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</si>
  <si>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</si>
  <si>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</si>
  <si>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</si>
  <si>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</si>
  <si>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</si>
  <si>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</si>
  <si>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</si>
  <si>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</si>
  <si>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</si>
  <si>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</si>
  <si>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</si>
  <si>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</si>
  <si>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</si>
  <si>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</si>
  <si>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</si>
  <si>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</si>
  <si>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</si>
  <si>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</si>
  <si>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</si>
  <si>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</si>
  <si>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</si>
  <si>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</si>
  <si>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</si>
  <si>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</si>
  <si>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</si>
  <si>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</si>
  <si>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</si>
  <si>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</si>
  <si>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</si>
  <si>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</si>
  <si>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</si>
  <si>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</si>
  <si>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</si>
  <si>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</si>
  <si>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</si>
  <si>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</si>
  <si>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</si>
  <si>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</si>
  <si>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</si>
  <si>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</si>
  <si>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</si>
  <si>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</si>
  <si>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</si>
  <si>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</si>
  <si>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</si>
  <si>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</si>
  <si>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</si>
  <si>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</si>
  <si>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</si>
  <si>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</si>
  <si>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</si>
  <si>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</si>
  <si>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</si>
  <si>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</si>
  <si>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</si>
  <si>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</si>
  <si>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</si>
  <si>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</si>
  <si>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</si>
  <si>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</si>
  <si>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</si>
  <si>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</si>
  <si>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</si>
  <si>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Etiquetas de fila</t>
  </si>
  <si>
    <t>Total general</t>
  </si>
  <si>
    <t>Suma de Order_Quantity</t>
  </si>
  <si>
    <t>fecha</t>
  </si>
  <si>
    <t>Mayor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</si>
</sst>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0" fillId="33" borderId="10" xfId="0" applyFont="1" applyFill="1" applyBorder="1"/>
    <xf numFmtId="14" fontId="0" fillId="0" borderId="10" xfId="0" applyNumberFormat="1" applyBorder="1" applyAlignment="1">
      <alignment horizontal="left"/>
    </xf>
    <xf numFmtId="0" fontId="0" fillId="0" borderId="10" xfId="0" applyNumberFormat="1" applyBorder="1"/>
    <xf numFmtId="0" fontId="21" fillId="0" borderId="0" xfId="0" applyFont="1"/>
    <xf numFmtId="0" fontId="0" fillId="34" borderId="0" xfId="0" applyFill="1" applyAlignment="1">
      <alignment horizontal="left" indent="1"/>
    </xf>
    <xf numFmtId="0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-409]d\-mmm\-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240515765175731"/>
          <c:w val="0.90286351706036749"/>
          <c:h val="0.64912716143634397"/>
        </c:manualLayout>
      </c:layout>
      <c:scatterChart>
        <c:scatterStyle val="lineMarker"/>
        <c:varyColors val="0"/>
        <c:ser>
          <c:idx val="0"/>
          <c:order val="0"/>
          <c:tx>
            <c:strRef>
              <c:f>a.1!$E$3</c:f>
              <c:strCache>
                <c:ptCount val="1"/>
                <c:pt idx="0">
                  <c:v>Suma de Order_Quantity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a.1!$D$4:$D$27</c:f>
              <c:numCache>
                <c:formatCode>m/d/yyyy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xVal>
          <c:yVal>
            <c:numRef>
              <c:f>a.1!$E$4:$E$27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19</c:v>
                </c:pt>
                <c:pt idx="18">
                  <c:v>43</c:v>
                </c:pt>
                <c:pt idx="19">
                  <c:v>13</c:v>
                </c:pt>
                <c:pt idx="20">
                  <c:v>5</c:v>
                </c:pt>
                <c:pt idx="21">
                  <c:v>10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17256"/>
        <c:axId val="538175440"/>
      </c:scatterChart>
      <c:valAx>
        <c:axId val="53681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175440"/>
        <c:crosses val="autoZero"/>
        <c:crossBetween val="midCat"/>
      </c:valAx>
      <c:valAx>
        <c:axId val="5381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81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6</xdr:row>
      <xdr:rowOff>4762</xdr:rowOff>
    </xdr:from>
    <xdr:to>
      <xdr:col>14</xdr:col>
      <xdr:colOff>176212</xdr:colOff>
      <xdr:row>24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ky" refreshedDate="45612.589002314817" createdVersion="5" refreshedVersion="5" minRefreshableVersion="3" recordCount="88">
  <cacheSource type="worksheet">
    <worksheetSource name="Tabla1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Month" numFmtId="0">
      <sharedItems count="1">
        <s v="December"/>
      </sharedItems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/>
    </cacheField>
    <cacheField name="Customer_Gender" numFmtId="0">
      <sharedItems/>
    </cacheField>
    <cacheField name="Country" numFmtId="0">
      <sharedItems/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11" count="5">
        <n v="4"/>
        <n v="1"/>
        <n v="2"/>
        <n v="3"/>
        <n v="11"/>
      </sharedItems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13926"/>
    </cacheField>
    <cacheField name="Revenue" numFmtId="8">
      <sharedItems containsSemiMixedTypes="0" containsString="0" containsNumber="1" containsInteger="1" minValue="540" maxValue="2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x v="0"/>
    <x v="0"/>
    <x v="0"/>
    <n v="2021"/>
    <n v="39"/>
    <s v="Adults (35-64)"/>
    <s v="F"/>
    <s v="United States"/>
    <s v="California"/>
    <s v="Bikes"/>
    <s v="Mountain Bikes"/>
    <s v="Mountain-200 Black, 46"/>
    <x v="0"/>
    <n v="1252"/>
    <n v="2295"/>
    <n v="4172"/>
    <n v="5008"/>
    <n v="9180"/>
  </r>
  <r>
    <x v="1"/>
    <x v="0"/>
    <x v="0"/>
    <x v="0"/>
    <n v="2021"/>
    <n v="44"/>
    <s v="Adults (35-64)"/>
    <s v="M"/>
    <s v="United Kingdom"/>
    <s v="England"/>
    <s v="Bikes"/>
    <s v="Mountain Bikes"/>
    <s v="Mountain-200 Silver, 42"/>
    <x v="1"/>
    <n v="1266"/>
    <n v="2320"/>
    <n v="1054"/>
    <n v="1266"/>
    <n v="2320"/>
  </r>
  <r>
    <x v="2"/>
    <x v="1"/>
    <x v="1"/>
    <x v="0"/>
    <n v="2021"/>
    <n v="37"/>
    <s v="Adults (35-64)"/>
    <s v="M"/>
    <s v="United States"/>
    <s v="California"/>
    <s v="Bikes"/>
    <s v="Mountain Bikes"/>
    <s v="Mountain-400-W Silver, 46"/>
    <x v="2"/>
    <n v="420"/>
    <n v="769"/>
    <n v="698"/>
    <n v="840"/>
    <n v="1538"/>
  </r>
  <r>
    <x v="3"/>
    <x v="1"/>
    <x v="1"/>
    <x v="0"/>
    <n v="2021"/>
    <n v="31"/>
    <s v="Young Adults (25-34)"/>
    <s v="F"/>
    <s v="Australia"/>
    <s v="New South Wales"/>
    <s v="Bikes"/>
    <s v="Mountain Bikes"/>
    <s v="Mountain-400-W Silver, 42"/>
    <x v="1"/>
    <n v="420"/>
    <n v="769"/>
    <n v="349"/>
    <n v="420"/>
    <n v="769"/>
  </r>
  <r>
    <x v="4"/>
    <x v="2"/>
    <x v="2"/>
    <x v="0"/>
    <n v="2021"/>
    <n v="37"/>
    <s v="Adults (35-64)"/>
    <s v="F"/>
    <s v="United States"/>
    <s v="California"/>
    <s v="Bikes"/>
    <s v="Mountain Bikes"/>
    <s v="Mountain-200 Black, 46"/>
    <x v="2"/>
    <n v="1252"/>
    <n v="2295"/>
    <n v="2086"/>
    <n v="2504"/>
    <n v="4590"/>
  </r>
  <r>
    <x v="5"/>
    <x v="2"/>
    <x v="2"/>
    <x v="0"/>
    <n v="2021"/>
    <n v="24"/>
    <s v="Youth (&lt;25)"/>
    <s v="F"/>
    <s v="United Kingdom"/>
    <s v="England"/>
    <s v="Bikes"/>
    <s v="Mountain Bikes"/>
    <s v="Mountain-200 Black, 38"/>
    <x v="1"/>
    <n v="1252"/>
    <n v="2295"/>
    <n v="1043"/>
    <n v="1252"/>
    <n v="2295"/>
  </r>
  <r>
    <x v="6"/>
    <x v="2"/>
    <x v="2"/>
    <x v="0"/>
    <n v="2021"/>
    <n v="37"/>
    <s v="Adults (35-64)"/>
    <s v="M"/>
    <s v="United States"/>
    <s v="Washington"/>
    <s v="Bikes"/>
    <s v="Mountain Bikes"/>
    <s v="Mountain-200 Black, 46"/>
    <x v="1"/>
    <n v="1252"/>
    <n v="2295"/>
    <n v="1043"/>
    <n v="1252"/>
    <n v="2295"/>
  </r>
  <r>
    <x v="7"/>
    <x v="3"/>
    <x v="3"/>
    <x v="0"/>
    <n v="2021"/>
    <n v="31"/>
    <s v="Young Adults (25-34)"/>
    <s v="F"/>
    <s v="Australia"/>
    <s v="New South Wales"/>
    <s v="Bikes"/>
    <s v="Mountain Bikes"/>
    <s v="Mountain-400-W Silver, 42"/>
    <x v="0"/>
    <n v="420"/>
    <n v="769"/>
    <n v="1396"/>
    <n v="1680"/>
    <n v="3076"/>
  </r>
  <r>
    <x v="8"/>
    <x v="4"/>
    <x v="4"/>
    <x v="0"/>
    <n v="2021"/>
    <n v="39"/>
    <s v="Adults (35-64)"/>
    <s v="F"/>
    <s v="United States"/>
    <s v="California"/>
    <s v="Bikes"/>
    <s v="Mountain Bikes"/>
    <s v="Mountain-200 Black, 46"/>
    <x v="0"/>
    <n v="1252"/>
    <n v="2295"/>
    <n v="4172"/>
    <n v="5008"/>
    <n v="9180"/>
  </r>
  <r>
    <x v="9"/>
    <x v="4"/>
    <x v="4"/>
    <x v="0"/>
    <n v="2021"/>
    <n v="42"/>
    <s v="Adults (35-64)"/>
    <s v="M"/>
    <s v="Germany"/>
    <s v="Nordrhein-Westfalen"/>
    <s v="Bikes"/>
    <s v="Mountain Bikes"/>
    <s v="Mountain-200 Black, 38"/>
    <x v="0"/>
    <n v="1252"/>
    <n v="2295"/>
    <n v="4172"/>
    <n v="5008"/>
    <n v="9180"/>
  </r>
  <r>
    <x v="10"/>
    <x v="4"/>
    <x v="4"/>
    <x v="0"/>
    <n v="2021"/>
    <n v="35"/>
    <s v="Adults (35-64)"/>
    <s v="F"/>
    <s v="Australia"/>
    <s v="Queensland"/>
    <s v="Bikes"/>
    <s v="Mountain Bikes"/>
    <s v="Mountain-200 Silver, 38"/>
    <x v="1"/>
    <n v="1266"/>
    <n v="2320"/>
    <n v="1054"/>
    <n v="1266"/>
    <n v="2320"/>
  </r>
  <r>
    <x v="11"/>
    <x v="4"/>
    <x v="4"/>
    <x v="0"/>
    <n v="2021"/>
    <n v="37"/>
    <s v="Adults (35-64)"/>
    <s v="F"/>
    <s v="United States"/>
    <s v="California"/>
    <s v="Bikes"/>
    <s v="Mountain Bikes"/>
    <s v="Mountain-200 Black, 46"/>
    <x v="1"/>
    <n v="1252"/>
    <n v="2295"/>
    <n v="1043"/>
    <n v="1252"/>
    <n v="2295"/>
  </r>
  <r>
    <x v="12"/>
    <x v="5"/>
    <x v="5"/>
    <x v="0"/>
    <n v="2021"/>
    <n v="23"/>
    <s v="Youth (&lt;25)"/>
    <s v="M"/>
    <s v="United Kingdom"/>
    <s v="England"/>
    <s v="Bikes"/>
    <s v="Mountain Bikes"/>
    <s v="Mountain-400-W Silver, 46"/>
    <x v="3"/>
    <n v="420"/>
    <n v="769"/>
    <n v="1047"/>
    <n v="1260"/>
    <n v="2307"/>
  </r>
  <r>
    <x v="13"/>
    <x v="5"/>
    <x v="5"/>
    <x v="0"/>
    <n v="2021"/>
    <n v="27"/>
    <s v="Young Adults (25-34)"/>
    <s v="M"/>
    <s v="Canada"/>
    <s v="British Columbia"/>
    <s v="Bikes"/>
    <s v="Mountain Bikes"/>
    <s v="Mountain-200 Black, 46"/>
    <x v="1"/>
    <n v="1252"/>
    <n v="2295"/>
    <n v="1043"/>
    <n v="1252"/>
    <n v="2295"/>
  </r>
  <r>
    <x v="14"/>
    <x v="5"/>
    <x v="5"/>
    <x v="0"/>
    <n v="2021"/>
    <n v="36"/>
    <s v="Adults (35-64)"/>
    <s v="M"/>
    <s v="Australia"/>
    <s v="New South Wales"/>
    <s v="Bikes"/>
    <s v="Mountain Bikes"/>
    <s v="Mountain-200 Black, 42"/>
    <x v="1"/>
    <n v="1252"/>
    <n v="2295"/>
    <n v="1043"/>
    <n v="1252"/>
    <n v="2295"/>
  </r>
  <r>
    <x v="15"/>
    <x v="5"/>
    <x v="5"/>
    <x v="0"/>
    <n v="2021"/>
    <n v="47"/>
    <s v="Adults (35-64)"/>
    <s v="M"/>
    <s v="United Kingdom"/>
    <s v="England"/>
    <s v="Bikes"/>
    <s v="Mountain Bikes"/>
    <s v="Mountain-200 Silver, 38"/>
    <x v="1"/>
    <n v="1266"/>
    <n v="2320"/>
    <n v="1054"/>
    <n v="1266"/>
    <n v="2320"/>
  </r>
  <r>
    <x v="16"/>
    <x v="6"/>
    <x v="6"/>
    <x v="0"/>
    <n v="2021"/>
    <n v="30"/>
    <s v="Young Adults (25-34)"/>
    <s v="M"/>
    <s v="United States"/>
    <s v="California"/>
    <s v="Bikes"/>
    <s v="Mountain Bikes"/>
    <s v="Mountain-400-W Silver, 38"/>
    <x v="0"/>
    <n v="420"/>
    <n v="769"/>
    <n v="1396"/>
    <n v="1680"/>
    <n v="3076"/>
  </r>
  <r>
    <x v="17"/>
    <x v="6"/>
    <x v="6"/>
    <x v="0"/>
    <n v="2021"/>
    <n v="38"/>
    <s v="Adults (35-64)"/>
    <s v="M"/>
    <s v="United States"/>
    <s v="California"/>
    <s v="Bikes"/>
    <s v="Mountain Bikes"/>
    <s v="Mountain-200 Silver, 42"/>
    <x v="2"/>
    <n v="1266"/>
    <n v="2320"/>
    <n v="2108"/>
    <n v="2532"/>
    <n v="4640"/>
  </r>
  <r>
    <x v="18"/>
    <x v="7"/>
    <x v="7"/>
    <x v="0"/>
    <n v="2021"/>
    <n v="19"/>
    <s v="Youth (&lt;25)"/>
    <s v="F"/>
    <s v="Australia"/>
    <s v="New South Wales"/>
    <s v="Bikes"/>
    <s v="Mountain Bikes"/>
    <s v="Mountain-500 Silver, 42"/>
    <x v="0"/>
    <n v="308"/>
    <n v="565"/>
    <n v="1028"/>
    <n v="1232"/>
    <n v="2260"/>
  </r>
  <r>
    <x v="19"/>
    <x v="7"/>
    <x v="7"/>
    <x v="0"/>
    <n v="2021"/>
    <n v="30"/>
    <s v="Young Adults (25-34)"/>
    <s v="F"/>
    <s v="Canada"/>
    <s v="British Columbia"/>
    <s v="Bikes"/>
    <s v="Mountain Bikes"/>
    <s v="Mountain-200 Silver, 38"/>
    <x v="0"/>
    <n v="1266"/>
    <n v="2320"/>
    <n v="4216"/>
    <n v="5064"/>
    <n v="9280"/>
  </r>
  <r>
    <x v="20"/>
    <x v="7"/>
    <x v="7"/>
    <x v="0"/>
    <n v="2021"/>
    <n v="39"/>
    <s v="Adults (35-64)"/>
    <s v="F"/>
    <s v="United States"/>
    <s v="Oregon"/>
    <s v="Bikes"/>
    <s v="Mountain Bikes"/>
    <s v="Mountain-500 Black, 42"/>
    <x v="2"/>
    <n v="1252"/>
    <n v="2295"/>
    <n v="2086"/>
    <n v="2504"/>
    <n v="4590"/>
  </r>
  <r>
    <x v="21"/>
    <x v="7"/>
    <x v="7"/>
    <x v="0"/>
    <n v="2021"/>
    <n v="35"/>
    <s v="Adults (35-64)"/>
    <s v="F"/>
    <s v="United States"/>
    <s v="California"/>
    <s v="Bikes"/>
    <s v="Mountain Bikes"/>
    <s v="Mountain-500 Black, 42"/>
    <x v="1"/>
    <n v="295"/>
    <n v="540"/>
    <n v="245"/>
    <n v="295"/>
    <n v="540"/>
  </r>
  <r>
    <x v="22"/>
    <x v="8"/>
    <x v="8"/>
    <x v="0"/>
    <n v="2021"/>
    <n v="33"/>
    <s v="Young Adults (25-34)"/>
    <s v="F"/>
    <s v="Australia"/>
    <s v="Victoria"/>
    <s v="Bikes"/>
    <s v="Mountain Bikes"/>
    <s v="Mountain-100 Black, 38"/>
    <x v="2"/>
    <n v="1898"/>
    <n v="3375"/>
    <n v="2954"/>
    <n v="3796"/>
    <n v="6750"/>
  </r>
  <r>
    <x v="23"/>
    <x v="8"/>
    <x v="8"/>
    <x v="0"/>
    <n v="2021"/>
    <n v="41"/>
    <s v="Adults (35-64)"/>
    <s v="F"/>
    <s v="Germany"/>
    <s v="Hamburg"/>
    <s v="Bikes"/>
    <s v="Mountain Bikes"/>
    <s v="Mountain-200 Silver, 42"/>
    <x v="1"/>
    <n v="1266"/>
    <n v="2320"/>
    <n v="1054"/>
    <n v="1266"/>
    <n v="2320"/>
  </r>
  <r>
    <x v="24"/>
    <x v="9"/>
    <x v="9"/>
    <x v="0"/>
    <n v="2021"/>
    <n v="34"/>
    <s v="Young Adults (25-34)"/>
    <s v="F"/>
    <s v="United States"/>
    <s v="California"/>
    <s v="Bikes"/>
    <s v="Mountain Bikes"/>
    <s v="Mountain-200 Black, 42"/>
    <x v="2"/>
    <n v="1252"/>
    <n v="2295"/>
    <n v="2086"/>
    <n v="2504"/>
    <n v="4590"/>
  </r>
  <r>
    <x v="25"/>
    <x v="9"/>
    <x v="9"/>
    <x v="0"/>
    <n v="2021"/>
    <n v="40"/>
    <s v="Adults (35-64)"/>
    <s v="M"/>
    <s v="Australia"/>
    <s v="New South Wales"/>
    <s v="Bikes"/>
    <s v="Mountain Bikes"/>
    <s v="Mountain-200 Black, 42"/>
    <x v="2"/>
    <n v="1252"/>
    <n v="2295"/>
    <n v="2086"/>
    <n v="2504"/>
    <n v="4590"/>
  </r>
  <r>
    <x v="26"/>
    <x v="9"/>
    <x v="9"/>
    <x v="0"/>
    <n v="2021"/>
    <n v="26"/>
    <s v="Young Adults (25-34)"/>
    <s v="M"/>
    <s v="United Kingdom"/>
    <s v="England"/>
    <s v="Bikes"/>
    <s v="Mountain Bikes"/>
    <s v="Mountain-200 Black, 38"/>
    <x v="1"/>
    <n v="1252"/>
    <n v="2295"/>
    <n v="1043"/>
    <n v="1252"/>
    <n v="2295"/>
  </r>
  <r>
    <x v="27"/>
    <x v="9"/>
    <x v="9"/>
    <x v="0"/>
    <n v="2021"/>
    <n v="34"/>
    <s v="Young Adults (25-34)"/>
    <s v="M"/>
    <s v="United States"/>
    <s v="California"/>
    <s v="Bikes"/>
    <s v="Mountain Bikes"/>
    <s v="Mountain-500 Black, 40"/>
    <x v="1"/>
    <n v="295"/>
    <n v="540"/>
    <n v="245"/>
    <n v="295"/>
    <n v="540"/>
  </r>
  <r>
    <x v="28"/>
    <x v="9"/>
    <x v="9"/>
    <x v="0"/>
    <n v="2021"/>
    <n v="34"/>
    <s v="Young Adults (25-34)"/>
    <s v="F"/>
    <s v="United States"/>
    <s v="Washington"/>
    <s v="Bikes"/>
    <s v="Mountain Bikes"/>
    <s v="Mountain-100 Silver, 44"/>
    <x v="1"/>
    <n v="1912"/>
    <n v="3400"/>
    <n v="1488"/>
    <n v="1912"/>
    <n v="3400"/>
  </r>
  <r>
    <x v="29"/>
    <x v="9"/>
    <x v="9"/>
    <x v="0"/>
    <n v="2021"/>
    <n v="38"/>
    <s v="Adults (35-64)"/>
    <s v="M"/>
    <s v="Australia"/>
    <s v="New South Wales"/>
    <s v="Bikes"/>
    <s v="Mountain Bikes"/>
    <s v="Mountain-200 Black, 38"/>
    <x v="1"/>
    <n v="1252"/>
    <n v="2295"/>
    <n v="1043"/>
    <n v="1252"/>
    <n v="2295"/>
  </r>
  <r>
    <x v="30"/>
    <x v="10"/>
    <x v="10"/>
    <x v="0"/>
    <n v="2021"/>
    <n v="24"/>
    <s v="Youth (&lt;25)"/>
    <s v="F"/>
    <s v="France"/>
    <s v="Seine (Paris)"/>
    <s v="Bikes"/>
    <s v="Mountain Bikes"/>
    <s v="Mountain-200 Black, 38"/>
    <x v="3"/>
    <n v="1252"/>
    <n v="2295"/>
    <n v="3129"/>
    <n v="3756"/>
    <n v="6885"/>
  </r>
  <r>
    <x v="31"/>
    <x v="10"/>
    <x v="10"/>
    <x v="0"/>
    <n v="2021"/>
    <n v="41"/>
    <s v="Adults (35-64)"/>
    <s v="F"/>
    <s v="Australia"/>
    <s v="New South Wales"/>
    <s v="Bikes"/>
    <s v="Mountain Bikes"/>
    <s v="Mountain-400-W Silver, 38"/>
    <x v="2"/>
    <n v="420"/>
    <n v="769"/>
    <n v="698"/>
    <n v="840"/>
    <n v="1538"/>
  </r>
  <r>
    <x v="32"/>
    <x v="10"/>
    <x v="10"/>
    <x v="0"/>
    <n v="2021"/>
    <n v="27"/>
    <s v="Young Adults (25-34)"/>
    <s v="M"/>
    <s v="Canada"/>
    <s v="British Columbia"/>
    <s v="Bikes"/>
    <s v="Mountain Bikes"/>
    <s v="Mountain-200 Black, 46"/>
    <x v="1"/>
    <n v="1252"/>
    <n v="2295"/>
    <n v="1043"/>
    <n v="1252"/>
    <n v="2295"/>
  </r>
  <r>
    <x v="33"/>
    <x v="10"/>
    <x v="10"/>
    <x v="0"/>
    <n v="2021"/>
    <n v="37"/>
    <s v="Adults (35-64)"/>
    <s v="M"/>
    <s v="United States"/>
    <s v="California"/>
    <s v="Bikes"/>
    <s v="Mountain Bikes"/>
    <s v="Mountain-400-W Silver, 46"/>
    <x v="1"/>
    <n v="420"/>
    <n v="769"/>
    <n v="349"/>
    <n v="420"/>
    <n v="769"/>
  </r>
  <r>
    <x v="34"/>
    <x v="10"/>
    <x v="10"/>
    <x v="0"/>
    <n v="2021"/>
    <n v="38"/>
    <s v="Adults (35-64)"/>
    <s v="F"/>
    <s v="United States"/>
    <s v="California"/>
    <s v="Bikes"/>
    <s v="Mountain Bikes"/>
    <s v="Mountain-200 Silver, 38"/>
    <x v="1"/>
    <n v="1266"/>
    <n v="2320"/>
    <n v="1054"/>
    <n v="1266"/>
    <n v="2320"/>
  </r>
  <r>
    <x v="35"/>
    <x v="11"/>
    <x v="11"/>
    <x v="0"/>
    <n v="2021"/>
    <n v="36"/>
    <s v="Adults (35-64)"/>
    <s v="F"/>
    <s v="Australia"/>
    <s v="New South Wales"/>
    <s v="Bikes"/>
    <s v="Mountain Bikes"/>
    <s v="Mountain-200 Silver, 42"/>
    <x v="0"/>
    <n v="1266"/>
    <n v="2320"/>
    <n v="4216"/>
    <n v="5064"/>
    <n v="9280"/>
  </r>
  <r>
    <x v="36"/>
    <x v="11"/>
    <x v="11"/>
    <x v="0"/>
    <n v="2021"/>
    <n v="37"/>
    <s v="Adults (35-64)"/>
    <s v="M"/>
    <s v="United States"/>
    <s v="California"/>
    <s v="Bikes"/>
    <s v="Mountain Bikes"/>
    <s v="Mountain-400-W Silver, 46"/>
    <x v="0"/>
    <n v="420"/>
    <n v="769"/>
    <n v="1396"/>
    <n v="1680"/>
    <n v="3076"/>
  </r>
  <r>
    <x v="37"/>
    <x v="11"/>
    <x v="11"/>
    <x v="0"/>
    <n v="2021"/>
    <n v="34"/>
    <s v="Young Adults (25-34)"/>
    <s v="M"/>
    <s v="Australia"/>
    <s v="New South Wales"/>
    <s v="Bikes"/>
    <s v="Mountain Bikes"/>
    <s v="Mountain-200 Black, 38"/>
    <x v="2"/>
    <n v="1252"/>
    <n v="2295"/>
    <n v="2086"/>
    <n v="2504"/>
    <n v="4590"/>
  </r>
  <r>
    <x v="38"/>
    <x v="11"/>
    <x v="11"/>
    <x v="0"/>
    <n v="2021"/>
    <n v="35"/>
    <s v="Adults (35-64)"/>
    <s v="F"/>
    <s v="Australia"/>
    <s v="Victoria"/>
    <s v="Bikes"/>
    <s v="Mountain Bikes"/>
    <s v="Mountain-200 Silver, 42"/>
    <x v="1"/>
    <n v="1266"/>
    <n v="2320"/>
    <n v="1054"/>
    <n v="1266"/>
    <n v="2320"/>
  </r>
  <r>
    <x v="39"/>
    <x v="11"/>
    <x v="11"/>
    <x v="0"/>
    <n v="2021"/>
    <n v="38"/>
    <s v="Adults (35-64)"/>
    <s v="F"/>
    <s v="United States"/>
    <s v="Washington"/>
    <s v="Bikes"/>
    <s v="Mountain Bikes"/>
    <s v="Mountain-200 Silver, 42"/>
    <x v="1"/>
    <n v="1266"/>
    <n v="2320"/>
    <n v="1054"/>
    <n v="1266"/>
    <n v="2320"/>
  </r>
  <r>
    <x v="40"/>
    <x v="12"/>
    <x v="12"/>
    <x v="0"/>
    <n v="2021"/>
    <n v="32"/>
    <s v="Young Adults (25-34)"/>
    <s v="F"/>
    <s v="Australia"/>
    <s v="Queensland"/>
    <s v="Bikes"/>
    <s v="Mountain Bikes"/>
    <s v="Mountain-200 Silver, 42"/>
    <x v="3"/>
    <n v="1266"/>
    <n v="2320"/>
    <n v="3162"/>
    <n v="3798"/>
    <n v="6960"/>
  </r>
  <r>
    <x v="41"/>
    <x v="12"/>
    <x v="12"/>
    <x v="0"/>
    <n v="2021"/>
    <n v="40"/>
    <s v="Adults (35-64)"/>
    <s v="F"/>
    <s v="United States"/>
    <s v="California"/>
    <s v="Bikes"/>
    <s v="Mountain Bikes"/>
    <s v="Mountain-500 Silver, 40"/>
    <x v="1"/>
    <n v="308"/>
    <n v="565"/>
    <n v="257"/>
    <n v="308"/>
    <n v="565"/>
  </r>
  <r>
    <x v="42"/>
    <x v="12"/>
    <x v="12"/>
    <x v="0"/>
    <n v="2021"/>
    <n v="44"/>
    <s v="Adults (35-64)"/>
    <s v="F"/>
    <s v="United Kingdom"/>
    <s v="England"/>
    <s v="Bikes"/>
    <s v="Mountain Bikes"/>
    <s v="Mountain-200 Black, 38"/>
    <x v="1"/>
    <n v="1252"/>
    <n v="2295"/>
    <n v="1043"/>
    <n v="1252"/>
    <n v="2295"/>
  </r>
  <r>
    <x v="43"/>
    <x v="12"/>
    <x v="12"/>
    <x v="0"/>
    <n v="2021"/>
    <n v="49"/>
    <s v="Adults (35-64)"/>
    <s v="M"/>
    <s v="United Kingdom"/>
    <s v="England"/>
    <s v="Bikes"/>
    <s v="Mountain Bikes"/>
    <s v="Mountain-200 Black, 38"/>
    <x v="1"/>
    <n v="1252"/>
    <n v="2295"/>
    <n v="1043"/>
    <n v="1252"/>
    <n v="2295"/>
  </r>
  <r>
    <x v="44"/>
    <x v="13"/>
    <x v="13"/>
    <x v="0"/>
    <n v="2021"/>
    <n v="30"/>
    <s v="Young Adults (25-34)"/>
    <s v="F"/>
    <s v="United States"/>
    <s v="Washington"/>
    <s v="Bikes"/>
    <s v="Mountain Bikes"/>
    <s v="Mountain-200 Silver, 38"/>
    <x v="2"/>
    <n v="1266"/>
    <n v="2320"/>
    <n v="2108"/>
    <n v="2532"/>
    <n v="4640"/>
  </r>
  <r>
    <x v="45"/>
    <x v="13"/>
    <x v="13"/>
    <x v="0"/>
    <n v="2021"/>
    <n v="32"/>
    <s v="Young Adults (25-34)"/>
    <s v="M"/>
    <s v="United States"/>
    <s v="California"/>
    <s v="Bikes"/>
    <s v="Mountain Bikes"/>
    <s v="Mountain-200 Black, 46"/>
    <x v="1"/>
    <n v="1252"/>
    <n v="2295"/>
    <n v="1043"/>
    <n v="1252"/>
    <n v="2295"/>
  </r>
  <r>
    <x v="46"/>
    <x v="13"/>
    <x v="13"/>
    <x v="0"/>
    <n v="2021"/>
    <n v="32"/>
    <s v="Young Adults (25-34)"/>
    <s v="F"/>
    <s v="Australia"/>
    <s v="Victoria"/>
    <s v="Bikes"/>
    <s v="Mountain Bikes"/>
    <s v="Mountain-400-W Silver, 46"/>
    <x v="1"/>
    <n v="420"/>
    <n v="769"/>
    <n v="349"/>
    <n v="420"/>
    <n v="769"/>
  </r>
  <r>
    <x v="47"/>
    <x v="14"/>
    <x v="14"/>
    <x v="0"/>
    <n v="2021"/>
    <n v="29"/>
    <s v="Young Adults (25-34)"/>
    <s v="F"/>
    <s v="United States"/>
    <s v="California"/>
    <s v="Bikes"/>
    <s v="Mountain Bikes"/>
    <s v="Mountain-200 Silver, 42"/>
    <x v="1"/>
    <n v="1266"/>
    <n v="2320"/>
    <n v="1054"/>
    <n v="1266"/>
    <n v="2320"/>
  </r>
  <r>
    <x v="48"/>
    <x v="15"/>
    <x v="15"/>
    <x v="0"/>
    <n v="2021"/>
    <n v="33"/>
    <s v="Young Adults (25-34)"/>
    <s v="F"/>
    <s v="Australia"/>
    <s v="New South Wales"/>
    <s v="Bikes"/>
    <s v="Mountain Bikes"/>
    <s v="Mountain-200 Black, 38"/>
    <x v="2"/>
    <n v="1252"/>
    <n v="2295"/>
    <n v="2086"/>
    <n v="2504"/>
    <n v="4590"/>
  </r>
  <r>
    <x v="49"/>
    <x v="15"/>
    <x v="15"/>
    <x v="0"/>
    <n v="2021"/>
    <n v="38"/>
    <s v="Adults (35-64)"/>
    <s v="M"/>
    <s v="Australia"/>
    <s v="New South Wales"/>
    <s v="Bikes"/>
    <s v="Mountain Bikes"/>
    <s v="Mountain-200 Black, 38"/>
    <x v="2"/>
    <n v="1252"/>
    <n v="2295"/>
    <n v="2086"/>
    <n v="2504"/>
    <n v="4590"/>
  </r>
  <r>
    <x v="50"/>
    <x v="15"/>
    <x v="15"/>
    <x v="0"/>
    <n v="2021"/>
    <n v="27"/>
    <s v="Young Adults (25-34)"/>
    <s v="F"/>
    <s v="France"/>
    <s v="Seine et Marne"/>
    <s v="Bikes"/>
    <s v="Mountain Bikes"/>
    <s v="Mountain-200 Silver, 46"/>
    <x v="1"/>
    <n v="1266"/>
    <n v="2320"/>
    <n v="1054"/>
    <n v="1266"/>
    <n v="2320"/>
  </r>
  <r>
    <x v="51"/>
    <x v="16"/>
    <x v="16"/>
    <x v="0"/>
    <n v="2021"/>
    <n v="37"/>
    <s v="Adults (35-64)"/>
    <s v="F"/>
    <s v="United States"/>
    <s v="Washington"/>
    <s v="Bikes"/>
    <s v="Mountain Bikes"/>
    <s v="Mountain-200 Silver, 38"/>
    <x v="2"/>
    <n v="1266"/>
    <n v="2320"/>
    <n v="2108"/>
    <n v="2532"/>
    <n v="4640"/>
  </r>
  <r>
    <x v="52"/>
    <x v="16"/>
    <x v="16"/>
    <x v="0"/>
    <n v="2021"/>
    <n v="31"/>
    <s v="Young Adults (25-34)"/>
    <s v="M"/>
    <s v="Australia"/>
    <s v="New South Wales"/>
    <s v="Bikes"/>
    <s v="Mountain Bikes"/>
    <s v="Mountain-400-W Silver, 42"/>
    <x v="1"/>
    <n v="420"/>
    <n v="769"/>
    <n v="349"/>
    <n v="420"/>
    <n v="769"/>
  </r>
  <r>
    <x v="53"/>
    <x v="16"/>
    <x v="16"/>
    <x v="0"/>
    <n v="2021"/>
    <n v="42"/>
    <s v="Adults (35-64)"/>
    <s v="F"/>
    <s v="Germany"/>
    <s v="Nordrhein-Westfalen"/>
    <s v="Bikes"/>
    <s v="Mountain Bikes"/>
    <s v="Mountain-200 Silver, 46"/>
    <x v="1"/>
    <n v="1266"/>
    <n v="2320"/>
    <n v="1054"/>
    <n v="1266"/>
    <n v="2320"/>
  </r>
  <r>
    <x v="54"/>
    <x v="17"/>
    <x v="17"/>
    <x v="0"/>
    <n v="2021"/>
    <n v="35"/>
    <s v="Adults (35-64)"/>
    <s v="F"/>
    <s v="Australia"/>
    <s v="New South Wales"/>
    <s v="Bikes"/>
    <s v="Mountain Bikes"/>
    <s v="Mountain-500 Silver, 42"/>
    <x v="0"/>
    <n v="308"/>
    <n v="565"/>
    <n v="1028"/>
    <n v="1232"/>
    <n v="2260"/>
  </r>
  <r>
    <x v="55"/>
    <x v="17"/>
    <x v="17"/>
    <x v="0"/>
    <n v="2021"/>
    <n v="38"/>
    <s v="Adults (35-64)"/>
    <s v="F"/>
    <s v="Germany"/>
    <s v="Nordrhein-Westfalen"/>
    <s v="Bikes"/>
    <s v="Mountain Bikes"/>
    <s v="Mountain-200 Silver, 46"/>
    <x v="0"/>
    <n v="1266"/>
    <n v="2320"/>
    <n v="4216"/>
    <n v="5064"/>
    <n v="9280"/>
  </r>
  <r>
    <x v="56"/>
    <x v="17"/>
    <x v="17"/>
    <x v="0"/>
    <n v="2021"/>
    <n v="24"/>
    <s v="Youth (&lt;25)"/>
    <s v="F"/>
    <s v="France"/>
    <s v="Seine Saint Denis"/>
    <s v="Bikes"/>
    <s v="Mountain Bikes"/>
    <s v="Mountain-200 Silver, 38"/>
    <x v="3"/>
    <n v="1266"/>
    <n v="2320"/>
    <n v="3162"/>
    <n v="3798"/>
    <n v="6960"/>
  </r>
  <r>
    <x v="57"/>
    <x v="17"/>
    <x v="17"/>
    <x v="0"/>
    <n v="2021"/>
    <n v="26"/>
    <s v="Young Adults (25-34)"/>
    <s v="F"/>
    <s v="United Kingdom"/>
    <s v="England"/>
    <s v="Bikes"/>
    <s v="Mountain Bikes"/>
    <s v="Mountain-400-W Silver, 42"/>
    <x v="3"/>
    <n v="420"/>
    <n v="769"/>
    <n v="1047"/>
    <n v="1260"/>
    <n v="2307"/>
  </r>
  <r>
    <x v="58"/>
    <x v="17"/>
    <x v="17"/>
    <x v="0"/>
    <n v="2021"/>
    <n v="39"/>
    <s v="Adults (35-64)"/>
    <s v="M"/>
    <s v="United States"/>
    <s v="California"/>
    <s v="Bikes"/>
    <s v="Mountain Bikes"/>
    <s v="Mountain-200 Black, 42"/>
    <x v="3"/>
    <n v="1252"/>
    <n v="2295"/>
    <n v="3129"/>
    <n v="3756"/>
    <n v="6885"/>
  </r>
  <r>
    <x v="59"/>
    <x v="17"/>
    <x v="17"/>
    <x v="0"/>
    <n v="2021"/>
    <n v="26"/>
    <s v="Young Adults (25-34)"/>
    <s v="M"/>
    <s v="France"/>
    <s v="Seine (Paris)"/>
    <s v="Bikes"/>
    <s v="Mountain Bikes"/>
    <s v="Mountain-200 Black, 46"/>
    <x v="1"/>
    <n v="1252"/>
    <n v="2295"/>
    <n v="1043"/>
    <n v="1252"/>
    <n v="2295"/>
  </r>
  <r>
    <x v="60"/>
    <x v="17"/>
    <x v="17"/>
    <x v="0"/>
    <n v="2021"/>
    <n v="36"/>
    <s v="Adults (35-64)"/>
    <s v="M"/>
    <s v="United States"/>
    <s v="Washington"/>
    <s v="Bikes"/>
    <s v="Mountain Bikes"/>
    <s v="Mountain-200 Silver, 38"/>
    <x v="1"/>
    <n v="1266"/>
    <n v="2320"/>
    <n v="1054"/>
    <n v="1266"/>
    <n v="2320"/>
  </r>
  <r>
    <x v="61"/>
    <x v="18"/>
    <x v="18"/>
    <x v="0"/>
    <n v="2021"/>
    <n v="17"/>
    <s v="Youth (&lt;25)"/>
    <s v="M"/>
    <s v="France"/>
    <s v="Nord"/>
    <s v="Bikes"/>
    <s v="Mountain Bikes"/>
    <s v="Mountain-200 Silver, 46"/>
    <x v="0"/>
    <n v="1266"/>
    <n v="2320"/>
    <n v="4216"/>
    <n v="5064"/>
    <n v="9280"/>
  </r>
  <r>
    <x v="62"/>
    <x v="18"/>
    <x v="18"/>
    <x v="0"/>
    <n v="2021"/>
    <n v="19"/>
    <s v="Youth (&lt;25)"/>
    <s v="F"/>
    <s v="Australia"/>
    <s v="Victoria"/>
    <s v="Bikes"/>
    <s v="Mountain Bikes"/>
    <s v="Mountain-500 Black, 44"/>
    <x v="0"/>
    <n v="295"/>
    <n v="540"/>
    <n v="980"/>
    <n v="1180"/>
    <n v="2160"/>
  </r>
  <r>
    <x v="63"/>
    <x v="18"/>
    <x v="18"/>
    <x v="0"/>
    <n v="2021"/>
    <n v="25"/>
    <s v="Young Adults (25-34)"/>
    <s v="M"/>
    <s v="France"/>
    <s v="Seine (Paris)"/>
    <s v="Bikes"/>
    <s v="Mountain Bikes"/>
    <s v="Mountain-200 Black, 38"/>
    <x v="0"/>
    <n v="1252"/>
    <n v="2295"/>
    <n v="4172"/>
    <n v="5008"/>
    <n v="9180"/>
  </r>
  <r>
    <x v="64"/>
    <x v="18"/>
    <x v="18"/>
    <x v="0"/>
    <n v="2021"/>
    <n v="35"/>
    <s v="Adults (35-64)"/>
    <s v="F"/>
    <s v="United States"/>
    <s v="Oregon"/>
    <s v="Bikes"/>
    <s v="Mountain Bikes"/>
    <s v="Mountain-100 Black, 48"/>
    <x v="0"/>
    <n v="1898"/>
    <n v="3375"/>
    <n v="5908"/>
    <n v="7592"/>
    <n v="13500"/>
  </r>
  <r>
    <x v="65"/>
    <x v="18"/>
    <x v="18"/>
    <x v="0"/>
    <n v="2021"/>
    <n v="37"/>
    <s v="Adults (35-64)"/>
    <s v="M"/>
    <s v="United States"/>
    <s v="Oregon"/>
    <s v="Bikes"/>
    <s v="Mountain Bikes"/>
    <s v="Mountain-200 Black, 38"/>
    <x v="0"/>
    <n v="1252"/>
    <n v="2295"/>
    <n v="4172"/>
    <n v="5008"/>
    <n v="9180"/>
  </r>
  <r>
    <x v="66"/>
    <x v="18"/>
    <x v="18"/>
    <x v="0"/>
    <n v="2021"/>
    <n v="39"/>
    <s v="Adults (35-64)"/>
    <s v="F"/>
    <s v="United States"/>
    <s v="California"/>
    <s v="Bikes"/>
    <s v="Mountain Bikes"/>
    <s v="Mountain-200 Black, 46"/>
    <x v="0"/>
    <n v="1252"/>
    <n v="2295"/>
    <n v="4172"/>
    <n v="5008"/>
    <n v="9180"/>
  </r>
  <r>
    <x v="67"/>
    <x v="18"/>
    <x v="18"/>
    <x v="0"/>
    <n v="2021"/>
    <n v="63"/>
    <s v="Adults (35-64)"/>
    <s v="F"/>
    <s v="Australia"/>
    <s v="Queensland"/>
    <s v="Bikes"/>
    <s v="Mountain Bikes"/>
    <s v="Mountain-200 Black, 46"/>
    <x v="0"/>
    <n v="1252"/>
    <n v="2295"/>
    <n v="4172"/>
    <n v="5008"/>
    <n v="9180"/>
  </r>
  <r>
    <x v="68"/>
    <x v="18"/>
    <x v="18"/>
    <x v="0"/>
    <n v="2021"/>
    <n v="18"/>
    <s v="Youth (&lt;25)"/>
    <s v="M"/>
    <s v="Australia"/>
    <s v="South Australia"/>
    <s v="Bikes"/>
    <s v="Mountain Bikes"/>
    <s v="Mountain-500 Black, 40"/>
    <x v="2"/>
    <n v="295"/>
    <n v="540"/>
    <n v="490"/>
    <n v="590"/>
    <n v="1080"/>
  </r>
  <r>
    <x v="69"/>
    <x v="18"/>
    <x v="18"/>
    <x v="0"/>
    <n v="2021"/>
    <n v="56"/>
    <s v="Adults (35-64)"/>
    <s v="F"/>
    <s v="Germany"/>
    <s v="Hessen"/>
    <s v="Bikes"/>
    <s v="Mountain Bikes"/>
    <s v="Mountain-200 Black, 46"/>
    <x v="2"/>
    <n v="1252"/>
    <n v="2295"/>
    <n v="2086"/>
    <n v="2504"/>
    <n v="4590"/>
  </r>
  <r>
    <x v="70"/>
    <x v="18"/>
    <x v="18"/>
    <x v="0"/>
    <n v="2021"/>
    <n v="39"/>
    <s v="Adults (35-64)"/>
    <s v="F"/>
    <s v="United States"/>
    <s v="Washington"/>
    <s v="Bikes"/>
    <s v="Mountain Bikes"/>
    <s v="Mountain-200 Silver, 38"/>
    <x v="4"/>
    <n v="1266"/>
    <n v="2320"/>
    <n v="1054"/>
    <n v="13926"/>
    <n v="25520"/>
  </r>
  <r>
    <x v="71"/>
    <x v="19"/>
    <x v="19"/>
    <x v="0"/>
    <n v="2021"/>
    <n v="33"/>
    <s v="Young Adults (25-34)"/>
    <s v="F"/>
    <s v="Australia"/>
    <s v="Victoria"/>
    <s v="Bikes"/>
    <s v="Mountain Bikes"/>
    <s v="Mountain-100 Black, 38"/>
    <x v="0"/>
    <n v="1898"/>
    <n v="3375"/>
    <n v="5908"/>
    <n v="7592"/>
    <n v="13500"/>
  </r>
  <r>
    <x v="72"/>
    <x v="19"/>
    <x v="19"/>
    <x v="0"/>
    <n v="2021"/>
    <n v="57"/>
    <s v="Adults (35-64)"/>
    <s v="M"/>
    <s v="Australia"/>
    <s v="Queensland"/>
    <s v="Bikes"/>
    <s v="Mountain Bikes"/>
    <s v="Mountain-200 Black, 46"/>
    <x v="0"/>
    <n v="1252"/>
    <n v="2295"/>
    <n v="4172"/>
    <n v="5008"/>
    <n v="9180"/>
  </r>
  <r>
    <x v="73"/>
    <x v="19"/>
    <x v="19"/>
    <x v="0"/>
    <n v="2021"/>
    <n v="29"/>
    <s v="Young Adults (25-34)"/>
    <s v="M"/>
    <s v="Canada"/>
    <s v="British Columbia"/>
    <s v="Bikes"/>
    <s v="Mountain Bikes"/>
    <s v="Mountain-500 Black, 52"/>
    <x v="3"/>
    <n v="295"/>
    <n v="540"/>
    <n v="735"/>
    <n v="885"/>
    <n v="1620"/>
  </r>
  <r>
    <x v="74"/>
    <x v="19"/>
    <x v="19"/>
    <x v="0"/>
    <n v="2021"/>
    <n v="35"/>
    <s v="Adults (35-64)"/>
    <s v="F"/>
    <s v="Australia"/>
    <s v="Queensland"/>
    <s v="Bikes"/>
    <s v="Mountain Bikes"/>
    <s v="Mountain-200 Silver, 38"/>
    <x v="1"/>
    <n v="1266"/>
    <n v="2320"/>
    <n v="1054"/>
    <n v="1266"/>
    <n v="2320"/>
  </r>
  <r>
    <x v="75"/>
    <x v="19"/>
    <x v="19"/>
    <x v="0"/>
    <n v="2021"/>
    <n v="35"/>
    <s v="Adults (35-64)"/>
    <s v="M"/>
    <s v="Australia"/>
    <s v="Victoria"/>
    <s v="Bikes"/>
    <s v="Mountain Bikes"/>
    <s v="Mountain-200 Silver, 38"/>
    <x v="1"/>
    <n v="1266"/>
    <n v="2320"/>
    <n v="1054"/>
    <n v="1266"/>
    <n v="2320"/>
  </r>
  <r>
    <x v="76"/>
    <x v="20"/>
    <x v="20"/>
    <x v="0"/>
    <n v="2021"/>
    <n v="26"/>
    <s v="Young Adults (25-34)"/>
    <s v="M"/>
    <s v="France"/>
    <s v="Somme"/>
    <s v="Bikes"/>
    <s v="Mountain Bikes"/>
    <s v="Mountain-200 Silver, 38"/>
    <x v="3"/>
    <n v="1266"/>
    <n v="2320"/>
    <n v="3162"/>
    <n v="3798"/>
    <n v="6960"/>
  </r>
  <r>
    <x v="77"/>
    <x v="20"/>
    <x v="20"/>
    <x v="0"/>
    <n v="2021"/>
    <n v="23"/>
    <s v="Youth (&lt;25)"/>
    <s v="M"/>
    <s v="United Kingdom"/>
    <s v="England"/>
    <s v="Bikes"/>
    <s v="Mountain Bikes"/>
    <s v="Mountain-400-W Silver, 46"/>
    <x v="2"/>
    <n v="420"/>
    <n v="769"/>
    <n v="698"/>
    <n v="840"/>
    <n v="1538"/>
  </r>
  <r>
    <x v="78"/>
    <x v="21"/>
    <x v="21"/>
    <x v="0"/>
    <n v="2021"/>
    <n v="30"/>
    <s v="Young Adults (25-34)"/>
    <s v="F"/>
    <s v="United States"/>
    <s v="Washington"/>
    <s v="Bikes"/>
    <s v="Mountain Bikes"/>
    <s v="Mountain-200 Silver, 38"/>
    <x v="3"/>
    <n v="1266"/>
    <n v="2320"/>
    <n v="3162"/>
    <n v="3798"/>
    <n v="6960"/>
  </r>
  <r>
    <x v="79"/>
    <x v="21"/>
    <x v="21"/>
    <x v="0"/>
    <n v="2021"/>
    <n v="41"/>
    <s v="Adults (35-64)"/>
    <s v="M"/>
    <s v="United States"/>
    <s v="California"/>
    <s v="Bikes"/>
    <s v="Mountain Bikes"/>
    <s v="Mountain-200 Black, 42"/>
    <x v="3"/>
    <n v="1252"/>
    <n v="2295"/>
    <n v="3129"/>
    <n v="3756"/>
    <n v="6885"/>
  </r>
  <r>
    <x v="80"/>
    <x v="21"/>
    <x v="21"/>
    <x v="0"/>
    <n v="2021"/>
    <n v="19"/>
    <s v="Youth (&lt;25)"/>
    <s v="F"/>
    <s v="Australia"/>
    <s v="New South Wales"/>
    <s v="Bikes"/>
    <s v="Mountain Bikes"/>
    <s v="Mountain-500 Silver, 42"/>
    <x v="1"/>
    <n v="308"/>
    <n v="565"/>
    <n v="257"/>
    <n v="308"/>
    <n v="565"/>
  </r>
  <r>
    <x v="81"/>
    <x v="21"/>
    <x v="21"/>
    <x v="0"/>
    <n v="2021"/>
    <n v="25"/>
    <s v="Young Adults (25-34)"/>
    <s v="M"/>
    <s v="France"/>
    <s v="Seine (Paris)"/>
    <s v="Bikes"/>
    <s v="Mountain Bikes"/>
    <s v="Mountain-200 Black, 38"/>
    <x v="1"/>
    <n v="1252"/>
    <n v="2295"/>
    <n v="1043"/>
    <n v="1252"/>
    <n v="2295"/>
  </r>
  <r>
    <x v="82"/>
    <x v="21"/>
    <x v="21"/>
    <x v="0"/>
    <n v="2021"/>
    <n v="27"/>
    <s v="Young Adults (25-34)"/>
    <s v="F"/>
    <s v="Canada"/>
    <s v="British Columbia"/>
    <s v="Bikes"/>
    <s v="Mountain Bikes"/>
    <s v="Mountain-200 Black, 46"/>
    <x v="1"/>
    <n v="1252"/>
    <n v="2295"/>
    <n v="1043"/>
    <n v="1252"/>
    <n v="2295"/>
  </r>
  <r>
    <x v="83"/>
    <x v="21"/>
    <x v="21"/>
    <x v="0"/>
    <n v="2021"/>
    <n v="41"/>
    <s v="Adults (35-64)"/>
    <s v="M"/>
    <s v="Germany"/>
    <s v="Hessen"/>
    <s v="Bikes"/>
    <s v="Mountain Bikes"/>
    <s v="Mountain-200 Silver, 38"/>
    <x v="1"/>
    <n v="1266"/>
    <n v="2320"/>
    <n v="1054"/>
    <n v="1266"/>
    <n v="2320"/>
  </r>
  <r>
    <x v="84"/>
    <x v="22"/>
    <x v="22"/>
    <x v="0"/>
    <n v="2021"/>
    <n v="30"/>
    <s v="Young Adults (25-34)"/>
    <s v="F"/>
    <s v="United States"/>
    <s v="Oregon"/>
    <s v="Bikes"/>
    <s v="Mountain Bikes"/>
    <s v="Mountain-200 Silver, 42"/>
    <x v="1"/>
    <n v="1266"/>
    <n v="2320"/>
    <n v="1054"/>
    <n v="1266"/>
    <n v="2320"/>
  </r>
  <r>
    <x v="85"/>
    <x v="22"/>
    <x v="22"/>
    <x v="0"/>
    <n v="2021"/>
    <n v="31"/>
    <s v="Young Adults (25-34)"/>
    <s v="F"/>
    <s v="Canada"/>
    <s v="British Columbia"/>
    <s v="Bikes"/>
    <s v="Mountain Bikes"/>
    <s v="Mountain-200 Black, 42"/>
    <x v="1"/>
    <n v="1252"/>
    <n v="2295"/>
    <n v="1043"/>
    <n v="1252"/>
    <n v="2295"/>
  </r>
  <r>
    <x v="86"/>
    <x v="22"/>
    <x v="22"/>
    <x v="0"/>
    <n v="2021"/>
    <n v="35"/>
    <s v="Adults (35-64)"/>
    <s v="F"/>
    <s v="United States"/>
    <s v="California"/>
    <s v="Bikes"/>
    <s v="Mountain Bikes"/>
    <s v="Mountain-500 Black, 42"/>
    <x v="1"/>
    <n v="295"/>
    <n v="540"/>
    <n v="245"/>
    <n v="295"/>
    <n v="540"/>
  </r>
  <r>
    <x v="87"/>
    <x v="23"/>
    <x v="23"/>
    <x v="0"/>
    <n v="2021"/>
    <n v="38"/>
    <s v="Adults (35-64)"/>
    <s v="M"/>
    <s v="Australia"/>
    <s v="Queensland"/>
    <s v="Bikes"/>
    <s v="Mountain Bikes"/>
    <s v="Mountain-200 Black, 42"/>
    <x v="0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8" firstHeaderRow="1" firstDataRow="1" firstDataCol="1"/>
  <pivotFields count="19">
    <pivotField showAll="0"/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numFmtId="8" showAll="0"/>
    <pivotField numFmtId="8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Order_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:B16" firstHeaderRow="1" firstDataRow="1" firstDataCol="1" rowPageCount="1" colPageCount="1"/>
  <pivotFields count="19">
    <pivotField axis="axisRow" showAll="0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1"/>
        <item x="2"/>
        <item x="3"/>
        <item x="0"/>
        <item x="4"/>
        <item t="default"/>
      </items>
    </pivotField>
    <pivotField numFmtId="8" showAll="0"/>
    <pivotField numFmtId="8" showAll="0"/>
    <pivotField numFmtId="8" showAll="0"/>
    <pivotField numFmtId="8" showAll="0"/>
    <pivotField numFmtId="8" showAll="0"/>
  </pivotFields>
  <rowFields count="2">
    <field x="1"/>
    <field x="0"/>
  </rowFields>
  <rowItems count="12">
    <i>
      <x v="18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t="grand">
      <x/>
    </i>
  </rowItems>
  <colItems count="1">
    <i/>
  </colItems>
  <pageFields count="1">
    <pageField fld="2" item="18" hier="-1"/>
  </pageFields>
  <dataFields count="1">
    <dataField name="Suma de Order_Quantity" fld="13" baseField="0" baseItem="0"/>
  </dataFields>
  <formats count="3">
    <format dxfId="12">
      <pivotArea dataOnly="0" labelOnly="1" fieldPosition="0">
        <references count="1">
          <reference field="1" count="0"/>
        </references>
      </pivotArea>
    </format>
    <format dxfId="1">
      <pivotArea collapsedLevelsAreSubtotals="1" fieldPosition="0">
        <references count="2">
          <reference field="0" count="1">
            <x v="70"/>
          </reference>
          <reference field="1" count="1" selected="0">
            <x v="18"/>
          </reference>
        </references>
      </pivotArea>
    </format>
    <format dxfId="0">
      <pivotArea dataOnly="0" labelOnly="1" fieldPosition="0">
        <references count="2">
          <reference field="0" count="1">
            <x v="70"/>
          </reference>
          <reference field="1" count="1" selected="0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89" totalsRowShown="0" headerRowDxfId="11">
  <autoFilter ref="A1:S89"/>
  <tableColumns count="19">
    <tableColumn id="1" name="Sales_Order #" dataDxfId="10"/>
    <tableColumn id="2" name="Date" dataDxfId="9"/>
    <tableColumn id="3" name="Day"/>
    <tableColumn id="4" name="Month"/>
    <tableColumn id="5" name="Year"/>
    <tableColumn id="6" name="Customer_Age"/>
    <tableColumn id="7" name="Age_Group" dataDxfId="8"/>
    <tableColumn id="8" name="Customer_Gender"/>
    <tableColumn id="9" name="Country"/>
    <tableColumn id="10" name="State"/>
    <tableColumn id="11" name="Product_Category"/>
    <tableColumn id="12" name="Sub_Category"/>
    <tableColumn id="13" name="Product_Description" dataDxfId="7"/>
    <tableColumn id="14" name="Order_Quantity"/>
    <tableColumn id="15" name=" Unit_Cost " dataDxfId="6"/>
    <tableColumn id="16" name=" Unit_Price " dataDxfId="5"/>
    <tableColumn id="17" name=" Profit " dataDxfId="4"/>
    <tableColumn id="18" name=" Cost " dataDxfId="3">
      <calculatedColumnFormula>N2*O2</calculatedColumnFormula>
    </tableColumn>
    <tableColumn id="19" name="Revenue" dataDxfId="2">
      <calculatedColumnFormula>N2*P2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>
      <selection activeCell="H8" sqref="H8"/>
    </sheetView>
  </sheetViews>
  <sheetFormatPr baseColWidth="10" defaultRowHeight="15" x14ac:dyDescent="0.25"/>
  <cols>
    <col min="1" max="1" width="17.5703125" bestFit="1" customWidth="1"/>
    <col min="2" max="2" width="23.140625" bestFit="1" customWidth="1"/>
    <col min="5" max="5" width="23.140625" bestFit="1" customWidth="1"/>
    <col min="8" max="8" width="12.7109375" bestFit="1" customWidth="1"/>
  </cols>
  <sheetData>
    <row r="2" spans="1:8" x14ac:dyDescent="0.25">
      <c r="G2" s="14" t="s">
        <v>160</v>
      </c>
      <c r="H2" s="14">
        <f>MAX(E4:E27)</f>
        <v>43</v>
      </c>
    </row>
    <row r="3" spans="1:8" x14ac:dyDescent="0.25">
      <c r="A3" s="9" t="s">
        <v>156</v>
      </c>
      <c r="B3" t="s">
        <v>158</v>
      </c>
      <c r="D3" s="14" t="s">
        <v>159</v>
      </c>
      <c r="E3" s="15" t="s">
        <v>158</v>
      </c>
    </row>
    <row r="4" spans="1:8" ht="15.75" x14ac:dyDescent="0.25">
      <c r="A4" s="10">
        <v>44531</v>
      </c>
      <c r="B4" s="11">
        <v>5</v>
      </c>
      <c r="D4" s="16">
        <v>44531</v>
      </c>
      <c r="E4" s="17">
        <v>5</v>
      </c>
      <c r="H4" s="18">
        <f>LARGE($E$4:$E$27,1)</f>
        <v>43</v>
      </c>
    </row>
    <row r="5" spans="1:8" ht="15.75" x14ac:dyDescent="0.25">
      <c r="A5" s="10">
        <v>44532</v>
      </c>
      <c r="B5" s="11">
        <v>3</v>
      </c>
      <c r="D5" s="16">
        <v>44532</v>
      </c>
      <c r="E5" s="17">
        <v>3</v>
      </c>
      <c r="H5" s="18">
        <f>LARGE($E$4:$E$27,2)</f>
        <v>19</v>
      </c>
    </row>
    <row r="6" spans="1:8" ht="15.75" x14ac:dyDescent="0.25">
      <c r="A6" s="10">
        <v>44533</v>
      </c>
      <c r="B6" s="11">
        <v>4</v>
      </c>
      <c r="D6" s="16">
        <v>44533</v>
      </c>
      <c r="E6" s="17">
        <v>4</v>
      </c>
      <c r="H6" s="18">
        <f>LARGE($E$4:$E$27,3)</f>
        <v>13</v>
      </c>
    </row>
    <row r="7" spans="1:8" ht="15.75" x14ac:dyDescent="0.25">
      <c r="A7" s="10">
        <v>44534</v>
      </c>
      <c r="B7" s="11">
        <v>4</v>
      </c>
      <c r="D7" s="16">
        <v>44534</v>
      </c>
      <c r="E7" s="17">
        <v>4</v>
      </c>
      <c r="H7" s="18">
        <f>LARGE($E$4:$E$27,4)</f>
        <v>12</v>
      </c>
    </row>
    <row r="8" spans="1:8" ht="15.75" x14ac:dyDescent="0.25">
      <c r="A8" s="10">
        <v>44535</v>
      </c>
      <c r="B8" s="11">
        <v>10</v>
      </c>
      <c r="D8" s="16">
        <v>44535</v>
      </c>
      <c r="E8" s="17">
        <v>10</v>
      </c>
      <c r="H8" s="18">
        <f>LARGE($E$4:$E$27,5)</f>
        <v>11</v>
      </c>
    </row>
    <row r="9" spans="1:8" x14ac:dyDescent="0.25">
      <c r="A9" s="10">
        <v>44536</v>
      </c>
      <c r="B9" s="11">
        <v>6</v>
      </c>
      <c r="D9" s="16">
        <v>44536</v>
      </c>
      <c r="E9" s="17">
        <v>6</v>
      </c>
    </row>
    <row r="10" spans="1:8" x14ac:dyDescent="0.25">
      <c r="A10" s="10">
        <v>44537</v>
      </c>
      <c r="B10" s="11">
        <v>6</v>
      </c>
      <c r="D10" s="16">
        <v>44537</v>
      </c>
      <c r="E10" s="17">
        <v>6</v>
      </c>
    </row>
    <row r="11" spans="1:8" x14ac:dyDescent="0.25">
      <c r="A11" s="10">
        <v>44538</v>
      </c>
      <c r="B11" s="11">
        <v>11</v>
      </c>
      <c r="D11" s="16">
        <v>44538</v>
      </c>
      <c r="E11" s="17">
        <v>11</v>
      </c>
    </row>
    <row r="12" spans="1:8" x14ac:dyDescent="0.25">
      <c r="A12" s="10">
        <v>44539</v>
      </c>
      <c r="B12" s="11">
        <v>3</v>
      </c>
      <c r="D12" s="16">
        <v>44539</v>
      </c>
      <c r="E12" s="17">
        <v>3</v>
      </c>
    </row>
    <row r="13" spans="1:8" x14ac:dyDescent="0.25">
      <c r="A13" s="10">
        <v>44540</v>
      </c>
      <c r="B13" s="11">
        <v>8</v>
      </c>
      <c r="D13" s="16">
        <v>44540</v>
      </c>
      <c r="E13" s="17">
        <v>8</v>
      </c>
    </row>
    <row r="14" spans="1:8" x14ac:dyDescent="0.25">
      <c r="A14" s="10">
        <v>44541</v>
      </c>
      <c r="B14" s="11">
        <v>8</v>
      </c>
      <c r="D14" s="16">
        <v>44541</v>
      </c>
      <c r="E14" s="17">
        <v>8</v>
      </c>
    </row>
    <row r="15" spans="1:8" x14ac:dyDescent="0.25">
      <c r="A15" s="10">
        <v>44542</v>
      </c>
      <c r="B15" s="11">
        <v>12</v>
      </c>
      <c r="D15" s="16">
        <v>44542</v>
      </c>
      <c r="E15" s="17">
        <v>12</v>
      </c>
    </row>
    <row r="16" spans="1:8" x14ac:dyDescent="0.25">
      <c r="A16" s="10">
        <v>44543</v>
      </c>
      <c r="B16" s="11">
        <v>6</v>
      </c>
      <c r="D16" s="16">
        <v>44543</v>
      </c>
      <c r="E16" s="17">
        <v>6</v>
      </c>
    </row>
    <row r="17" spans="1:5" x14ac:dyDescent="0.25">
      <c r="A17" s="10">
        <v>44544</v>
      </c>
      <c r="B17" s="11">
        <v>4</v>
      </c>
      <c r="D17" s="16">
        <v>44544</v>
      </c>
      <c r="E17" s="17">
        <v>4</v>
      </c>
    </row>
    <row r="18" spans="1:5" x14ac:dyDescent="0.25">
      <c r="A18" s="10">
        <v>44545</v>
      </c>
      <c r="B18" s="11">
        <v>1</v>
      </c>
      <c r="D18" s="16">
        <v>44545</v>
      </c>
      <c r="E18" s="17">
        <v>1</v>
      </c>
    </row>
    <row r="19" spans="1:5" x14ac:dyDescent="0.25">
      <c r="A19" s="10">
        <v>44546</v>
      </c>
      <c r="B19" s="11">
        <v>5</v>
      </c>
      <c r="D19" s="16">
        <v>44546</v>
      </c>
      <c r="E19" s="17">
        <v>5</v>
      </c>
    </row>
    <row r="20" spans="1:5" x14ac:dyDescent="0.25">
      <c r="A20" s="10">
        <v>44547</v>
      </c>
      <c r="B20" s="11">
        <v>4</v>
      </c>
      <c r="D20" s="16">
        <v>44547</v>
      </c>
      <c r="E20" s="17">
        <v>4</v>
      </c>
    </row>
    <row r="21" spans="1:5" x14ac:dyDescent="0.25">
      <c r="A21" s="10">
        <v>44548</v>
      </c>
      <c r="B21" s="11">
        <v>19</v>
      </c>
      <c r="D21" s="16">
        <v>44548</v>
      </c>
      <c r="E21" s="17">
        <v>19</v>
      </c>
    </row>
    <row r="22" spans="1:5" x14ac:dyDescent="0.25">
      <c r="A22" s="10">
        <v>44549</v>
      </c>
      <c r="B22" s="11">
        <v>43</v>
      </c>
      <c r="D22" s="16">
        <v>44549</v>
      </c>
      <c r="E22" s="17">
        <v>43</v>
      </c>
    </row>
    <row r="23" spans="1:5" x14ac:dyDescent="0.25">
      <c r="A23" s="10">
        <v>44550</v>
      </c>
      <c r="B23" s="11">
        <v>13</v>
      </c>
      <c r="D23" s="16">
        <v>44550</v>
      </c>
      <c r="E23" s="17">
        <v>13</v>
      </c>
    </row>
    <row r="24" spans="1:5" x14ac:dyDescent="0.25">
      <c r="A24" s="10">
        <v>44551</v>
      </c>
      <c r="B24" s="11">
        <v>5</v>
      </c>
      <c r="D24" s="16">
        <v>44551</v>
      </c>
      <c r="E24" s="17">
        <v>5</v>
      </c>
    </row>
    <row r="25" spans="1:5" x14ac:dyDescent="0.25">
      <c r="A25" s="10">
        <v>44552</v>
      </c>
      <c r="B25" s="11">
        <v>10</v>
      </c>
      <c r="D25" s="16">
        <v>44552</v>
      </c>
      <c r="E25" s="17">
        <v>10</v>
      </c>
    </row>
    <row r="26" spans="1:5" x14ac:dyDescent="0.25">
      <c r="A26" s="10">
        <v>44553</v>
      </c>
      <c r="B26" s="11">
        <v>3</v>
      </c>
      <c r="D26" s="16">
        <v>44553</v>
      </c>
      <c r="E26" s="17">
        <v>3</v>
      </c>
    </row>
    <row r="27" spans="1:5" x14ac:dyDescent="0.25">
      <c r="A27" s="10">
        <v>44554</v>
      </c>
      <c r="B27" s="11">
        <v>4</v>
      </c>
      <c r="D27" s="16">
        <v>44554</v>
      </c>
      <c r="E27" s="17">
        <v>4</v>
      </c>
    </row>
    <row r="28" spans="1:5" x14ac:dyDescent="0.25">
      <c r="A28" s="10" t="s">
        <v>157</v>
      </c>
      <c r="B28" s="11">
        <v>197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B35" sqref="B35"/>
    </sheetView>
  </sheetViews>
  <sheetFormatPr baseColWidth="10" defaultRowHeight="15" x14ac:dyDescent="0.25"/>
  <cols>
    <col min="1" max="1" width="17.5703125" customWidth="1"/>
    <col min="2" max="2" width="23.140625" customWidth="1"/>
    <col min="3" max="4" width="3" customWidth="1"/>
    <col min="5" max="5" width="12.5703125" bestFit="1" customWidth="1"/>
  </cols>
  <sheetData>
    <row r="2" spans="1:2" x14ac:dyDescent="0.25">
      <c r="A2" s="9" t="s">
        <v>2</v>
      </c>
      <c r="B2" s="8">
        <v>19</v>
      </c>
    </row>
    <row r="4" spans="1:2" x14ac:dyDescent="0.25">
      <c r="A4" s="9" t="s">
        <v>156</v>
      </c>
      <c r="B4" t="s">
        <v>158</v>
      </c>
    </row>
    <row r="5" spans="1:2" x14ac:dyDescent="0.25">
      <c r="A5" s="12">
        <v>44549</v>
      </c>
      <c r="B5" s="11">
        <v>43</v>
      </c>
    </row>
    <row r="6" spans="1:2" x14ac:dyDescent="0.25">
      <c r="A6" s="13" t="s">
        <v>122</v>
      </c>
      <c r="B6" s="11">
        <v>4</v>
      </c>
    </row>
    <row r="7" spans="1:2" x14ac:dyDescent="0.25">
      <c r="A7" s="13" t="s">
        <v>124</v>
      </c>
      <c r="B7" s="11">
        <v>4</v>
      </c>
    </row>
    <row r="8" spans="1:2" x14ac:dyDescent="0.25">
      <c r="A8" s="13" t="s">
        <v>126</v>
      </c>
      <c r="B8" s="11">
        <v>4</v>
      </c>
    </row>
    <row r="9" spans="1:2" x14ac:dyDescent="0.25">
      <c r="A9" s="13" t="s">
        <v>127</v>
      </c>
      <c r="B9" s="11">
        <v>4</v>
      </c>
    </row>
    <row r="10" spans="1:2" x14ac:dyDescent="0.25">
      <c r="A10" s="13" t="s">
        <v>129</v>
      </c>
      <c r="B10" s="11">
        <v>4</v>
      </c>
    </row>
    <row r="11" spans="1:2" x14ac:dyDescent="0.25">
      <c r="A11" s="13" t="s">
        <v>130</v>
      </c>
      <c r="B11" s="11">
        <v>4</v>
      </c>
    </row>
    <row r="12" spans="1:2" x14ac:dyDescent="0.25">
      <c r="A12" s="13" t="s">
        <v>131</v>
      </c>
      <c r="B12" s="11">
        <v>4</v>
      </c>
    </row>
    <row r="13" spans="1:2" x14ac:dyDescent="0.25">
      <c r="A13" s="13" t="s">
        <v>132</v>
      </c>
      <c r="B13" s="11">
        <v>2</v>
      </c>
    </row>
    <row r="14" spans="1:2" x14ac:dyDescent="0.25">
      <c r="A14" s="13" t="s">
        <v>134</v>
      </c>
      <c r="B14" s="11">
        <v>2</v>
      </c>
    </row>
    <row r="15" spans="1:2" x14ac:dyDescent="0.25">
      <c r="A15" s="19" t="s">
        <v>136</v>
      </c>
      <c r="B15" s="20">
        <v>11</v>
      </c>
    </row>
    <row r="16" spans="1:2" x14ac:dyDescent="0.25">
      <c r="A16" s="10" t="s">
        <v>157</v>
      </c>
      <c r="B16" s="11">
        <v>43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A64" workbookViewId="0">
      <selection activeCell="A72" sqref="A72:XFD72"/>
    </sheetView>
  </sheetViews>
  <sheetFormatPr baseColWidth="10" defaultColWidth="9.140625" defaultRowHeight="15" x14ac:dyDescent="0.25"/>
  <cols>
    <col min="1" max="1" width="15.28515625" customWidth="1"/>
    <col min="2" max="2" width="10.7109375" bestFit="1" customWidth="1"/>
    <col min="4" max="4" width="10.140625" bestFit="1" customWidth="1"/>
    <col min="6" max="6" width="16.140625" customWidth="1"/>
    <col min="7" max="7" width="19.7109375" style="8" bestFit="1" customWidth="1"/>
    <col min="8" max="8" width="19.42578125" customWidth="1"/>
    <col min="9" max="9" width="15.42578125" bestFit="1" customWidth="1"/>
    <col min="10" max="10" width="19.85546875" bestFit="1" customWidth="1"/>
    <col min="11" max="11" width="18.85546875" customWidth="1"/>
    <col min="12" max="12" width="15.28515625" customWidth="1"/>
    <col min="13" max="13" width="25" bestFit="1" customWidth="1"/>
    <col min="14" max="14" width="17" customWidth="1"/>
    <col min="15" max="15" width="12.7109375" customWidth="1"/>
    <col min="16" max="16" width="13.28515625" customWidth="1"/>
    <col min="17" max="17" width="9.85546875" bestFit="1" customWidth="1"/>
    <col min="18" max="18" width="11.42578125" bestFit="1" customWidth="1"/>
    <col min="19" max="19" width="1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11</v>
      </c>
      <c r="O72" s="2">
        <v>1266</v>
      </c>
      <c r="P72" s="2">
        <v>2320</v>
      </c>
      <c r="Q72" s="2">
        <v>1054</v>
      </c>
      <c r="R72" s="2">
        <f t="shared" si="2"/>
        <v>13926</v>
      </c>
      <c r="S72" s="2">
        <f t="shared" si="3"/>
        <v>25520</v>
      </c>
    </row>
    <row r="73" spans="1:19" x14ac:dyDescent="0.25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A449075-01A6-451D-9F66-A0FA0F4FD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93B57-25C3-448B-BDF9-E62880BE5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2BFF5-7901-4AE1-9EAC-C53400A8AC5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a.1</vt:lpstr>
      <vt:lpstr>a.2</vt:lpstr>
      <vt:lpstr>Bike Sales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Lucky</cp:lastModifiedBy>
  <cp:revision/>
  <dcterms:created xsi:type="dcterms:W3CDTF">2022-11-04T20:14:11Z</dcterms:created>
  <dcterms:modified xsi:type="dcterms:W3CDTF">2024-11-16T19:42:34Z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