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0520" yWindow="0" windowWidth="17880" windowHeight="14840" tabRatio="500"/>
  </bookViews>
  <sheets>
    <sheet name="main" sheetId="1" r:id="rId1"/>
    <sheet name="fed" sheetId="2" r:id="rId2"/>
    <sheet name="est" sheetId="3" r:id="rId3"/>
    <sheet name="RJ_mun" sheetId="4" r:id="rId4"/>
    <sheet name="json" sheetId="5" r:id="rId5"/>
  </sheets>
  <externalReferences>
    <externalReference r:id="rId6"/>
    <externalReference r:id="rId7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C32" i="1" l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6" i="1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3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BY32" i="1"/>
  <c r="BX32" i="1"/>
  <c r="BW32" i="1"/>
  <c r="BY31" i="1"/>
  <c r="BX31" i="1"/>
  <c r="BW31" i="1"/>
  <c r="BY30" i="1"/>
  <c r="BX30" i="1"/>
  <c r="BW30" i="1"/>
  <c r="BY29" i="1"/>
  <c r="BX29" i="1"/>
  <c r="BW29" i="1"/>
  <c r="BY28" i="1"/>
  <c r="BX28" i="1"/>
  <c r="BW28" i="1"/>
  <c r="BY27" i="1"/>
  <c r="BX27" i="1"/>
  <c r="BW27" i="1"/>
  <c r="BY26" i="1"/>
  <c r="BX26" i="1"/>
  <c r="BW26" i="1"/>
  <c r="BY25" i="1"/>
  <c r="BX25" i="1"/>
  <c r="BW25" i="1"/>
  <c r="BY24" i="1"/>
  <c r="BX24" i="1"/>
  <c r="BW24" i="1"/>
  <c r="BY23" i="1"/>
  <c r="BX23" i="1"/>
  <c r="BW23" i="1"/>
  <c r="BY22" i="1"/>
  <c r="BX22" i="1"/>
  <c r="BW22" i="1"/>
  <c r="BY21" i="1"/>
  <c r="BX21" i="1"/>
  <c r="BW21" i="1"/>
  <c r="BY20" i="1"/>
  <c r="BX20" i="1"/>
  <c r="BW20" i="1"/>
  <c r="BY19" i="1"/>
  <c r="BX19" i="1"/>
  <c r="BW19" i="1"/>
  <c r="BY18" i="1"/>
  <c r="BX18" i="1"/>
  <c r="BW18" i="1"/>
  <c r="BY17" i="1"/>
  <c r="BX17" i="1"/>
  <c r="BW17" i="1"/>
  <c r="BY16" i="1"/>
  <c r="BX16" i="1"/>
  <c r="BW16" i="1"/>
  <c r="BY15" i="1"/>
  <c r="BX15" i="1"/>
  <c r="BW15" i="1"/>
  <c r="BY14" i="1"/>
  <c r="BX14" i="1"/>
  <c r="BW14" i="1"/>
  <c r="BY13" i="1"/>
  <c r="BX13" i="1"/>
  <c r="BW13" i="1"/>
  <c r="BY12" i="1"/>
  <c r="BX12" i="1"/>
  <c r="BW12" i="1"/>
  <c r="BY11" i="1"/>
  <c r="BX11" i="1"/>
  <c r="BW11" i="1"/>
  <c r="BY10" i="1"/>
  <c r="BX10" i="1"/>
  <c r="BW10" i="1"/>
  <c r="BY9" i="1"/>
  <c r="BX9" i="1"/>
  <c r="BW9" i="1"/>
  <c r="BY8" i="1"/>
  <c r="BX8" i="1"/>
  <c r="BW8" i="1"/>
  <c r="BY7" i="1"/>
  <c r="BX7" i="1"/>
  <c r="BW7" i="1"/>
  <c r="BY6" i="1"/>
  <c r="BX6" i="1"/>
  <c r="BW6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Q32" i="1"/>
  <c r="BP32" i="1"/>
  <c r="BO32" i="1"/>
  <c r="BQ31" i="1"/>
  <c r="BP31" i="1"/>
  <c r="BO31" i="1"/>
  <c r="BQ30" i="1"/>
  <c r="BP30" i="1"/>
  <c r="BO30" i="1"/>
  <c r="BQ29" i="1"/>
  <c r="BP29" i="1"/>
  <c r="BO29" i="1"/>
  <c r="BQ28" i="1"/>
  <c r="BP28" i="1"/>
  <c r="BO28" i="1"/>
  <c r="BQ27" i="1"/>
  <c r="BP27" i="1"/>
  <c r="BO27" i="1"/>
  <c r="BQ26" i="1"/>
  <c r="BP26" i="1"/>
  <c r="BO26" i="1"/>
  <c r="BQ25" i="1"/>
  <c r="BP25" i="1"/>
  <c r="BO25" i="1"/>
  <c r="BQ24" i="1"/>
  <c r="BP24" i="1"/>
  <c r="BO24" i="1"/>
  <c r="BQ23" i="1"/>
  <c r="BP23" i="1"/>
  <c r="BO23" i="1"/>
  <c r="BQ22" i="1"/>
  <c r="BP22" i="1"/>
  <c r="BO22" i="1"/>
  <c r="BQ21" i="1"/>
  <c r="BP21" i="1"/>
  <c r="BO21" i="1"/>
  <c r="BQ20" i="1"/>
  <c r="BP20" i="1"/>
  <c r="BO20" i="1"/>
  <c r="BQ19" i="1"/>
  <c r="BP19" i="1"/>
  <c r="BO19" i="1"/>
  <c r="BQ18" i="1"/>
  <c r="BP18" i="1"/>
  <c r="BO18" i="1"/>
  <c r="BQ17" i="1"/>
  <c r="BP17" i="1"/>
  <c r="BO17" i="1"/>
  <c r="BQ16" i="1"/>
  <c r="BP16" i="1"/>
  <c r="BO16" i="1"/>
  <c r="BQ15" i="1"/>
  <c r="BP15" i="1"/>
  <c r="BO15" i="1"/>
  <c r="BQ14" i="1"/>
  <c r="BP14" i="1"/>
  <c r="BO14" i="1"/>
  <c r="BQ13" i="1"/>
  <c r="BP13" i="1"/>
  <c r="BO13" i="1"/>
  <c r="BQ12" i="1"/>
  <c r="BP12" i="1"/>
  <c r="BO12" i="1"/>
  <c r="BQ11" i="1"/>
  <c r="BP11" i="1"/>
  <c r="BO11" i="1"/>
  <c r="BQ10" i="1"/>
  <c r="BP10" i="1"/>
  <c r="BO10" i="1"/>
  <c r="BQ9" i="1"/>
  <c r="BP9" i="1"/>
  <c r="BO9" i="1"/>
  <c r="BQ8" i="1"/>
  <c r="BP8" i="1"/>
  <c r="BO8" i="1"/>
  <c r="BQ7" i="1"/>
  <c r="BP7" i="1"/>
  <c r="BO7" i="1"/>
  <c r="BQ6" i="1"/>
  <c r="BP6" i="1"/>
  <c r="BO6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I32" i="1"/>
  <c r="BH32" i="1"/>
  <c r="BG32" i="1"/>
  <c r="BI31" i="1"/>
  <c r="BH31" i="1"/>
  <c r="BG31" i="1"/>
  <c r="BI30" i="1"/>
  <c r="BH30" i="1"/>
  <c r="BG30" i="1"/>
  <c r="BI29" i="1"/>
  <c r="BH29" i="1"/>
  <c r="BG29" i="1"/>
  <c r="BI28" i="1"/>
  <c r="BH28" i="1"/>
  <c r="BG28" i="1"/>
  <c r="BI27" i="1"/>
  <c r="BH27" i="1"/>
  <c r="BG27" i="1"/>
  <c r="BI26" i="1"/>
  <c r="BH26" i="1"/>
  <c r="BG26" i="1"/>
  <c r="BI25" i="1"/>
  <c r="BH25" i="1"/>
  <c r="BG25" i="1"/>
  <c r="BI24" i="1"/>
  <c r="BH24" i="1"/>
  <c r="BG24" i="1"/>
  <c r="BI23" i="1"/>
  <c r="BH23" i="1"/>
  <c r="BG23" i="1"/>
  <c r="BI22" i="1"/>
  <c r="BH22" i="1"/>
  <c r="BG22" i="1"/>
  <c r="BI21" i="1"/>
  <c r="BH21" i="1"/>
  <c r="BG21" i="1"/>
  <c r="BI20" i="1"/>
  <c r="BH20" i="1"/>
  <c r="BG20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BI14" i="1"/>
  <c r="BH14" i="1"/>
  <c r="BG14" i="1"/>
  <c r="BI13" i="1"/>
  <c r="BH13" i="1"/>
  <c r="BG13" i="1"/>
  <c r="BI12" i="1"/>
  <c r="BH12" i="1"/>
  <c r="BG12" i="1"/>
  <c r="BI11" i="1"/>
  <c r="BH11" i="1"/>
  <c r="BG11" i="1"/>
  <c r="BI10" i="1"/>
  <c r="BH10" i="1"/>
  <c r="BG10" i="1"/>
  <c r="BI9" i="1"/>
  <c r="BH9" i="1"/>
  <c r="BG9" i="1"/>
  <c r="BI8" i="1"/>
  <c r="BH8" i="1"/>
  <c r="BG8" i="1"/>
  <c r="BI7" i="1"/>
  <c r="BH7" i="1"/>
  <c r="BG7" i="1"/>
  <c r="BI6" i="1"/>
  <c r="BH6" i="1"/>
  <c r="BG6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A32" i="1"/>
  <c r="AZ32" i="1"/>
  <c r="AY32" i="1"/>
  <c r="BA31" i="1"/>
  <c r="AZ31" i="1"/>
  <c r="AY31" i="1"/>
  <c r="BA30" i="1"/>
  <c r="AZ30" i="1"/>
  <c r="AY30" i="1"/>
  <c r="BA29" i="1"/>
  <c r="AZ29" i="1"/>
  <c r="AY29" i="1"/>
  <c r="BA28" i="1"/>
  <c r="AZ28" i="1"/>
  <c r="AY28" i="1"/>
  <c r="BA27" i="1"/>
  <c r="AZ27" i="1"/>
  <c r="AY27" i="1"/>
  <c r="BA26" i="1"/>
  <c r="AZ26" i="1"/>
  <c r="AY26" i="1"/>
  <c r="BA25" i="1"/>
  <c r="AZ25" i="1"/>
  <c r="AY25" i="1"/>
  <c r="BA24" i="1"/>
  <c r="AZ24" i="1"/>
  <c r="AY24" i="1"/>
  <c r="BA23" i="1"/>
  <c r="AZ23" i="1"/>
  <c r="AY23" i="1"/>
  <c r="BA22" i="1"/>
  <c r="AZ22" i="1"/>
  <c r="AY22" i="1"/>
  <c r="BA21" i="1"/>
  <c r="AZ21" i="1"/>
  <c r="AY21" i="1"/>
  <c r="BA20" i="1"/>
  <c r="AZ20" i="1"/>
  <c r="AY20" i="1"/>
  <c r="BA19" i="1"/>
  <c r="AZ19" i="1"/>
  <c r="AY19" i="1"/>
  <c r="BA18" i="1"/>
  <c r="AZ18" i="1"/>
  <c r="AY18" i="1"/>
  <c r="BA17" i="1"/>
  <c r="AZ17" i="1"/>
  <c r="AY17" i="1"/>
  <c r="BA16" i="1"/>
  <c r="AZ16" i="1"/>
  <c r="AY16" i="1"/>
  <c r="BA15" i="1"/>
  <c r="AZ15" i="1"/>
  <c r="AY15" i="1"/>
  <c r="BA14" i="1"/>
  <c r="AZ14" i="1"/>
  <c r="AY14" i="1"/>
  <c r="BA13" i="1"/>
  <c r="AZ13" i="1"/>
  <c r="AY13" i="1"/>
  <c r="BA12" i="1"/>
  <c r="AZ12" i="1"/>
  <c r="AY12" i="1"/>
  <c r="BA11" i="1"/>
  <c r="AZ11" i="1"/>
  <c r="AY11" i="1"/>
  <c r="BA10" i="1"/>
  <c r="AZ10" i="1"/>
  <c r="AY10" i="1"/>
  <c r="BA9" i="1"/>
  <c r="AZ9" i="1"/>
  <c r="AY9" i="1"/>
  <c r="BA8" i="1"/>
  <c r="AZ8" i="1"/>
  <c r="AY8" i="1"/>
  <c r="BA7" i="1"/>
  <c r="AZ7" i="1"/>
  <c r="AY7" i="1"/>
  <c r="BA6" i="1"/>
  <c r="AZ6" i="1"/>
  <c r="AY6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S32" i="1"/>
  <c r="AR32" i="1"/>
  <c r="AQ32" i="1"/>
  <c r="AS31" i="1"/>
  <c r="AR31" i="1"/>
  <c r="AQ31" i="1"/>
  <c r="AS30" i="1"/>
  <c r="AR30" i="1"/>
  <c r="AQ30" i="1"/>
  <c r="AS29" i="1"/>
  <c r="AR29" i="1"/>
  <c r="AQ29" i="1"/>
  <c r="AS28" i="1"/>
  <c r="AR28" i="1"/>
  <c r="AQ28" i="1"/>
  <c r="AS27" i="1"/>
  <c r="AR27" i="1"/>
  <c r="AQ27" i="1"/>
  <c r="AS26" i="1"/>
  <c r="AR26" i="1"/>
  <c r="AQ26" i="1"/>
  <c r="AS25" i="1"/>
  <c r="AR25" i="1"/>
  <c r="AQ25" i="1"/>
  <c r="AS24" i="1"/>
  <c r="AR24" i="1"/>
  <c r="AQ24" i="1"/>
  <c r="AS23" i="1"/>
  <c r="AR23" i="1"/>
  <c r="AQ23" i="1"/>
  <c r="AS22" i="1"/>
  <c r="AR22" i="1"/>
  <c r="AQ22" i="1"/>
  <c r="AS21" i="1"/>
  <c r="AR21" i="1"/>
  <c r="AQ21" i="1"/>
  <c r="AS20" i="1"/>
  <c r="AR20" i="1"/>
  <c r="AQ20" i="1"/>
  <c r="AS19" i="1"/>
  <c r="AR19" i="1"/>
  <c r="AQ19" i="1"/>
  <c r="AS18" i="1"/>
  <c r="AR18" i="1"/>
  <c r="AQ18" i="1"/>
  <c r="AS17" i="1"/>
  <c r="AR17" i="1"/>
  <c r="AQ17" i="1"/>
  <c r="AS16" i="1"/>
  <c r="AR16" i="1"/>
  <c r="AQ16" i="1"/>
  <c r="AS15" i="1"/>
  <c r="AR15" i="1"/>
  <c r="AQ15" i="1"/>
  <c r="AS14" i="1"/>
  <c r="AR14" i="1"/>
  <c r="AQ14" i="1"/>
  <c r="AS13" i="1"/>
  <c r="AR13" i="1"/>
  <c r="AQ13" i="1"/>
  <c r="AS12" i="1"/>
  <c r="AR12" i="1"/>
  <c r="AQ12" i="1"/>
  <c r="AS11" i="1"/>
  <c r="AR11" i="1"/>
  <c r="AQ11" i="1"/>
  <c r="AS10" i="1"/>
  <c r="AR10" i="1"/>
  <c r="AQ10" i="1"/>
  <c r="AS9" i="1"/>
  <c r="AR9" i="1"/>
  <c r="AQ9" i="1"/>
  <c r="AS8" i="1"/>
  <c r="AR8" i="1"/>
  <c r="AQ8" i="1"/>
  <c r="AS7" i="1"/>
  <c r="AR7" i="1"/>
  <c r="AQ7" i="1"/>
  <c r="AS6" i="1"/>
  <c r="AR6" i="1"/>
  <c r="AQ6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K32" i="1"/>
  <c r="AJ32" i="1"/>
  <c r="AI32" i="1"/>
  <c r="AK31" i="1"/>
  <c r="AJ31" i="1"/>
  <c r="AI31" i="1"/>
  <c r="AK30" i="1"/>
  <c r="AJ30" i="1"/>
  <c r="AI30" i="1"/>
  <c r="AK29" i="1"/>
  <c r="AJ29" i="1"/>
  <c r="AI29" i="1"/>
  <c r="AK28" i="1"/>
  <c r="AJ28" i="1"/>
  <c r="AI28" i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C32" i="1"/>
  <c r="AB32" i="1"/>
  <c r="AA32" i="1"/>
  <c r="AC31" i="1"/>
  <c r="AB31" i="1"/>
  <c r="AA31" i="1"/>
  <c r="AC30" i="1"/>
  <c r="AB30" i="1"/>
  <c r="AA30" i="1"/>
  <c r="AC29" i="1"/>
  <c r="AB29" i="1"/>
  <c r="AA29" i="1"/>
  <c r="AC28" i="1"/>
  <c r="AB28" i="1"/>
  <c r="AA28" i="1"/>
  <c r="AC27" i="1"/>
  <c r="AB27" i="1"/>
  <c r="AA27" i="1"/>
  <c r="AC26" i="1"/>
  <c r="AB26" i="1"/>
  <c r="AA26" i="1"/>
  <c r="AC25" i="1"/>
  <c r="AB25" i="1"/>
  <c r="AA25" i="1"/>
  <c r="AC24" i="1"/>
  <c r="AB24" i="1"/>
  <c r="AA24" i="1"/>
  <c r="AC23" i="1"/>
  <c r="AB23" i="1"/>
  <c r="AA23" i="1"/>
  <c r="AC22" i="1"/>
  <c r="AB22" i="1"/>
  <c r="AA22" i="1"/>
  <c r="AC21" i="1"/>
  <c r="AB21" i="1"/>
  <c r="AA21" i="1"/>
  <c r="AC20" i="1"/>
  <c r="AB20" i="1"/>
  <c r="AA20" i="1"/>
  <c r="AC19" i="1"/>
  <c r="AB19" i="1"/>
  <c r="AA19" i="1"/>
  <c r="AC18" i="1"/>
  <c r="AB18" i="1"/>
  <c r="AA18" i="1"/>
  <c r="AC17" i="1"/>
  <c r="AB17" i="1"/>
  <c r="AA17" i="1"/>
  <c r="AC16" i="1"/>
  <c r="AB16" i="1"/>
  <c r="AA16" i="1"/>
  <c r="AC15" i="1"/>
  <c r="AB15" i="1"/>
  <c r="AA15" i="1"/>
  <c r="AC14" i="1"/>
  <c r="AB14" i="1"/>
  <c r="AA14" i="1"/>
  <c r="AC13" i="1"/>
  <c r="AB13" i="1"/>
  <c r="AA13" i="1"/>
  <c r="AC12" i="1"/>
  <c r="AB12" i="1"/>
  <c r="AA12" i="1"/>
  <c r="AC11" i="1"/>
  <c r="AB11" i="1"/>
  <c r="AA11" i="1"/>
  <c r="AC10" i="1"/>
  <c r="AB10" i="1"/>
  <c r="AA10" i="1"/>
  <c r="AC9" i="1"/>
  <c r="AB9" i="1"/>
  <c r="AA9" i="1"/>
  <c r="AC8" i="1"/>
  <c r="AB8" i="1"/>
  <c r="AA8" i="1"/>
  <c r="AC7" i="1"/>
  <c r="AB7" i="1"/>
  <c r="AA7" i="1"/>
  <c r="AC6" i="1"/>
  <c r="AB6" i="1"/>
  <c r="AA6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CD3" i="1"/>
  <c r="CD4" i="1"/>
  <c r="CD24" i="1"/>
  <c r="CD34" i="1"/>
  <c r="CC3" i="1"/>
  <c r="CC4" i="1"/>
  <c r="CC34" i="1"/>
  <c r="CB3" i="1"/>
  <c r="CB4" i="1"/>
  <c r="CB34" i="1"/>
  <c r="CA24" i="1"/>
  <c r="CA3" i="1"/>
  <c r="CA4" i="1"/>
  <c r="CA34" i="1"/>
  <c r="BZ3" i="1"/>
  <c r="BZ4" i="1"/>
  <c r="BZ34" i="1"/>
  <c r="BY3" i="1"/>
  <c r="BY4" i="1"/>
  <c r="BY34" i="1"/>
  <c r="BX3" i="1"/>
  <c r="BX4" i="1"/>
  <c r="BX34" i="1"/>
  <c r="BW3" i="1"/>
  <c r="BW4" i="1"/>
  <c r="BW34" i="1"/>
  <c r="BV24" i="1"/>
  <c r="BV3" i="1"/>
  <c r="BV4" i="1"/>
  <c r="BV34" i="1"/>
  <c r="BU3" i="1"/>
  <c r="BU4" i="1"/>
  <c r="BU34" i="1"/>
  <c r="BT3" i="1"/>
  <c r="BT4" i="1"/>
  <c r="BT34" i="1"/>
  <c r="BS24" i="1"/>
  <c r="BS3" i="1"/>
  <c r="BS4" i="1"/>
  <c r="BS34" i="1"/>
  <c r="BR3" i="1"/>
  <c r="BR4" i="1"/>
  <c r="BR34" i="1"/>
  <c r="BQ3" i="1"/>
  <c r="BQ4" i="1"/>
  <c r="BQ34" i="1"/>
  <c r="BP3" i="1"/>
  <c r="BP4" i="1"/>
  <c r="BP34" i="1"/>
  <c r="BO3" i="1"/>
  <c r="BO4" i="1"/>
  <c r="BO34" i="1"/>
  <c r="BN24" i="1"/>
  <c r="BN3" i="1"/>
  <c r="BN4" i="1"/>
  <c r="BN34" i="1"/>
  <c r="BM3" i="1"/>
  <c r="BM4" i="1"/>
  <c r="BM34" i="1"/>
  <c r="BL3" i="1"/>
  <c r="BL4" i="1"/>
  <c r="BL34" i="1"/>
  <c r="BK24" i="1"/>
  <c r="BK3" i="1"/>
  <c r="BK4" i="1"/>
  <c r="BK34" i="1"/>
  <c r="BJ3" i="1"/>
  <c r="BJ4" i="1"/>
  <c r="BJ34" i="1"/>
  <c r="BI3" i="1"/>
  <c r="BI4" i="1"/>
  <c r="BI34" i="1"/>
  <c r="BH3" i="1"/>
  <c r="BH4" i="1"/>
  <c r="BH34" i="1"/>
  <c r="BG3" i="1"/>
  <c r="BG4" i="1"/>
  <c r="BG34" i="1"/>
  <c r="BF24" i="1"/>
  <c r="BF3" i="1"/>
  <c r="BF4" i="1"/>
  <c r="BF34" i="1"/>
  <c r="BE3" i="1"/>
  <c r="BE4" i="1"/>
  <c r="BE34" i="1"/>
  <c r="BD3" i="1"/>
  <c r="BD4" i="1"/>
  <c r="BD34" i="1"/>
  <c r="BC24" i="1"/>
  <c r="BC3" i="1"/>
  <c r="BC4" i="1"/>
  <c r="BC34" i="1"/>
  <c r="BB3" i="1"/>
  <c r="BB4" i="1"/>
  <c r="BB34" i="1"/>
  <c r="BA3" i="1"/>
  <c r="BA4" i="1"/>
  <c r="BA34" i="1"/>
  <c r="AZ3" i="1"/>
  <c r="AZ4" i="1"/>
  <c r="AZ34" i="1"/>
  <c r="AY3" i="1"/>
  <c r="AY4" i="1"/>
  <c r="AY34" i="1"/>
  <c r="AX24" i="1"/>
  <c r="AX3" i="1"/>
  <c r="AX4" i="1"/>
  <c r="AX34" i="1"/>
  <c r="AW3" i="1"/>
  <c r="AW4" i="1"/>
  <c r="AW34" i="1"/>
  <c r="AV3" i="1"/>
  <c r="AV4" i="1"/>
  <c r="AV34" i="1"/>
  <c r="AU24" i="1"/>
  <c r="AU3" i="1"/>
  <c r="AU4" i="1"/>
  <c r="AU34" i="1"/>
  <c r="AT3" i="1"/>
  <c r="AT4" i="1"/>
  <c r="AT34" i="1"/>
  <c r="AS3" i="1"/>
  <c r="AS4" i="1"/>
  <c r="AS34" i="1"/>
  <c r="AR3" i="1"/>
  <c r="AR4" i="1"/>
  <c r="AR34" i="1"/>
  <c r="AQ3" i="1"/>
  <c r="AQ4" i="1"/>
  <c r="AQ34" i="1"/>
  <c r="AP24" i="1"/>
  <c r="AP3" i="1"/>
  <c r="AP4" i="1"/>
  <c r="AP34" i="1"/>
  <c r="AO3" i="1"/>
  <c r="AO4" i="1"/>
  <c r="AO34" i="1"/>
  <c r="AN3" i="1"/>
  <c r="AN4" i="1"/>
  <c r="AN34" i="1"/>
  <c r="AM24" i="1"/>
  <c r="AM3" i="1"/>
  <c r="AM4" i="1"/>
  <c r="AM34" i="1"/>
  <c r="AL3" i="1"/>
  <c r="AL4" i="1"/>
  <c r="AL34" i="1"/>
  <c r="AK3" i="1"/>
  <c r="AK4" i="1"/>
  <c r="AK34" i="1"/>
  <c r="AJ3" i="1"/>
  <c r="AJ4" i="1"/>
  <c r="AJ34" i="1"/>
  <c r="AI3" i="1"/>
  <c r="AI4" i="1"/>
  <c r="AI34" i="1"/>
  <c r="AH24" i="1"/>
  <c r="AH3" i="1"/>
  <c r="AH4" i="1"/>
  <c r="AH34" i="1"/>
  <c r="AG3" i="1"/>
  <c r="AG4" i="1"/>
  <c r="AG34" i="1"/>
  <c r="AF3" i="1"/>
  <c r="AF4" i="1"/>
  <c r="AF34" i="1"/>
  <c r="AE24" i="1"/>
  <c r="AE3" i="1"/>
  <c r="AE4" i="1"/>
  <c r="AE34" i="1"/>
  <c r="AD3" i="1"/>
  <c r="AD4" i="1"/>
  <c r="AD34" i="1"/>
  <c r="AC3" i="1"/>
  <c r="AC4" i="1"/>
  <c r="AC34" i="1"/>
  <c r="AB3" i="1"/>
  <c r="AB4" i="1"/>
  <c r="AB34" i="1"/>
  <c r="AA3" i="1"/>
  <c r="AA4" i="1"/>
  <c r="AA34" i="1"/>
  <c r="Z24" i="1"/>
  <c r="Z3" i="1"/>
  <c r="Z4" i="1"/>
  <c r="Z34" i="1"/>
  <c r="Y3" i="1"/>
  <c r="Y4" i="1"/>
  <c r="Y34" i="1"/>
  <c r="X3" i="1"/>
  <c r="X4" i="1"/>
  <c r="X34" i="1"/>
  <c r="W24" i="1"/>
  <c r="W3" i="1"/>
  <c r="W4" i="1"/>
  <c r="W34" i="1"/>
  <c r="V3" i="1"/>
  <c r="V4" i="1"/>
  <c r="V34" i="1"/>
  <c r="U3" i="1"/>
  <c r="U4" i="1"/>
  <c r="U34" i="1"/>
  <c r="T3" i="1"/>
  <c r="T4" i="1"/>
  <c r="T34" i="1"/>
  <c r="S3" i="1"/>
  <c r="S4" i="1"/>
  <c r="S34" i="1"/>
  <c r="R24" i="1"/>
  <c r="R3" i="1"/>
  <c r="R4" i="1"/>
  <c r="R34" i="1"/>
  <c r="Q3" i="1"/>
  <c r="Q4" i="1"/>
  <c r="Q34" i="1"/>
  <c r="P3" i="1"/>
  <c r="P4" i="1"/>
  <c r="P34" i="1"/>
  <c r="O24" i="1"/>
  <c r="O3" i="1"/>
  <c r="O4" i="1"/>
  <c r="O34" i="1"/>
  <c r="N3" i="1"/>
  <c r="N4" i="1"/>
  <c r="N34" i="1"/>
  <c r="M3" i="1"/>
  <c r="M4" i="1"/>
  <c r="M34" i="1"/>
  <c r="L3" i="1"/>
  <c r="L4" i="1"/>
  <c r="L34" i="1"/>
  <c r="K3" i="1"/>
  <c r="K4" i="1"/>
  <c r="K34" i="1"/>
  <c r="J24" i="1"/>
  <c r="J3" i="1"/>
  <c r="J4" i="1"/>
  <c r="J34" i="1"/>
  <c r="I3" i="1"/>
  <c r="I4" i="1"/>
  <c r="I34" i="1"/>
  <c r="H3" i="1"/>
  <c r="H4" i="1"/>
  <c r="H34" i="1"/>
  <c r="G24" i="1"/>
  <c r="G3" i="1"/>
  <c r="G4" i="1"/>
  <c r="G34" i="1"/>
  <c r="F3" i="1"/>
  <c r="F4" i="1"/>
  <c r="F34" i="1"/>
  <c r="E3" i="1"/>
  <c r="E4" i="1"/>
  <c r="E34" i="1"/>
  <c r="D3" i="1"/>
  <c r="D4" i="1"/>
  <c r="D34" i="1"/>
  <c r="C3" i="1"/>
  <c r="C4" i="1"/>
  <c r="C34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B2" i="4"/>
</calcChain>
</file>

<file path=xl/sharedStrings.xml><?xml version="1.0" encoding="utf-8"?>
<sst xmlns="http://schemas.openxmlformats.org/spreadsheetml/2006/main" count="654" uniqueCount="225">
  <si>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</si>
  <si>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</si>
  <si>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</si>
  <si>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</si>
  <si>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</si>
  <si>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</si>
  <si>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</si>
  <si>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</si>
  <si>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</si>
  <si>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</si>
  <si>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</si>
  <si>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</si>
  <si>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</si>
  <si>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</si>
  <si>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</si>
  <si>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</si>
  <si>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</si>
  <si>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</si>
  <si>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</si>
  <si>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</si>
  <si>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</si>
  <si>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</si>
  <si>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</si>
  <si>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</si>
  <si>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</si>
  <si>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</si>
  <si>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</si>
  <si>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IRPF</t>
  </si>
  <si>
    <t>IRPJ</t>
  </si>
  <si>
    <t>IRRF</t>
  </si>
  <si>
    <t>ITR</t>
  </si>
  <si>
    <t>IPVA</t>
  </si>
  <si>
    <t>IPTU</t>
  </si>
  <si>
    <t>II</t>
  </si>
  <si>
    <t>IE</t>
  </si>
  <si>
    <t>IPI</t>
  </si>
  <si>
    <t>ICMS</t>
  </si>
  <si>
    <t>ISS</t>
  </si>
  <si>
    <t>IOF</t>
  </si>
  <si>
    <t>ITBI</t>
  </si>
  <si>
    <t>ITCD</t>
  </si>
  <si>
    <t>Rio de Janeiro</t>
  </si>
  <si>
    <t>UF</t>
  </si>
  <si>
    <t>Angra dos Reis</t>
  </si>
  <si>
    <t>Aperibé</t>
  </si>
  <si>
    <t>Araruama</t>
  </si>
  <si>
    <t>-</t>
  </si>
  <si>
    <t>Areal</t>
  </si>
  <si>
    <t>Armação dos Búzios</t>
  </si>
  <si>
    <t>Arraial do Cabo</t>
  </si>
  <si>
    <t>Barra do Piraí</t>
  </si>
  <si>
    <t>Barra Mansa</t>
  </si>
  <si>
    <t>Belford Roxo</t>
  </si>
  <si>
    <t>Bom Jardim</t>
  </si>
  <si>
    <t>Bom Jesus do Itabapoana</t>
  </si>
  <si>
    <t>Cabo Frio</t>
  </si>
  <si>
    <t>Cachoeiras de Macacu</t>
  </si>
  <si>
    <t>Cambuci</t>
  </si>
  <si>
    <t>Campos dos Goytacazes</t>
  </si>
  <si>
    <t>Cantagalo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</si>
  <si>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</si>
  <si>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</si>
  <si>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</si>
  <si>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</si>
  <si>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</si>
  <si>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</si>
  <si>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</si>
  <si>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</si>
  <si>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</si>
  <si>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</si>
  <si>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</si>
  <si>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</si>
  <si>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</si>
  <si>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</si>
  <si>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</si>
  <si>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</si>
  <si>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</si>
  <si>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</si>
  <si>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</si>
  <si>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</si>
  <si>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</si>
  <si>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</si>
  <si>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</si>
  <si>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</si>
  <si>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</si>
  <si>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</si>
  <si>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Mesquita</t>
  </si>
  <si>
    <t>Miguel Pereira</t>
  </si>
  <si>
    <t>Miracema</t>
  </si>
  <si>
    <t>Natividade</t>
  </si>
  <si>
    <t>Nilópolis</t>
  </si>
  <si>
    <t>Niterói</t>
  </si>
  <si>
    <t>Nova Friburgo</t>
  </si>
  <si>
    <t>Nova Iguaçu</t>
  </si>
  <si>
    <t>Paracambi</t>
  </si>
  <si>
    <t>Paraíba do Sul</t>
  </si>
  <si>
    <t>Parati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</si>
  <si>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</si>
  <si>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</si>
  <si>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</si>
  <si>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</si>
  <si>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</si>
  <si>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</si>
  <si>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</si>
  <si>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</si>
  <si>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</si>
  <si>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</si>
  <si>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</si>
  <si>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</si>
  <si>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</si>
  <si>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</si>
  <si>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</si>
  <si>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</si>
  <si>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</si>
  <si>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</si>
  <si>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</si>
  <si>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</si>
  <si>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</si>
  <si>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</si>
  <si>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</si>
  <si>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</si>
  <si>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</si>
  <si>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Sapucaia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</si>
  <si>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</si>
  <si>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</si>
  <si>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</si>
  <si>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</si>
  <si>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</si>
  <si>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</si>
  <si>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</si>
  <si>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</si>
  <si>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Valença</t>
  </si>
  <si>
    <t>Varre-Sai</t>
  </si>
  <si>
    <t>Vassouras</t>
  </si>
  <si>
    <t>Volta Redonda</t>
  </si>
  <si>
    <t>MUNICIPIO</t>
  </si>
  <si>
    <t>IPTU2008</t>
  </si>
  <si>
    <t>IPTU2009</t>
  </si>
  <si>
    <t>IPTU2010</t>
  </si>
  <si>
    <t>IPTU2011</t>
  </si>
  <si>
    <t>IPTU2012</t>
  </si>
  <si>
    <t>IRRF2008</t>
  </si>
  <si>
    <t>IRRF2009</t>
  </si>
  <si>
    <t>IRRF2010</t>
  </si>
  <si>
    <t>IRRF2011</t>
  </si>
  <si>
    <t>IRRF2012</t>
  </si>
  <si>
    <t>ISS2008</t>
  </si>
  <si>
    <t>ISS2009</t>
  </si>
  <si>
    <t>ISS2010</t>
  </si>
  <si>
    <t>ISS2011</t>
  </si>
  <si>
    <t>ISS2012</t>
  </si>
  <si>
    <t>ITBI2008</t>
  </si>
  <si>
    <t>ITBI2009</t>
  </si>
  <si>
    <t>ITBI2010</t>
  </si>
  <si>
    <t>ITBI2011</t>
  </si>
  <si>
    <t>ITBI2012</t>
  </si>
  <si>
    <t>IPVA2008</t>
  </si>
  <si>
    <t>IPVA2009</t>
  </si>
  <si>
    <t>IPVA2010</t>
  </si>
  <si>
    <t>IPVA2011</t>
  </si>
  <si>
    <t>IPVA2012</t>
  </si>
  <si>
    <t>ITCD2008</t>
  </si>
  <si>
    <t>ITCD2009</t>
  </si>
  <si>
    <t>ITCD2010</t>
  </si>
  <si>
    <t>ITCD2011</t>
  </si>
  <si>
    <t>ITCD2012</t>
  </si>
  <si>
    <t>ICMS2008</t>
  </si>
  <si>
    <t>ICMS2009</t>
  </si>
  <si>
    <t>ICMS2010</t>
  </si>
  <si>
    <t>ICMS2011</t>
  </si>
  <si>
    <t>ICMS2012</t>
  </si>
  <si>
    <t>II2008</t>
  </si>
  <si>
    <t>II2009</t>
  </si>
  <si>
    <t>II2010</t>
  </si>
  <si>
    <t>II2011</t>
  </si>
  <si>
    <t>II2012</t>
  </si>
  <si>
    <t>IE2008</t>
  </si>
  <si>
    <t>IE2009</t>
  </si>
  <si>
    <t>IE2010</t>
  </si>
  <si>
    <t>IE2011</t>
  </si>
  <si>
    <t>IE2012</t>
  </si>
  <si>
    <t>IPI2008</t>
  </si>
  <si>
    <t>IPI2009</t>
  </si>
  <si>
    <t>IPI2010</t>
  </si>
  <si>
    <t>IPI2011</t>
  </si>
  <si>
    <t>IPI2012</t>
  </si>
  <si>
    <t>IRPF2008</t>
  </si>
  <si>
    <t>IRPF2009</t>
  </si>
  <si>
    <t>IRPF2010</t>
  </si>
  <si>
    <t>IRPF2011</t>
  </si>
  <si>
    <t>IRPF2012</t>
  </si>
  <si>
    <t>IRPJ2008</t>
  </si>
  <si>
    <t>IRPJ2009</t>
  </si>
  <si>
    <t>IRPJ2010</t>
  </si>
  <si>
    <t>IRPJ2011</t>
  </si>
  <si>
    <t>IRPJ2012</t>
  </si>
  <si>
    <t>IOF2008</t>
  </si>
  <si>
    <t>IOF2009</t>
  </si>
  <si>
    <t>IOF2010</t>
  </si>
  <si>
    <t>IOF2011</t>
  </si>
  <si>
    <t>IOF2012</t>
  </si>
  <si>
    <t>ITR2008</t>
  </si>
  <si>
    <t>ITR2009</t>
  </si>
  <si>
    <t>ITR2010</t>
  </si>
  <si>
    <t>ITR2011</t>
  </si>
  <si>
    <t>ITR2012</t>
  </si>
  <si>
    <t>TODOS</t>
  </si>
  <si>
    <t>source</t>
  </si>
  <si>
    <t>target</t>
  </si>
  <si>
    <t>nodeName</t>
  </si>
  <si>
    <t>id</t>
  </si>
  <si>
    <t>{"name":"</t>
  </si>
  <si>
    <t>"}</t>
  </si>
  <si>
    <t>"},</t>
  </si>
  <si>
    <t>Estado</t>
  </si>
  <si>
    <t>Município</t>
  </si>
  <si>
    <t>União</t>
  </si>
  <si>
    <t>{"source":</t>
  </si>
  <si>
    <t>,"target":</t>
  </si>
  <si>
    <t>,"value":</t>
  </si>
  <si>
    <t>},</t>
  </si>
  <si>
    <t>IMPOSTO SOBRE IMPORTAÇÃO</t>
  </si>
  <si>
    <t>IMPOSTO SOBRE EXPORTAÇÃO</t>
  </si>
  <si>
    <t>IPI - TOTAL</t>
  </si>
  <si>
    <t>IRRF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</si>
</sst>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1C7D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AF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42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/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/>
    <xf numFmtId="0" fontId="4" fillId="6" borderId="1" xfId="0" applyFont="1" applyFill="1" applyBorder="1"/>
    <xf numFmtId="0" fontId="4" fillId="7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43" fontId="4" fillId="6" borderId="1" xfId="1" applyFont="1" applyFill="1" applyBorder="1" applyAlignment="1">
      <alignment horizontal="right"/>
    </xf>
    <xf numFmtId="43" fontId="4" fillId="6" borderId="1" xfId="1" applyFont="1" applyFill="1" applyBorder="1"/>
    <xf numFmtId="43" fontId="4" fillId="7" borderId="1" xfId="1" applyFont="1" applyFill="1" applyBorder="1" applyAlignment="1">
      <alignment horizontal="right"/>
    </xf>
    <xf numFmtId="43" fontId="4" fillId="7" borderId="1" xfId="1" applyFont="1" applyFill="1" applyBorder="1"/>
    <xf numFmtId="43" fontId="0" fillId="0" borderId="0" xfId="1" applyFont="1"/>
    <xf numFmtId="43" fontId="0" fillId="2" borderId="0" xfId="1" applyFont="1" applyFill="1" applyAlignment="1">
      <alignment horizontal="center"/>
    </xf>
    <xf numFmtId="43" fontId="0" fillId="3" borderId="0" xfId="1" applyFont="1" applyFill="1" applyAlignment="1">
      <alignment horizontal="center"/>
    </xf>
    <xf numFmtId="43" fontId="0" fillId="4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43" fontId="0" fillId="0" borderId="0" xfId="1" applyFont="1" applyFill="1" applyAlignment="1">
      <alignment horizontal="center"/>
    </xf>
    <xf numFmtId="43" fontId="0" fillId="0" borderId="0" xfId="1" applyFont="1" applyFill="1"/>
  </cellXfs>
  <cellStyles count="14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srodrigues/Desktop/brasilidados/vizes/viz2/dados/Arrecadacao_Unia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srodrigues/Desktop/brasilidados/vizes/viz2/dados/Arrecadacao_Estad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"/>
      <sheetName val="AL"/>
      <sheetName val="AM"/>
      <sheetName val="AP"/>
      <sheetName val="BA"/>
      <sheetName val="CE"/>
      <sheetName val="DF"/>
      <sheetName val="ES"/>
      <sheetName val="GO"/>
      <sheetName val="MA"/>
      <sheetName val="MG"/>
      <sheetName val="MS"/>
      <sheetName val="MT"/>
      <sheetName val="PA"/>
      <sheetName val="PB"/>
      <sheetName val="PE"/>
      <sheetName val="PI"/>
      <sheetName val="PR"/>
      <sheetName val="RJ"/>
      <sheetName val="RN"/>
      <sheetName val="RO"/>
      <sheetName val="RR"/>
      <sheetName val="RS"/>
      <sheetName val="SC"/>
      <sheetName val="SE"/>
      <sheetName val="SP"/>
      <sheetName val="TO"/>
    </sheetNames>
    <sheetDataSet>
      <sheetData sheetId="0">
        <row r="5">
          <cell r="B5" t="str">
            <v>TOTAL GERAL DAS RECEITAS</v>
          </cell>
          <cell r="C5">
            <v>204212565</v>
          </cell>
          <cell r="D5">
            <v>244941710</v>
          </cell>
          <cell r="E5">
            <v>292796135</v>
          </cell>
          <cell r="F5">
            <v>352978868</v>
          </cell>
          <cell r="G5">
            <v>384075932</v>
          </cell>
        </row>
        <row r="6">
          <cell r="B6" t="str">
            <v>RECEITAS ADMINISTRADAS PELA RFB</v>
          </cell>
          <cell r="C6">
            <v>199849006</v>
          </cell>
          <cell r="D6">
            <v>236633561</v>
          </cell>
          <cell r="E6">
            <v>289392278</v>
          </cell>
          <cell r="F6">
            <v>348725502</v>
          </cell>
          <cell r="G6">
            <v>379152734</v>
          </cell>
        </row>
        <row r="7">
          <cell r="B7" t="str">
            <v>IMPOSTO SOBRE IMPORTAÇÃO</v>
          </cell>
          <cell r="C7">
            <v>108159</v>
          </cell>
          <cell r="D7">
            <v>75705</v>
          </cell>
          <cell r="E7">
            <v>319126</v>
          </cell>
          <cell r="F7">
            <v>304033</v>
          </cell>
          <cell r="G7">
            <v>86808</v>
          </cell>
        </row>
        <row r="8">
          <cell r="B8" t="str">
            <v>IMPOSTO SOBRE EXPORTAÇÃO</v>
          </cell>
          <cell r="C8">
            <v>464</v>
          </cell>
          <cell r="D8">
            <v>276</v>
          </cell>
          <cell r="E8">
            <v>351</v>
          </cell>
          <cell r="F8">
            <v>582</v>
          </cell>
          <cell r="G8">
            <v>0</v>
          </cell>
        </row>
        <row r="9">
          <cell r="B9" t="str">
            <v>IPI - TOTAL</v>
          </cell>
          <cell r="C9">
            <v>5373424</v>
          </cell>
          <cell r="D9">
            <v>2733219</v>
          </cell>
          <cell r="E9">
            <v>404194</v>
          </cell>
          <cell r="F9">
            <v>425012</v>
          </cell>
          <cell r="G9">
            <v>413098</v>
          </cell>
        </row>
        <row r="10">
          <cell r="B10" t="str">
            <v>IPI - Fumo</v>
          </cell>
          <cell r="C10">
            <v>4796479</v>
          </cell>
          <cell r="D10">
            <v>2149957</v>
          </cell>
          <cell r="E10" t="str">
            <v>-</v>
          </cell>
          <cell r="F10" t="str">
            <v>-</v>
          </cell>
          <cell r="G10" t="str">
            <v>-</v>
          </cell>
        </row>
        <row r="11">
          <cell r="B11" t="str">
            <v>IPI - Bebidas</v>
          </cell>
          <cell r="C11" t="str">
            <v>-</v>
          </cell>
          <cell r="D11">
            <v>6225</v>
          </cell>
          <cell r="E11" t="str">
            <v>-</v>
          </cell>
          <cell r="F11" t="str">
            <v>-</v>
          </cell>
          <cell r="G11" t="str">
            <v>-</v>
          </cell>
        </row>
        <row r="12">
          <cell r="B12" t="str">
            <v>IPI - Automóveis</v>
          </cell>
          <cell r="C12">
            <v>44973</v>
          </cell>
          <cell r="D12">
            <v>63405</v>
          </cell>
          <cell r="E12">
            <v>132227</v>
          </cell>
          <cell r="F12">
            <v>150180</v>
          </cell>
          <cell r="G12">
            <v>48303</v>
          </cell>
        </row>
        <row r="13">
          <cell r="B13" t="str">
            <v>IPI - Vinculado à Importação</v>
          </cell>
          <cell r="C13">
            <v>4351</v>
          </cell>
          <cell r="D13">
            <v>3284</v>
          </cell>
          <cell r="E13">
            <v>21038</v>
          </cell>
          <cell r="F13">
            <v>32265</v>
          </cell>
          <cell r="G13">
            <v>12232</v>
          </cell>
        </row>
        <row r="14">
          <cell r="B14" t="str">
            <v>IPI - Outros</v>
          </cell>
          <cell r="C14">
            <v>527621</v>
          </cell>
          <cell r="D14">
            <v>510344</v>
          </cell>
          <cell r="E14">
            <v>250929</v>
          </cell>
          <cell r="F14">
            <v>242570</v>
          </cell>
          <cell r="G14">
            <v>352563</v>
          </cell>
        </row>
        <row r="15">
          <cell r="B15" t="str">
            <v>IMPOSTO SOBRE A RENDA - TOTAL</v>
          </cell>
          <cell r="C15">
            <v>89234733</v>
          </cell>
          <cell r="D15">
            <v>101170955</v>
          </cell>
          <cell r="E15">
            <v>129243302</v>
          </cell>
          <cell r="F15">
            <v>141188481</v>
          </cell>
          <cell r="G15">
            <v>158761196</v>
          </cell>
        </row>
        <row r="16">
          <cell r="B16" t="str">
            <v>IRPF</v>
          </cell>
          <cell r="C16">
            <v>16408115</v>
          </cell>
          <cell r="D16">
            <v>18126849</v>
          </cell>
          <cell r="E16">
            <v>23155645</v>
          </cell>
          <cell r="F16">
            <v>30353675</v>
          </cell>
          <cell r="G16">
            <v>37395789</v>
          </cell>
        </row>
        <row r="17">
          <cell r="B17" t="str">
            <v>IRPJ</v>
          </cell>
          <cell r="C17">
            <v>35268422</v>
          </cell>
          <cell r="D17">
            <v>46473237</v>
          </cell>
          <cell r="E17">
            <v>54221232</v>
          </cell>
          <cell r="F17">
            <v>58276306</v>
          </cell>
          <cell r="G17">
            <v>62475126</v>
          </cell>
        </row>
        <row r="18">
          <cell r="B18" t="str">
            <v>Entidades financeiras</v>
          </cell>
          <cell r="C18">
            <v>932</v>
          </cell>
          <cell r="D18">
            <v>2015</v>
          </cell>
          <cell r="E18">
            <v>5005</v>
          </cell>
          <cell r="F18">
            <v>41723</v>
          </cell>
          <cell r="G18">
            <v>2771</v>
          </cell>
        </row>
        <row r="19">
          <cell r="B19" t="str">
            <v>Demais empresas</v>
          </cell>
          <cell r="C19">
            <v>35267490</v>
          </cell>
          <cell r="D19">
            <v>46471223</v>
          </cell>
          <cell r="E19">
            <v>54216226</v>
          </cell>
          <cell r="F19">
            <v>58236859</v>
          </cell>
          <cell r="G19">
            <v>62472355</v>
          </cell>
        </row>
        <row r="20">
          <cell r="B20" t="str">
            <v>IRRF - Total</v>
          </cell>
          <cell r="C20">
            <v>37558196</v>
          </cell>
          <cell r="D20">
            <v>36570869</v>
          </cell>
          <cell r="E20">
            <v>51866426</v>
          </cell>
          <cell r="F20">
            <v>52558500</v>
          </cell>
          <cell r="G20">
            <v>58890281</v>
          </cell>
        </row>
        <row r="21">
          <cell r="B21" t="str">
            <v>IRRF - Rendimentos do Trabalho</v>
          </cell>
          <cell r="C21">
            <v>34254319</v>
          </cell>
          <cell r="D21">
            <v>33915852</v>
          </cell>
          <cell r="E21">
            <v>48268827</v>
          </cell>
          <cell r="F21">
            <v>47709192</v>
          </cell>
          <cell r="G21">
            <v>52391633</v>
          </cell>
        </row>
        <row r="22">
          <cell r="B22" t="str">
            <v>IRRF - Rendimentos do Capital</v>
          </cell>
          <cell r="C22">
            <v>1798258</v>
          </cell>
          <cell r="D22">
            <v>1389293</v>
          </cell>
          <cell r="E22">
            <v>1941527</v>
          </cell>
          <cell r="F22">
            <v>3237220</v>
          </cell>
          <cell r="G22">
            <v>4247839</v>
          </cell>
        </row>
        <row r="23">
          <cell r="B23" t="str">
            <v>IRRF - Remessas para Exterior</v>
          </cell>
          <cell r="C23">
            <v>19798</v>
          </cell>
          <cell r="D23">
            <v>62023</v>
          </cell>
          <cell r="E23">
            <v>115110</v>
          </cell>
          <cell r="F23">
            <v>24979</v>
          </cell>
          <cell r="G23">
            <v>76381</v>
          </cell>
        </row>
        <row r="24">
          <cell r="B24" t="str">
            <v>IRRF - Outros Rendimentos</v>
          </cell>
          <cell r="C24">
            <v>1485819</v>
          </cell>
          <cell r="D24">
            <v>1229940</v>
          </cell>
          <cell r="E24">
            <v>1574822</v>
          </cell>
          <cell r="F24">
            <v>1614122</v>
          </cell>
          <cell r="G24">
            <v>2179270</v>
          </cell>
        </row>
        <row r="25">
          <cell r="B25" t="str">
            <v>IOF</v>
          </cell>
          <cell r="C25">
            <v>265622</v>
          </cell>
          <cell r="D25">
            <v>344266</v>
          </cell>
          <cell r="E25">
            <v>437683</v>
          </cell>
          <cell r="F25">
            <v>442091</v>
          </cell>
          <cell r="G25">
            <v>531423</v>
          </cell>
        </row>
        <row r="26">
          <cell r="B26" t="str">
            <v>ITR</v>
          </cell>
          <cell r="C26">
            <v>580351</v>
          </cell>
          <cell r="D26">
            <v>564289</v>
          </cell>
          <cell r="E26">
            <v>519100</v>
          </cell>
          <cell r="F26">
            <v>646205</v>
          </cell>
          <cell r="G26">
            <v>498376</v>
          </cell>
        </row>
        <row r="27">
          <cell r="B27" t="str">
            <v>CPMF</v>
          </cell>
          <cell r="C27">
            <v>152236</v>
          </cell>
          <cell r="D27">
            <v>63088</v>
          </cell>
          <cell r="E27">
            <v>66113</v>
          </cell>
          <cell r="F27">
            <v>78467</v>
          </cell>
          <cell r="G27">
            <v>45217</v>
          </cell>
        </row>
        <row r="28">
          <cell r="B28" t="str">
            <v>COFINS</v>
          </cell>
          <cell r="C28">
            <v>54894227</v>
          </cell>
          <cell r="D28">
            <v>70255318</v>
          </cell>
          <cell r="E28">
            <v>83228708</v>
          </cell>
          <cell r="F28">
            <v>82019800</v>
          </cell>
          <cell r="G28">
            <v>91085074</v>
          </cell>
        </row>
        <row r="29">
          <cell r="B29" t="str">
            <v>Financeiras</v>
          </cell>
          <cell r="C29">
            <v>8470</v>
          </cell>
          <cell r="D29">
            <v>8204</v>
          </cell>
          <cell r="E29">
            <v>12865</v>
          </cell>
          <cell r="F29">
            <v>18767</v>
          </cell>
          <cell r="G29">
            <v>19989</v>
          </cell>
        </row>
        <row r="30">
          <cell r="B30" t="str">
            <v>Demais</v>
          </cell>
          <cell r="C30">
            <v>54885755</v>
          </cell>
          <cell r="D30">
            <v>70247117</v>
          </cell>
          <cell r="E30">
            <v>83215843</v>
          </cell>
          <cell r="F30">
            <v>82001034</v>
          </cell>
          <cell r="G30">
            <v>91065085</v>
          </cell>
        </row>
        <row r="31">
          <cell r="B31" t="str">
            <v>PIS/PASEP</v>
          </cell>
          <cell r="C31">
            <v>21633889</v>
          </cell>
          <cell r="D31">
            <v>28094715</v>
          </cell>
          <cell r="E31">
            <v>31844629</v>
          </cell>
          <cell r="F31">
            <v>27416181</v>
          </cell>
          <cell r="G31">
            <v>30785711</v>
          </cell>
        </row>
        <row r="32">
          <cell r="B32" t="str">
            <v>Financeiras</v>
          </cell>
          <cell r="C32">
            <v>774</v>
          </cell>
          <cell r="D32">
            <v>1375</v>
          </cell>
          <cell r="E32">
            <v>2173</v>
          </cell>
          <cell r="F32">
            <v>3174</v>
          </cell>
          <cell r="G32">
            <v>3283</v>
          </cell>
        </row>
        <row r="33">
          <cell r="B33" t="str">
            <v>Demais</v>
          </cell>
          <cell r="C33">
            <v>21633115</v>
          </cell>
          <cell r="D33">
            <v>28093358</v>
          </cell>
          <cell r="E33">
            <v>31842456</v>
          </cell>
          <cell r="F33">
            <v>27413007</v>
          </cell>
          <cell r="G33">
            <v>30782428</v>
          </cell>
        </row>
        <row r="34">
          <cell r="B34" t="str">
            <v>CSLL</v>
          </cell>
          <cell r="C34">
            <v>21999644</v>
          </cell>
          <cell r="D34">
            <v>27132044</v>
          </cell>
          <cell r="E34">
            <v>32265494</v>
          </cell>
          <cell r="F34">
            <v>35200175</v>
          </cell>
          <cell r="G34">
            <v>38707215</v>
          </cell>
        </row>
        <row r="35">
          <cell r="B35" t="str">
            <v>Financeiras</v>
          </cell>
          <cell r="C35">
            <v>45130</v>
          </cell>
          <cell r="D35">
            <v>29307</v>
          </cell>
          <cell r="E35">
            <v>40939</v>
          </cell>
          <cell r="F35">
            <v>76127</v>
          </cell>
          <cell r="G35">
            <v>153328</v>
          </cell>
        </row>
        <row r="36">
          <cell r="B36" t="str">
            <v>Demais</v>
          </cell>
          <cell r="C36">
            <v>21954514</v>
          </cell>
          <cell r="D36">
            <v>27102739</v>
          </cell>
          <cell r="E36">
            <v>32224554</v>
          </cell>
          <cell r="F36">
            <v>35162684</v>
          </cell>
          <cell r="G36">
            <v>38700339</v>
          </cell>
        </row>
        <row r="37">
          <cell r="B37" t="str">
            <v>CIDE-COMBUSTÍVEIS</v>
          </cell>
          <cell r="C37">
            <v>87</v>
          </cell>
          <cell r="D37" t="str">
            <v>-</v>
          </cell>
          <cell r="E37">
            <v>1129</v>
          </cell>
          <cell r="F37" t="str">
            <v>-</v>
          </cell>
          <cell r="G37" t="str">
            <v>-</v>
          </cell>
        </row>
        <row r="38">
          <cell r="B38" t="str">
            <v>CONTRIBUICÕES PARA FUNDAF</v>
          </cell>
          <cell r="C38">
            <v>18020</v>
          </cell>
          <cell r="D38">
            <v>66912</v>
          </cell>
          <cell r="E38">
            <v>103594</v>
          </cell>
          <cell r="F38">
            <v>616782</v>
          </cell>
          <cell r="G38">
            <v>769714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220905</v>
          </cell>
          <cell r="E39" t="str">
            <v>-</v>
          </cell>
          <cell r="F39">
            <v>45588758</v>
          </cell>
          <cell r="G39">
            <v>49331665</v>
          </cell>
        </row>
        <row r="40">
          <cell r="B40" t="str">
            <v>OUTRAS RECEITAS ADMINISTRADAS</v>
          </cell>
          <cell r="C40">
            <v>5588160</v>
          </cell>
          <cell r="D40">
            <v>5911878</v>
          </cell>
          <cell r="E40">
            <v>10959029</v>
          </cell>
          <cell r="F40">
            <v>14798935</v>
          </cell>
          <cell r="G40">
            <v>8137246</v>
          </cell>
        </row>
        <row r="41">
          <cell r="B41" t="str">
            <v>RECEITAS ADMINISTRADAS POR OUTROS ÓRGÃOS</v>
          </cell>
          <cell r="C41">
            <v>4363557</v>
          </cell>
          <cell r="D41">
            <v>8308148</v>
          </cell>
          <cell r="E41">
            <v>3403857</v>
          </cell>
          <cell r="F41">
            <v>4253370</v>
          </cell>
          <cell r="G41">
            <v>4923194</v>
          </cell>
        </row>
      </sheetData>
      <sheetData sheetId="1">
        <row r="5">
          <cell r="B5" t="str">
            <v>TOTAL GERAL DAS RECEITAS</v>
          </cell>
          <cell r="C5">
            <v>901505634</v>
          </cell>
          <cell r="D5">
            <v>939077111</v>
          </cell>
          <cell r="E5">
            <v>1086422763</v>
          </cell>
          <cell r="F5">
            <v>1491889693</v>
          </cell>
          <cell r="G5">
            <v>1606196902</v>
          </cell>
        </row>
        <row r="6">
          <cell r="B6" t="str">
            <v>RECEITAS ADMINISTRADAS PELA RFB</v>
          </cell>
          <cell r="C6">
            <v>879685229</v>
          </cell>
          <cell r="D6">
            <v>896272557</v>
          </cell>
          <cell r="E6">
            <v>1046357219</v>
          </cell>
          <cell r="F6">
            <v>1459581347</v>
          </cell>
          <cell r="G6">
            <v>1551783801</v>
          </cell>
        </row>
        <row r="7">
          <cell r="B7" t="str">
            <v>IMPOSTO SOBRE IMPORTAÇÃO</v>
          </cell>
          <cell r="C7">
            <v>5756263</v>
          </cell>
          <cell r="D7">
            <v>2249545</v>
          </cell>
          <cell r="E7">
            <v>10528166</v>
          </cell>
          <cell r="F7">
            <v>14464833</v>
          </cell>
          <cell r="G7">
            <v>14946954</v>
          </cell>
        </row>
        <row r="8">
          <cell r="B8" t="str">
            <v>IMPOSTO SOBRE EXPORTAÇÃO</v>
          </cell>
          <cell r="C8">
            <v>132058</v>
          </cell>
          <cell r="D8">
            <v>118435</v>
          </cell>
          <cell r="E8">
            <v>873</v>
          </cell>
          <cell r="F8">
            <v>7631</v>
          </cell>
          <cell r="G8">
            <v>128349</v>
          </cell>
        </row>
        <row r="9">
          <cell r="B9" t="str">
            <v>IPI - TOTAL</v>
          </cell>
          <cell r="C9">
            <v>76434735</v>
          </cell>
          <cell r="D9">
            <v>54663876</v>
          </cell>
          <cell r="E9">
            <v>35670242</v>
          </cell>
          <cell r="F9">
            <v>50580063</v>
          </cell>
          <cell r="G9">
            <v>38620796</v>
          </cell>
        </row>
        <row r="10">
          <cell r="B10" t="str">
            <v>IPI - Fumo</v>
          </cell>
          <cell r="C10">
            <v>24038019</v>
          </cell>
          <cell r="D10">
            <v>10936663</v>
          </cell>
          <cell r="E10" t="str">
            <v>-</v>
          </cell>
          <cell r="F10">
            <v>596</v>
          </cell>
          <cell r="G10" t="str">
            <v>-</v>
          </cell>
        </row>
        <row r="11">
          <cell r="B11" t="str">
            <v>IPI - Bebidas</v>
          </cell>
          <cell r="C11">
            <v>10438109</v>
          </cell>
          <cell r="D11">
            <v>9190577</v>
          </cell>
          <cell r="E11">
            <v>8162806</v>
          </cell>
          <cell r="F11">
            <v>9230894</v>
          </cell>
          <cell r="G11">
            <v>3774362</v>
          </cell>
        </row>
        <row r="12">
          <cell r="B12" t="str">
            <v>IPI - Automóveis</v>
          </cell>
          <cell r="C12">
            <v>115564</v>
          </cell>
          <cell r="D12">
            <v>12897</v>
          </cell>
          <cell r="E12">
            <v>29099</v>
          </cell>
          <cell r="F12">
            <v>58096</v>
          </cell>
          <cell r="G12">
            <v>101269</v>
          </cell>
        </row>
        <row r="13">
          <cell r="B13" t="str">
            <v>IPI - Vinculado à Importação</v>
          </cell>
          <cell r="C13">
            <v>2008814</v>
          </cell>
          <cell r="D13">
            <v>493194</v>
          </cell>
          <cell r="E13">
            <v>2097428</v>
          </cell>
          <cell r="F13">
            <v>4045127</v>
          </cell>
          <cell r="G13">
            <v>3114982</v>
          </cell>
        </row>
        <row r="14">
          <cell r="B14" t="str">
            <v>IPI - Outros</v>
          </cell>
          <cell r="C14">
            <v>39834229</v>
          </cell>
          <cell r="D14">
            <v>34030546</v>
          </cell>
          <cell r="E14">
            <v>25380910</v>
          </cell>
          <cell r="F14">
            <v>37245353</v>
          </cell>
          <cell r="G14">
            <v>31630187</v>
          </cell>
        </row>
        <row r="15">
          <cell r="B15" t="str">
            <v>IMPOSTO SOBRE A RENDA - TOTAL</v>
          </cell>
          <cell r="C15">
            <v>371446628</v>
          </cell>
          <cell r="D15">
            <v>382465756</v>
          </cell>
          <cell r="E15">
            <v>448848147</v>
          </cell>
          <cell r="F15">
            <v>556652799</v>
          </cell>
          <cell r="G15">
            <v>608672987</v>
          </cell>
        </row>
        <row r="16">
          <cell r="B16" t="str">
            <v>IRPF</v>
          </cell>
          <cell r="C16">
            <v>101199622</v>
          </cell>
          <cell r="D16">
            <v>108862427</v>
          </cell>
          <cell r="E16">
            <v>107382586</v>
          </cell>
          <cell r="F16">
            <v>125389859</v>
          </cell>
          <cell r="G16">
            <v>152418994</v>
          </cell>
        </row>
        <row r="17">
          <cell r="B17" t="str">
            <v>IRPJ</v>
          </cell>
          <cell r="C17">
            <v>108116420</v>
          </cell>
          <cell r="D17">
            <v>119902428</v>
          </cell>
          <cell r="E17">
            <v>154064057</v>
          </cell>
          <cell r="F17">
            <v>219787186</v>
          </cell>
          <cell r="G17">
            <v>213989023</v>
          </cell>
        </row>
        <row r="18">
          <cell r="B18" t="str">
            <v>Entidades financeiras</v>
          </cell>
          <cell r="C18">
            <v>161084</v>
          </cell>
          <cell r="D18">
            <v>148173</v>
          </cell>
          <cell r="E18">
            <v>282991</v>
          </cell>
          <cell r="F18">
            <v>149533</v>
          </cell>
          <cell r="G18">
            <v>325383</v>
          </cell>
        </row>
        <row r="19">
          <cell r="B19" t="str">
            <v>Demais empresas</v>
          </cell>
          <cell r="C19">
            <v>108077013</v>
          </cell>
          <cell r="D19">
            <v>119754254</v>
          </cell>
          <cell r="E19">
            <v>153781068</v>
          </cell>
          <cell r="F19">
            <v>219702758</v>
          </cell>
          <cell r="G19">
            <v>213663638</v>
          </cell>
        </row>
        <row r="20">
          <cell r="B20" t="str">
            <v>IRRF - Total</v>
          </cell>
          <cell r="C20">
            <v>162130590</v>
          </cell>
          <cell r="D20">
            <v>153700901</v>
          </cell>
          <cell r="E20">
            <v>187401503</v>
          </cell>
          <cell r="F20">
            <v>211475755</v>
          </cell>
          <cell r="G20">
            <v>242264969</v>
          </cell>
        </row>
        <row r="21">
          <cell r="B21" t="str">
            <v>IRRF - Rendimentos do Trabalho</v>
          </cell>
          <cell r="C21">
            <v>137247297</v>
          </cell>
          <cell r="D21">
            <v>135029259</v>
          </cell>
          <cell r="E21">
            <v>168210815</v>
          </cell>
          <cell r="F21">
            <v>189209264</v>
          </cell>
          <cell r="G21">
            <v>206723203</v>
          </cell>
        </row>
        <row r="22">
          <cell r="B22" t="str">
            <v>IRRF - Rendimentos do Capital</v>
          </cell>
          <cell r="C22">
            <v>10821679</v>
          </cell>
          <cell r="D22">
            <v>6384079</v>
          </cell>
          <cell r="E22">
            <v>6849892</v>
          </cell>
          <cell r="F22">
            <v>9178472</v>
          </cell>
          <cell r="G22">
            <v>19384781</v>
          </cell>
        </row>
        <row r="23">
          <cell r="B23" t="str">
            <v>IRRF - Remessas para Exterior</v>
          </cell>
          <cell r="C23">
            <v>1982256</v>
          </cell>
          <cell r="D23">
            <v>1389024</v>
          </cell>
          <cell r="E23">
            <v>1186062</v>
          </cell>
          <cell r="F23">
            <v>1223085</v>
          </cell>
          <cell r="G23">
            <v>2151716</v>
          </cell>
        </row>
        <row r="24">
          <cell r="B24" t="str">
            <v>IRRF - Outros Rendimentos</v>
          </cell>
          <cell r="C24">
            <v>12079359</v>
          </cell>
          <cell r="D24">
            <v>10898541</v>
          </cell>
          <cell r="E24">
            <v>11154731</v>
          </cell>
          <cell r="F24">
            <v>11864934</v>
          </cell>
          <cell r="G24">
            <v>14005268</v>
          </cell>
        </row>
        <row r="25">
          <cell r="B25" t="str">
            <v>IOF</v>
          </cell>
          <cell r="C25">
            <v>1588154</v>
          </cell>
          <cell r="D25">
            <v>1569040</v>
          </cell>
          <cell r="E25">
            <v>1904972</v>
          </cell>
          <cell r="F25">
            <v>2117759</v>
          </cell>
          <cell r="G25">
            <v>2931132</v>
          </cell>
        </row>
        <row r="26">
          <cell r="B26" t="str">
            <v>ITR</v>
          </cell>
          <cell r="C26">
            <v>1947660</v>
          </cell>
          <cell r="D26">
            <v>1740313</v>
          </cell>
          <cell r="E26">
            <v>1978178</v>
          </cell>
          <cell r="F26">
            <v>2372802</v>
          </cell>
          <cell r="G26">
            <v>1368760</v>
          </cell>
        </row>
        <row r="27">
          <cell r="B27" t="str">
            <v>CPMF</v>
          </cell>
          <cell r="C27">
            <v>152017</v>
          </cell>
          <cell r="D27">
            <v>49671</v>
          </cell>
          <cell r="E27">
            <v>3234</v>
          </cell>
          <cell r="F27">
            <v>351</v>
          </cell>
          <cell r="G27">
            <v>37</v>
          </cell>
        </row>
        <row r="28">
          <cell r="B28" t="str">
            <v>COFINS</v>
          </cell>
          <cell r="C28">
            <v>220659009</v>
          </cell>
          <cell r="D28">
            <v>228075986</v>
          </cell>
          <cell r="E28">
            <v>267120772</v>
          </cell>
          <cell r="F28">
            <v>323497057</v>
          </cell>
          <cell r="G28">
            <v>383461130</v>
          </cell>
        </row>
        <row r="29">
          <cell r="B29" t="str">
            <v>Financeiras</v>
          </cell>
          <cell r="C29">
            <v>540556</v>
          </cell>
          <cell r="D29">
            <v>665172</v>
          </cell>
          <cell r="E29">
            <v>753575</v>
          </cell>
          <cell r="F29">
            <v>956641</v>
          </cell>
          <cell r="G29">
            <v>1094228</v>
          </cell>
        </row>
        <row r="30">
          <cell r="B30" t="str">
            <v>Demais</v>
          </cell>
          <cell r="C30">
            <v>220118452</v>
          </cell>
          <cell r="D30">
            <v>227410813</v>
          </cell>
          <cell r="E30">
            <v>266367197</v>
          </cell>
          <cell r="F30">
            <v>322540419</v>
          </cell>
          <cell r="G30">
            <v>382366903</v>
          </cell>
        </row>
        <row r="31">
          <cell r="B31" t="str">
            <v>PIS/PASEP</v>
          </cell>
          <cell r="C31">
            <v>108482133</v>
          </cell>
          <cell r="D31">
            <v>107103802</v>
          </cell>
          <cell r="E31">
            <v>116542614</v>
          </cell>
          <cell r="F31">
            <v>124965409</v>
          </cell>
          <cell r="G31">
            <v>143027464</v>
          </cell>
        </row>
        <row r="32">
          <cell r="B32" t="str">
            <v>Financeiras</v>
          </cell>
          <cell r="C32">
            <v>92988</v>
          </cell>
          <cell r="D32">
            <v>114478</v>
          </cell>
          <cell r="E32">
            <v>127012</v>
          </cell>
          <cell r="F32">
            <v>159151</v>
          </cell>
          <cell r="G32">
            <v>182915</v>
          </cell>
        </row>
        <row r="33">
          <cell r="B33" t="str">
            <v>Demais</v>
          </cell>
          <cell r="C33">
            <v>108389146</v>
          </cell>
          <cell r="D33">
            <v>106989321</v>
          </cell>
          <cell r="E33">
            <v>116416599</v>
          </cell>
          <cell r="F33">
            <v>124806257</v>
          </cell>
          <cell r="G33">
            <v>142844550</v>
          </cell>
        </row>
        <row r="34">
          <cell r="B34" t="str">
            <v>CSLL</v>
          </cell>
          <cell r="C34">
            <v>77620854</v>
          </cell>
          <cell r="D34">
            <v>81778898</v>
          </cell>
          <cell r="E34">
            <v>102857073</v>
          </cell>
          <cell r="F34">
            <v>136272875</v>
          </cell>
          <cell r="G34">
            <v>138860585</v>
          </cell>
        </row>
        <row r="35">
          <cell r="B35" t="str">
            <v>Financeiras</v>
          </cell>
          <cell r="C35">
            <v>63587</v>
          </cell>
          <cell r="D35">
            <v>131971</v>
          </cell>
          <cell r="E35">
            <v>213266</v>
          </cell>
          <cell r="F35">
            <v>532844</v>
          </cell>
          <cell r="G35">
            <v>242755</v>
          </cell>
        </row>
        <row r="36">
          <cell r="B36" t="str">
            <v>Demais</v>
          </cell>
          <cell r="C36">
            <v>77557268</v>
          </cell>
          <cell r="D36">
            <v>81657963</v>
          </cell>
          <cell r="E36">
            <v>102643806</v>
          </cell>
          <cell r="F36">
            <v>136148072</v>
          </cell>
          <cell r="G36">
            <v>138632062</v>
          </cell>
        </row>
        <row r="37">
          <cell r="B37" t="str">
            <v>CIDE-COMBUSTÍVEIS</v>
          </cell>
          <cell r="C37">
            <v>94900</v>
          </cell>
          <cell r="D37">
            <v>74017</v>
          </cell>
          <cell r="E37" t="str">
            <v>-</v>
          </cell>
          <cell r="F37" t="str">
            <v>-</v>
          </cell>
          <cell r="G37">
            <v>144411</v>
          </cell>
        </row>
        <row r="38">
          <cell r="B38" t="str">
            <v>CONTRIBUICÕES PARA FUNDAF</v>
          </cell>
          <cell r="C38">
            <v>206780</v>
          </cell>
          <cell r="D38">
            <v>41584</v>
          </cell>
          <cell r="E38">
            <v>25884</v>
          </cell>
          <cell r="F38">
            <v>23518</v>
          </cell>
          <cell r="G38">
            <v>25084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2123150</v>
          </cell>
          <cell r="E39" t="str">
            <v>-</v>
          </cell>
          <cell r="F39">
            <v>146913425</v>
          </cell>
          <cell r="G39">
            <v>155950280</v>
          </cell>
        </row>
        <row r="40">
          <cell r="B40" t="str">
            <v>OUTRAS RECEITAS ADMINISTRADAS</v>
          </cell>
          <cell r="C40">
            <v>15164038</v>
          </cell>
          <cell r="D40">
            <v>34218491</v>
          </cell>
          <cell r="E40">
            <v>60877101</v>
          </cell>
          <cell r="F40">
            <v>101712832</v>
          </cell>
          <cell r="G40">
            <v>63645862</v>
          </cell>
        </row>
        <row r="41">
          <cell r="B41" t="str">
            <v>RECEITAS ADMINISTRADAS POR OUTROS ÓRGÃOS</v>
          </cell>
          <cell r="C41">
            <v>21820407</v>
          </cell>
          <cell r="D41">
            <v>42804555</v>
          </cell>
          <cell r="E41">
            <v>40065543</v>
          </cell>
          <cell r="F41">
            <v>32308347</v>
          </cell>
          <cell r="G41">
            <v>54413104</v>
          </cell>
        </row>
      </sheetData>
      <sheetData sheetId="2">
        <row r="5">
          <cell r="B5" t="str">
            <v>TOTAL GERAL DAS RECEITAS</v>
          </cell>
          <cell r="C5">
            <v>7156453868</v>
          </cell>
          <cell r="D5">
            <v>6284267292</v>
          </cell>
          <cell r="E5">
            <v>7448084152</v>
          </cell>
          <cell r="F5">
            <v>8599259854</v>
          </cell>
          <cell r="G5">
            <v>8877341208</v>
          </cell>
        </row>
        <row r="6">
          <cell r="B6" t="str">
            <v>RECEITAS ADMINISTRADAS PELA RFB</v>
          </cell>
          <cell r="C6">
            <v>7134175527</v>
          </cell>
          <cell r="D6">
            <v>6223104291</v>
          </cell>
          <cell r="E6">
            <v>7408777014</v>
          </cell>
          <cell r="F6">
            <v>8518885174</v>
          </cell>
          <cell r="G6">
            <v>8822484195</v>
          </cell>
        </row>
        <row r="7">
          <cell r="B7" t="str">
            <v>IMPOSTO SOBRE IMPORTAÇÃO</v>
          </cell>
          <cell r="C7">
            <v>430863726</v>
          </cell>
          <cell r="D7">
            <v>351396778</v>
          </cell>
          <cell r="E7">
            <v>339156819</v>
          </cell>
          <cell r="F7">
            <v>342333294</v>
          </cell>
          <cell r="G7">
            <v>444323667</v>
          </cell>
        </row>
        <row r="8">
          <cell r="B8" t="str">
            <v>IMPOSTO SOBRE EXPORTAÇÃO</v>
          </cell>
          <cell r="C8">
            <v>17989</v>
          </cell>
          <cell r="D8">
            <v>13219</v>
          </cell>
          <cell r="E8">
            <v>3541</v>
          </cell>
          <cell r="F8">
            <v>1613</v>
          </cell>
          <cell r="G8">
            <v>7065</v>
          </cell>
        </row>
        <row r="9">
          <cell r="B9" t="str">
            <v>IPI - TOTAL</v>
          </cell>
          <cell r="C9">
            <v>514800324</v>
          </cell>
          <cell r="D9">
            <v>310761779</v>
          </cell>
          <cell r="E9">
            <v>282697838</v>
          </cell>
          <cell r="F9">
            <v>249750768</v>
          </cell>
          <cell r="G9">
            <v>244920441</v>
          </cell>
        </row>
        <row r="10">
          <cell r="B10" t="str">
            <v>IPI - Fumo</v>
          </cell>
          <cell r="C10">
            <v>28795178</v>
          </cell>
          <cell r="D10">
            <v>15255587</v>
          </cell>
          <cell r="E10" t="str">
            <v>-</v>
          </cell>
          <cell r="F10" t="str">
            <v>-</v>
          </cell>
          <cell r="G10" t="str">
            <v>-</v>
          </cell>
        </row>
        <row r="11">
          <cell r="B11" t="str">
            <v>IPI - Bebidas</v>
          </cell>
          <cell r="C11">
            <v>40957028</v>
          </cell>
          <cell r="D11">
            <v>36140351</v>
          </cell>
          <cell r="E11">
            <v>36100900</v>
          </cell>
          <cell r="F11">
            <v>38066783</v>
          </cell>
          <cell r="G11">
            <v>31716389</v>
          </cell>
        </row>
        <row r="12">
          <cell r="B12" t="str">
            <v>IPI - Automóveis</v>
          </cell>
          <cell r="C12">
            <v>432569</v>
          </cell>
          <cell r="D12">
            <v>1840</v>
          </cell>
          <cell r="E12">
            <v>1119805</v>
          </cell>
          <cell r="F12">
            <v>670412</v>
          </cell>
          <cell r="G12">
            <v>655748</v>
          </cell>
        </row>
        <row r="13">
          <cell r="B13" t="str">
            <v>IPI - Vinculado à Importação</v>
          </cell>
          <cell r="C13">
            <v>278771987</v>
          </cell>
          <cell r="D13">
            <v>146126454</v>
          </cell>
          <cell r="E13">
            <v>132748802</v>
          </cell>
          <cell r="F13">
            <v>123583309</v>
          </cell>
          <cell r="G13">
            <v>154391885</v>
          </cell>
        </row>
        <row r="14">
          <cell r="B14" t="str">
            <v>IPI - Outros</v>
          </cell>
          <cell r="C14">
            <v>165843563</v>
          </cell>
          <cell r="D14">
            <v>113237545</v>
          </cell>
          <cell r="E14">
            <v>112728333</v>
          </cell>
          <cell r="F14">
            <v>87430263</v>
          </cell>
          <cell r="G14">
            <v>58156419</v>
          </cell>
        </row>
        <row r="15">
          <cell r="B15" t="str">
            <v>IMPOSTO SOBRE A RENDA - TOTAL</v>
          </cell>
          <cell r="C15">
            <v>1860972713</v>
          </cell>
          <cell r="D15">
            <v>1724184558</v>
          </cell>
          <cell r="E15">
            <v>2052797773</v>
          </cell>
          <cell r="F15">
            <v>2134564392</v>
          </cell>
          <cell r="G15">
            <v>2338453841</v>
          </cell>
        </row>
        <row r="16">
          <cell r="B16" t="str">
            <v>IRPF</v>
          </cell>
          <cell r="C16">
            <v>116572250</v>
          </cell>
          <cell r="D16">
            <v>113891356</v>
          </cell>
          <cell r="E16">
            <v>123742700</v>
          </cell>
          <cell r="F16">
            <v>146824023</v>
          </cell>
          <cell r="G16">
            <v>170354843</v>
          </cell>
        </row>
        <row r="17">
          <cell r="B17" t="str">
            <v>IRPJ</v>
          </cell>
          <cell r="C17">
            <v>956565088</v>
          </cell>
          <cell r="D17">
            <v>927744479</v>
          </cell>
          <cell r="E17">
            <v>1194935903</v>
          </cell>
          <cell r="F17">
            <v>1126592775</v>
          </cell>
          <cell r="G17">
            <v>1186248407</v>
          </cell>
        </row>
        <row r="18">
          <cell r="B18" t="str">
            <v>Entidades financeiras</v>
          </cell>
          <cell r="C18">
            <v>2833457</v>
          </cell>
          <cell r="D18">
            <v>2637602</v>
          </cell>
          <cell r="E18">
            <v>3885097</v>
          </cell>
          <cell r="F18">
            <v>3669877</v>
          </cell>
          <cell r="G18">
            <v>3141288</v>
          </cell>
        </row>
        <row r="19">
          <cell r="B19" t="str">
            <v>Demais empresas</v>
          </cell>
          <cell r="C19">
            <v>953731628</v>
          </cell>
          <cell r="D19">
            <v>925106877</v>
          </cell>
          <cell r="E19">
            <v>1191050808</v>
          </cell>
          <cell r="F19">
            <v>1122922900</v>
          </cell>
          <cell r="G19">
            <v>1183107118</v>
          </cell>
        </row>
        <row r="20">
          <cell r="B20" t="str">
            <v>IRRF - Total</v>
          </cell>
          <cell r="C20">
            <v>787835375</v>
          </cell>
          <cell r="D20">
            <v>682548723</v>
          </cell>
          <cell r="E20">
            <v>734119165</v>
          </cell>
          <cell r="F20">
            <v>861147596</v>
          </cell>
          <cell r="G20">
            <v>981850590</v>
          </cell>
        </row>
        <row r="21">
          <cell r="B21" t="str">
            <v>IRRF - Rendimentos do Trabalho</v>
          </cell>
          <cell r="C21">
            <v>497159162</v>
          </cell>
          <cell r="D21">
            <v>473904147</v>
          </cell>
          <cell r="E21">
            <v>518573633</v>
          </cell>
          <cell r="F21">
            <v>602925752</v>
          </cell>
          <cell r="G21">
            <v>647491120</v>
          </cell>
        </row>
        <row r="22">
          <cell r="B22" t="str">
            <v>IRRF - Rendimentos do Capital</v>
          </cell>
          <cell r="C22">
            <v>47282343</v>
          </cell>
          <cell r="D22">
            <v>37558845</v>
          </cell>
          <cell r="E22">
            <v>29853975</v>
          </cell>
          <cell r="F22">
            <v>37243013</v>
          </cell>
          <cell r="G22">
            <v>66016051</v>
          </cell>
        </row>
        <row r="23">
          <cell r="B23" t="str">
            <v>IRRF - Remessas para Exterior</v>
          </cell>
          <cell r="C23">
            <v>200054833</v>
          </cell>
          <cell r="D23">
            <v>122660231</v>
          </cell>
          <cell r="E23">
            <v>139546034</v>
          </cell>
          <cell r="F23">
            <v>166005942</v>
          </cell>
          <cell r="G23">
            <v>217421751</v>
          </cell>
        </row>
        <row r="24">
          <cell r="B24" t="str">
            <v>IRRF - Outros Rendimentos</v>
          </cell>
          <cell r="C24">
            <v>43339036</v>
          </cell>
          <cell r="D24">
            <v>48425502</v>
          </cell>
          <cell r="E24">
            <v>46145523</v>
          </cell>
          <cell r="F24">
            <v>54972885</v>
          </cell>
          <cell r="G24">
            <v>50921668</v>
          </cell>
        </row>
        <row r="25">
          <cell r="B25" t="str">
            <v>IOF</v>
          </cell>
          <cell r="C25">
            <v>17171482</v>
          </cell>
          <cell r="D25">
            <v>26825654</v>
          </cell>
          <cell r="E25">
            <v>22804477</v>
          </cell>
          <cell r="F25">
            <v>20526954</v>
          </cell>
          <cell r="G25">
            <v>31285391</v>
          </cell>
        </row>
        <row r="26">
          <cell r="B26" t="str">
            <v>ITR</v>
          </cell>
          <cell r="C26">
            <v>1273760</v>
          </cell>
          <cell r="D26">
            <v>2903487</v>
          </cell>
          <cell r="E26">
            <v>1290503</v>
          </cell>
          <cell r="F26">
            <v>1381774</v>
          </cell>
          <cell r="G26">
            <v>1209233</v>
          </cell>
        </row>
        <row r="27">
          <cell r="B27" t="str">
            <v>CPMF</v>
          </cell>
          <cell r="C27">
            <v>665609</v>
          </cell>
          <cell r="D27">
            <v>265295</v>
          </cell>
          <cell r="E27">
            <v>282186</v>
          </cell>
          <cell r="F27">
            <v>286903</v>
          </cell>
          <cell r="G27">
            <v>28670</v>
          </cell>
        </row>
        <row r="28">
          <cell r="B28" t="str">
            <v>COFINS</v>
          </cell>
          <cell r="C28">
            <v>2660598037</v>
          </cell>
          <cell r="D28">
            <v>2310145050</v>
          </cell>
          <cell r="E28">
            <v>2900862371</v>
          </cell>
          <cell r="F28">
            <v>3455473476</v>
          </cell>
          <cell r="G28">
            <v>3438556187</v>
          </cell>
        </row>
        <row r="29">
          <cell r="B29" t="str">
            <v>Financeiras</v>
          </cell>
          <cell r="C29">
            <v>886328</v>
          </cell>
          <cell r="D29">
            <v>633809</v>
          </cell>
          <cell r="E29">
            <v>841677</v>
          </cell>
          <cell r="F29">
            <v>871479</v>
          </cell>
          <cell r="G29">
            <v>1221198</v>
          </cell>
        </row>
        <row r="30">
          <cell r="B30" t="str">
            <v>Demais</v>
          </cell>
          <cell r="C30">
            <v>2659711711</v>
          </cell>
          <cell r="D30">
            <v>2309511243</v>
          </cell>
          <cell r="E30">
            <v>2900020692</v>
          </cell>
          <cell r="F30">
            <v>3454601998</v>
          </cell>
          <cell r="G30">
            <v>3437766534</v>
          </cell>
        </row>
        <row r="31">
          <cell r="B31" t="str">
            <v>PIS/PASEP</v>
          </cell>
          <cell r="C31">
            <v>653453227</v>
          </cell>
          <cell r="D31">
            <v>608902415</v>
          </cell>
          <cell r="E31">
            <v>731696433</v>
          </cell>
          <cell r="F31">
            <v>856713729</v>
          </cell>
          <cell r="G31">
            <v>874682535</v>
          </cell>
        </row>
        <row r="32">
          <cell r="B32" t="str">
            <v>Financeiras</v>
          </cell>
          <cell r="C32">
            <v>162121</v>
          </cell>
          <cell r="D32">
            <v>109456</v>
          </cell>
          <cell r="E32">
            <v>143304</v>
          </cell>
          <cell r="F32">
            <v>144456</v>
          </cell>
          <cell r="G32">
            <v>188621</v>
          </cell>
        </row>
        <row r="33">
          <cell r="B33" t="str">
            <v>Demais</v>
          </cell>
          <cell r="C33">
            <v>653291106</v>
          </cell>
          <cell r="D33">
            <v>608792960</v>
          </cell>
          <cell r="E33">
            <v>731553128</v>
          </cell>
          <cell r="F33">
            <v>856569272</v>
          </cell>
          <cell r="G33">
            <v>874493914</v>
          </cell>
        </row>
        <row r="34">
          <cell r="B34" t="str">
            <v>CSLL</v>
          </cell>
          <cell r="C34">
            <v>814995222</v>
          </cell>
          <cell r="D34">
            <v>665850591</v>
          </cell>
          <cell r="E34">
            <v>860171303</v>
          </cell>
          <cell r="F34">
            <v>916762124</v>
          </cell>
          <cell r="G34">
            <v>975384991</v>
          </cell>
        </row>
        <row r="35">
          <cell r="B35" t="str">
            <v>Financeiras</v>
          </cell>
          <cell r="C35">
            <v>5504798</v>
          </cell>
          <cell r="D35">
            <v>1009955</v>
          </cell>
          <cell r="E35">
            <v>1456502</v>
          </cell>
          <cell r="F35">
            <v>1377257</v>
          </cell>
          <cell r="G35">
            <v>1466899</v>
          </cell>
        </row>
        <row r="36">
          <cell r="B36" t="str">
            <v>Demais</v>
          </cell>
          <cell r="C36">
            <v>810533151</v>
          </cell>
          <cell r="D36">
            <v>664840634</v>
          </cell>
          <cell r="E36">
            <v>858714805</v>
          </cell>
          <cell r="F36">
            <v>915384867</v>
          </cell>
          <cell r="G36">
            <v>973918090</v>
          </cell>
        </row>
        <row r="37">
          <cell r="B37" t="str">
            <v>CIDE-COMBUSTÍVEIS</v>
          </cell>
          <cell r="C37">
            <v>18652605</v>
          </cell>
          <cell r="D37">
            <v>11879627</v>
          </cell>
          <cell r="E37">
            <v>41419466</v>
          </cell>
          <cell r="F37">
            <v>63702293</v>
          </cell>
          <cell r="G37">
            <v>22516463</v>
          </cell>
        </row>
        <row r="38">
          <cell r="B38" t="str">
            <v>CONTRIBUICÕES PARA FUNDAF</v>
          </cell>
          <cell r="C38">
            <v>2025072</v>
          </cell>
          <cell r="D38">
            <v>2348815</v>
          </cell>
          <cell r="E38">
            <v>9112797</v>
          </cell>
          <cell r="F38">
            <v>8214356</v>
          </cell>
          <cell r="G38">
            <v>3815720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8351311</v>
          </cell>
          <cell r="E39" t="str">
            <v>-</v>
          </cell>
          <cell r="F39">
            <v>162123990</v>
          </cell>
          <cell r="G39">
            <v>170449410</v>
          </cell>
        </row>
        <row r="40">
          <cell r="B40" t="str">
            <v>OUTRAS RECEITAS ADMINISTRADAS</v>
          </cell>
          <cell r="C40">
            <v>158685758</v>
          </cell>
          <cell r="D40">
            <v>199277084</v>
          </cell>
          <cell r="E40">
            <v>166484393</v>
          </cell>
          <cell r="F40">
            <v>307049724</v>
          </cell>
          <cell r="G40">
            <v>276860061</v>
          </cell>
        </row>
        <row r="41">
          <cell r="B41" t="str">
            <v>RECEITAS ADMINISTRADAS POR OUTROS ÓRGÃOS</v>
          </cell>
          <cell r="C41">
            <v>22278339</v>
          </cell>
          <cell r="D41">
            <v>61163001</v>
          </cell>
          <cell r="E41">
            <v>39307139</v>
          </cell>
          <cell r="F41">
            <v>80374678</v>
          </cell>
          <cell r="G41">
            <v>54857016</v>
          </cell>
        </row>
      </sheetData>
      <sheetData sheetId="3">
        <row r="5">
          <cell r="B5" t="str">
            <v>TOTAL GERAL DAS RECEITAS</v>
          </cell>
          <cell r="C5">
            <v>230155420</v>
          </cell>
          <cell r="D5">
            <v>225976885</v>
          </cell>
          <cell r="E5">
            <v>245506621</v>
          </cell>
          <cell r="F5">
            <v>439324545</v>
          </cell>
          <cell r="G5">
            <v>464370985</v>
          </cell>
        </row>
        <row r="6">
          <cell r="B6" t="str">
            <v>RECEITAS ADMINISTRADAS PELA RFB</v>
          </cell>
          <cell r="C6">
            <v>224680609</v>
          </cell>
          <cell r="D6">
            <v>219713914</v>
          </cell>
          <cell r="E6">
            <v>241418713</v>
          </cell>
          <cell r="F6">
            <v>435629652</v>
          </cell>
          <cell r="G6">
            <v>458573201</v>
          </cell>
        </row>
        <row r="7">
          <cell r="B7" t="str">
            <v>IMPOSTO SOBRE IMPORTAÇÃO</v>
          </cell>
          <cell r="C7">
            <v>976991</v>
          </cell>
          <cell r="D7">
            <v>273171</v>
          </cell>
          <cell r="E7">
            <v>1525837</v>
          </cell>
          <cell r="F7">
            <v>1991203</v>
          </cell>
          <cell r="G7">
            <v>888572</v>
          </cell>
        </row>
        <row r="8">
          <cell r="B8" t="str">
            <v>IMPOSTO SOBRE EXPORTAÇÃO</v>
          </cell>
          <cell r="C8">
            <v>348</v>
          </cell>
          <cell r="D8">
            <v>612</v>
          </cell>
          <cell r="E8">
            <v>4765</v>
          </cell>
          <cell r="F8">
            <v>2678</v>
          </cell>
          <cell r="G8">
            <v>2391</v>
          </cell>
        </row>
        <row r="9">
          <cell r="B9" t="str">
            <v>IPI - TOTAL</v>
          </cell>
          <cell r="C9">
            <v>14002107</v>
          </cell>
          <cell r="D9">
            <v>5892772</v>
          </cell>
          <cell r="E9">
            <v>3241468</v>
          </cell>
          <cell r="F9">
            <v>4387546</v>
          </cell>
          <cell r="G9">
            <v>3736533</v>
          </cell>
        </row>
        <row r="10">
          <cell r="B10" t="str">
            <v>IPI - Fumo</v>
          </cell>
          <cell r="C10">
            <v>11250984</v>
          </cell>
          <cell r="D10">
            <v>4524629</v>
          </cell>
          <cell r="E10" t="str">
            <v>-</v>
          </cell>
          <cell r="F10" t="str">
            <v>-</v>
          </cell>
          <cell r="G10" t="str">
            <v>-</v>
          </cell>
        </row>
        <row r="11">
          <cell r="B11" t="str">
            <v>IPI - Bebidas</v>
          </cell>
          <cell r="C11" t="str">
            <v>-</v>
          </cell>
          <cell r="D11">
            <v>10760</v>
          </cell>
          <cell r="E11" t="str">
            <v>-</v>
          </cell>
          <cell r="F11" t="str">
            <v>-</v>
          </cell>
          <cell r="G11" t="str">
            <v>-</v>
          </cell>
        </row>
        <row r="12">
          <cell r="B12" t="str">
            <v>IPI - Automóveis</v>
          </cell>
          <cell r="C12">
            <v>49771</v>
          </cell>
          <cell r="D12" t="str">
            <v>-</v>
          </cell>
          <cell r="E12">
            <v>827</v>
          </cell>
          <cell r="F12" t="str">
            <v>-</v>
          </cell>
          <cell r="G12">
            <v>45872</v>
          </cell>
        </row>
        <row r="13">
          <cell r="B13" t="str">
            <v>IPI - Vinculado à Importação</v>
          </cell>
          <cell r="C13">
            <v>1206424</v>
          </cell>
          <cell r="D13">
            <v>662053</v>
          </cell>
          <cell r="E13">
            <v>1947170</v>
          </cell>
          <cell r="F13">
            <v>1963439</v>
          </cell>
          <cell r="G13">
            <v>2049421</v>
          </cell>
        </row>
        <row r="14">
          <cell r="B14" t="str">
            <v>IPI - Outros</v>
          </cell>
          <cell r="C14">
            <v>1494929</v>
          </cell>
          <cell r="D14">
            <v>695331</v>
          </cell>
          <cell r="E14">
            <v>1293471</v>
          </cell>
          <cell r="F14">
            <v>2424105</v>
          </cell>
          <cell r="G14">
            <v>1641241</v>
          </cell>
        </row>
        <row r="15">
          <cell r="B15" t="str">
            <v>IMPOSTO SOBRE A RENDA - TOTAL</v>
          </cell>
          <cell r="C15">
            <v>125604487</v>
          </cell>
          <cell r="D15">
            <v>129454808</v>
          </cell>
          <cell r="E15">
            <v>137488859</v>
          </cell>
          <cell r="F15">
            <v>156988197</v>
          </cell>
          <cell r="G15">
            <v>164132092</v>
          </cell>
        </row>
        <row r="16">
          <cell r="B16" t="str">
            <v>IRPF</v>
          </cell>
          <cell r="C16">
            <v>20493871</v>
          </cell>
          <cell r="D16">
            <v>18219943</v>
          </cell>
          <cell r="E16">
            <v>20683051</v>
          </cell>
          <cell r="F16">
            <v>28116572</v>
          </cell>
          <cell r="G16">
            <v>32231337</v>
          </cell>
        </row>
        <row r="17">
          <cell r="B17" t="str">
            <v>IRPJ</v>
          </cell>
          <cell r="C17">
            <v>30188060</v>
          </cell>
          <cell r="D17">
            <v>30241202</v>
          </cell>
          <cell r="E17">
            <v>33401305</v>
          </cell>
          <cell r="F17">
            <v>38617642</v>
          </cell>
          <cell r="G17">
            <v>45761471</v>
          </cell>
        </row>
        <row r="18">
          <cell r="B18" t="str">
            <v>Entidades financeiras</v>
          </cell>
          <cell r="C18" t="str">
            <v>-</v>
          </cell>
          <cell r="D18">
            <v>34513</v>
          </cell>
          <cell r="E18" t="str">
            <v>-</v>
          </cell>
          <cell r="F18">
            <v>1018</v>
          </cell>
          <cell r="G18" t="str">
            <v>-</v>
          </cell>
        </row>
        <row r="19">
          <cell r="B19" t="str">
            <v>Demais empresas</v>
          </cell>
          <cell r="C19">
            <v>30188060</v>
          </cell>
          <cell r="D19">
            <v>30206689</v>
          </cell>
          <cell r="E19">
            <v>33401305</v>
          </cell>
          <cell r="F19">
            <v>38616624</v>
          </cell>
          <cell r="G19">
            <v>45761471</v>
          </cell>
        </row>
        <row r="20">
          <cell r="B20" t="str">
            <v>IRRF - Total</v>
          </cell>
          <cell r="C20">
            <v>74922556</v>
          </cell>
          <cell r="D20">
            <v>80993663</v>
          </cell>
          <cell r="E20">
            <v>83404502</v>
          </cell>
          <cell r="F20">
            <v>90253983</v>
          </cell>
          <cell r="G20">
            <v>86139284</v>
          </cell>
        </row>
        <row r="21">
          <cell r="B21" t="str">
            <v>IRRF - Rendimentos do Trabalho</v>
          </cell>
          <cell r="C21">
            <v>73226129</v>
          </cell>
          <cell r="D21">
            <v>79269632</v>
          </cell>
          <cell r="E21">
            <v>81249826</v>
          </cell>
          <cell r="F21">
            <v>86422387</v>
          </cell>
          <cell r="G21">
            <v>81139001</v>
          </cell>
        </row>
        <row r="22">
          <cell r="B22" t="str">
            <v>IRRF - Rendimentos do Capital</v>
          </cell>
          <cell r="C22">
            <v>227480</v>
          </cell>
          <cell r="D22">
            <v>219111</v>
          </cell>
          <cell r="E22">
            <v>298574</v>
          </cell>
          <cell r="F22">
            <v>654352</v>
          </cell>
          <cell r="G22">
            <v>815462</v>
          </cell>
        </row>
        <row r="23">
          <cell r="B23" t="str">
            <v>IRRF - Remessas para Exterior</v>
          </cell>
          <cell r="C23">
            <v>111175</v>
          </cell>
          <cell r="D23">
            <v>80905</v>
          </cell>
          <cell r="E23">
            <v>174344</v>
          </cell>
          <cell r="F23">
            <v>985475</v>
          </cell>
          <cell r="G23">
            <v>678448</v>
          </cell>
        </row>
        <row r="24">
          <cell r="B24" t="str">
            <v>IRRF - Outros Rendimentos</v>
          </cell>
          <cell r="C24">
            <v>1522756</v>
          </cell>
          <cell r="D24">
            <v>1424016</v>
          </cell>
          <cell r="E24">
            <v>1681757</v>
          </cell>
          <cell r="F24">
            <v>2191770</v>
          </cell>
          <cell r="G24">
            <v>3506370</v>
          </cell>
        </row>
        <row r="25">
          <cell r="B25" t="str">
            <v>IOF</v>
          </cell>
          <cell r="C25">
            <v>342747</v>
          </cell>
          <cell r="D25">
            <v>615387</v>
          </cell>
          <cell r="E25">
            <v>215708</v>
          </cell>
          <cell r="F25">
            <v>365092</v>
          </cell>
          <cell r="G25">
            <v>428784</v>
          </cell>
        </row>
        <row r="26">
          <cell r="B26" t="str">
            <v>ITR</v>
          </cell>
          <cell r="C26">
            <v>776796</v>
          </cell>
          <cell r="D26">
            <v>869417</v>
          </cell>
          <cell r="E26">
            <v>941972</v>
          </cell>
          <cell r="F26">
            <v>720651</v>
          </cell>
          <cell r="G26">
            <v>290111</v>
          </cell>
        </row>
        <row r="27">
          <cell r="B27" t="str">
            <v>CPMF</v>
          </cell>
          <cell r="C27">
            <v>68</v>
          </cell>
          <cell r="D27">
            <v>21</v>
          </cell>
          <cell r="E27">
            <v>14</v>
          </cell>
          <cell r="F27">
            <v>37</v>
          </cell>
          <cell r="G27">
            <v>9</v>
          </cell>
        </row>
        <row r="28">
          <cell r="B28" t="str">
            <v>COFINS</v>
          </cell>
          <cell r="C28">
            <v>45705844</v>
          </cell>
          <cell r="D28">
            <v>45509942</v>
          </cell>
          <cell r="E28">
            <v>47521087</v>
          </cell>
          <cell r="F28">
            <v>50021755</v>
          </cell>
          <cell r="G28">
            <v>65708369</v>
          </cell>
        </row>
        <row r="29">
          <cell r="B29" t="str">
            <v>Financeiras</v>
          </cell>
          <cell r="C29">
            <v>3310</v>
          </cell>
          <cell r="D29">
            <v>120665</v>
          </cell>
          <cell r="E29">
            <v>65173</v>
          </cell>
          <cell r="F29">
            <v>66430</v>
          </cell>
          <cell r="G29">
            <v>137188</v>
          </cell>
        </row>
        <row r="30">
          <cell r="B30" t="str">
            <v>Demais</v>
          </cell>
          <cell r="C30">
            <v>45702535</v>
          </cell>
          <cell r="D30">
            <v>45389277</v>
          </cell>
          <cell r="E30">
            <v>47455917</v>
          </cell>
          <cell r="F30">
            <v>49955325</v>
          </cell>
          <cell r="G30">
            <v>65571182</v>
          </cell>
        </row>
        <row r="31">
          <cell r="B31" t="str">
            <v>PIS/PASEP</v>
          </cell>
          <cell r="C31">
            <v>14960495</v>
          </cell>
          <cell r="D31">
            <v>14178603</v>
          </cell>
          <cell r="E31">
            <v>19996170</v>
          </cell>
          <cell r="F31">
            <v>27913660</v>
          </cell>
          <cell r="G31">
            <v>33743149</v>
          </cell>
        </row>
        <row r="32">
          <cell r="B32" t="str">
            <v>Financeiras</v>
          </cell>
          <cell r="C32">
            <v>540</v>
          </cell>
          <cell r="D32">
            <v>19598</v>
          </cell>
          <cell r="E32">
            <v>10581</v>
          </cell>
          <cell r="F32">
            <v>12396</v>
          </cell>
          <cell r="G32">
            <v>24089</v>
          </cell>
        </row>
        <row r="33">
          <cell r="B33" t="str">
            <v>Demais</v>
          </cell>
          <cell r="C33">
            <v>14959960</v>
          </cell>
          <cell r="D33">
            <v>14159005</v>
          </cell>
          <cell r="E33">
            <v>19985586</v>
          </cell>
          <cell r="F33">
            <v>27901262</v>
          </cell>
          <cell r="G33">
            <v>33719062</v>
          </cell>
        </row>
        <row r="34">
          <cell r="B34" t="str">
            <v>CSLL</v>
          </cell>
          <cell r="C34">
            <v>19152488</v>
          </cell>
          <cell r="D34">
            <v>17653010</v>
          </cell>
          <cell r="E34">
            <v>19422070</v>
          </cell>
          <cell r="F34">
            <v>21673350</v>
          </cell>
          <cell r="G34">
            <v>26080463</v>
          </cell>
        </row>
        <row r="35">
          <cell r="B35" t="str">
            <v>Financeiras</v>
          </cell>
          <cell r="C35" t="str">
            <v>-</v>
          </cell>
          <cell r="D35" t="str">
            <v>-</v>
          </cell>
          <cell r="E35" t="str">
            <v>-</v>
          </cell>
          <cell r="F35">
            <v>907</v>
          </cell>
          <cell r="G35">
            <v>2794</v>
          </cell>
        </row>
        <row r="36">
          <cell r="B36" t="str">
            <v>Demais</v>
          </cell>
          <cell r="C36">
            <v>19152488</v>
          </cell>
          <cell r="D36">
            <v>17653010</v>
          </cell>
          <cell r="E36">
            <v>19422070</v>
          </cell>
          <cell r="F36">
            <v>21672443</v>
          </cell>
          <cell r="G36">
            <v>26077670</v>
          </cell>
        </row>
        <row r="37">
          <cell r="B37" t="str">
            <v>CIDE-COMBUSTÍVEIS</v>
          </cell>
          <cell r="C37">
            <v>11087</v>
          </cell>
          <cell r="D37">
            <v>14575</v>
          </cell>
          <cell r="E37">
            <v>24988</v>
          </cell>
          <cell r="F37">
            <v>30858</v>
          </cell>
          <cell r="G37">
            <v>32440</v>
          </cell>
        </row>
        <row r="38">
          <cell r="B38" t="str">
            <v>CONTRIBUICÕES PARA FUNDAF</v>
          </cell>
          <cell r="C38">
            <v>129468</v>
          </cell>
          <cell r="D38">
            <v>104157</v>
          </cell>
          <cell r="E38">
            <v>117189</v>
          </cell>
          <cell r="F38">
            <v>150396</v>
          </cell>
          <cell r="G38">
            <v>154501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321109</v>
          </cell>
          <cell r="E39" t="str">
            <v>-</v>
          </cell>
          <cell r="F39">
            <v>157290226</v>
          </cell>
          <cell r="G39">
            <v>153759803</v>
          </cell>
        </row>
        <row r="40">
          <cell r="B40" t="str">
            <v>OUTRAS RECEITAS ADMINISTRADAS</v>
          </cell>
          <cell r="C40">
            <v>3376239</v>
          </cell>
          <cell r="D40">
            <v>5903696</v>
          </cell>
          <cell r="E40">
            <v>10918586</v>
          </cell>
          <cell r="F40">
            <v>14094014</v>
          </cell>
          <cell r="G40">
            <v>9615992</v>
          </cell>
        </row>
        <row r="41">
          <cell r="B41" t="str">
            <v>RECEITAS ADMINISTRADAS POR OUTROS ÓRGÃOS</v>
          </cell>
          <cell r="C41">
            <v>5474810</v>
          </cell>
          <cell r="D41">
            <v>6262971</v>
          </cell>
          <cell r="E41">
            <v>4087907</v>
          </cell>
          <cell r="F41">
            <v>3694893</v>
          </cell>
          <cell r="G41">
            <v>5797782</v>
          </cell>
        </row>
      </sheetData>
      <sheetData sheetId="4">
        <row r="5">
          <cell r="B5" t="str">
            <v>TOTAL GERAL DAS RECEITAS</v>
          </cell>
          <cell r="C5">
            <v>9935363820</v>
          </cell>
          <cell r="D5">
            <v>9832310991</v>
          </cell>
          <cell r="E5">
            <v>11123765587</v>
          </cell>
          <cell r="F5">
            <v>13001802897</v>
          </cell>
          <cell r="G5">
            <v>13952903949</v>
          </cell>
        </row>
        <row r="6">
          <cell r="B6" t="str">
            <v>RECEITAS ADMINISTRADAS PELA RFB</v>
          </cell>
          <cell r="C6">
            <v>9836282278</v>
          </cell>
          <cell r="D6">
            <v>9645493755</v>
          </cell>
          <cell r="E6">
            <v>10941095913</v>
          </cell>
          <cell r="F6">
            <v>12805592069</v>
          </cell>
          <cell r="G6">
            <v>13712002739</v>
          </cell>
        </row>
        <row r="7">
          <cell r="B7" t="str">
            <v>IMPOSTO SOBRE IMPORTAÇÃO</v>
          </cell>
          <cell r="C7">
            <v>395925417</v>
          </cell>
          <cell r="D7">
            <v>338444764</v>
          </cell>
          <cell r="E7">
            <v>360891838</v>
          </cell>
          <cell r="F7">
            <v>518447861</v>
          </cell>
          <cell r="G7">
            <v>657949856</v>
          </cell>
        </row>
        <row r="8">
          <cell r="B8" t="str">
            <v>IMPOSTO SOBRE EXPORTAÇÃO</v>
          </cell>
          <cell r="C8">
            <v>905002</v>
          </cell>
          <cell r="D8">
            <v>1474155</v>
          </cell>
          <cell r="E8">
            <v>1939589</v>
          </cell>
          <cell r="F8">
            <v>1449785</v>
          </cell>
          <cell r="G8">
            <v>1469512</v>
          </cell>
        </row>
        <row r="9">
          <cell r="B9" t="str">
            <v>IPI - TOTAL</v>
          </cell>
          <cell r="C9">
            <v>1218819617</v>
          </cell>
          <cell r="D9">
            <v>962267882</v>
          </cell>
          <cell r="E9">
            <v>1023784600</v>
          </cell>
          <cell r="F9">
            <v>1155631335</v>
          </cell>
          <cell r="G9">
            <v>1302194294</v>
          </cell>
        </row>
        <row r="10">
          <cell r="B10" t="str">
            <v>IPI - Fumo</v>
          </cell>
          <cell r="C10">
            <v>92629020</v>
          </cell>
          <cell r="D10">
            <v>38529601</v>
          </cell>
          <cell r="E10">
            <v>9888252</v>
          </cell>
          <cell r="F10">
            <v>10698561</v>
          </cell>
          <cell r="G10">
            <v>2907440</v>
          </cell>
        </row>
        <row r="11">
          <cell r="B11" t="str">
            <v>IPI - Bebidas</v>
          </cell>
          <cell r="C11">
            <v>188470255</v>
          </cell>
          <cell r="D11">
            <v>125253294</v>
          </cell>
          <cell r="E11">
            <v>100851675</v>
          </cell>
          <cell r="F11">
            <v>141454279</v>
          </cell>
          <cell r="G11">
            <v>161224285</v>
          </cell>
        </row>
        <row r="12">
          <cell r="B12" t="str">
            <v>IPI - Automóveis</v>
          </cell>
          <cell r="C12">
            <v>541667</v>
          </cell>
          <cell r="D12">
            <v>1037</v>
          </cell>
          <cell r="E12">
            <v>5846</v>
          </cell>
          <cell r="F12">
            <v>19100</v>
          </cell>
          <cell r="G12">
            <v>211007</v>
          </cell>
        </row>
        <row r="13">
          <cell r="B13" t="str">
            <v>IPI - Vinculado à Importação</v>
          </cell>
          <cell r="C13">
            <v>444730112</v>
          </cell>
          <cell r="D13">
            <v>308855010</v>
          </cell>
          <cell r="E13">
            <v>395676287</v>
          </cell>
          <cell r="F13">
            <v>464360887</v>
          </cell>
          <cell r="G13">
            <v>576114453</v>
          </cell>
        </row>
        <row r="14">
          <cell r="B14" t="str">
            <v>IPI - Outros</v>
          </cell>
          <cell r="C14">
            <v>493525177</v>
          </cell>
          <cell r="D14">
            <v>489628944</v>
          </cell>
          <cell r="E14">
            <v>517362539</v>
          </cell>
          <cell r="F14">
            <v>539098509</v>
          </cell>
          <cell r="G14">
            <v>561737107</v>
          </cell>
        </row>
        <row r="15">
          <cell r="B15" t="str">
            <v>IMPOSTO SOBRE A RENDA - TOTAL</v>
          </cell>
          <cell r="C15">
            <v>2944672033</v>
          </cell>
          <cell r="D15">
            <v>3111022292</v>
          </cell>
          <cell r="E15">
            <v>3093555682</v>
          </cell>
          <cell r="F15">
            <v>3746435736</v>
          </cell>
          <cell r="G15">
            <v>3935308965</v>
          </cell>
        </row>
        <row r="16">
          <cell r="B16" t="str">
            <v>IRPF</v>
          </cell>
          <cell r="C16">
            <v>314154802</v>
          </cell>
          <cell r="D16">
            <v>348285746</v>
          </cell>
          <cell r="E16">
            <v>393423499</v>
          </cell>
          <cell r="F16">
            <v>459904327</v>
          </cell>
          <cell r="G16">
            <v>579462789</v>
          </cell>
        </row>
        <row r="17">
          <cell r="B17" t="str">
            <v>IRPJ</v>
          </cell>
          <cell r="C17">
            <v>1525868103</v>
          </cell>
          <cell r="D17">
            <v>1667093577</v>
          </cell>
          <cell r="E17">
            <v>1541815936</v>
          </cell>
          <cell r="F17">
            <v>1821848864</v>
          </cell>
          <cell r="G17">
            <v>1928694344</v>
          </cell>
        </row>
        <row r="18">
          <cell r="B18" t="str">
            <v>Entidades financeiras</v>
          </cell>
          <cell r="C18">
            <v>272408340</v>
          </cell>
          <cell r="D18">
            <v>16576548</v>
          </cell>
          <cell r="E18">
            <v>77246185</v>
          </cell>
          <cell r="F18">
            <v>176509263</v>
          </cell>
          <cell r="G18">
            <v>143433392</v>
          </cell>
        </row>
        <row r="19">
          <cell r="B19" t="str">
            <v>Demais empresas</v>
          </cell>
          <cell r="C19">
            <v>1253459764</v>
          </cell>
          <cell r="D19">
            <v>1650517030</v>
          </cell>
          <cell r="E19">
            <v>1464569752</v>
          </cell>
          <cell r="F19">
            <v>1645339602</v>
          </cell>
          <cell r="G19">
            <v>1785260954</v>
          </cell>
        </row>
        <row r="20">
          <cell r="B20" t="str">
            <v>IRRF - Total</v>
          </cell>
          <cell r="C20">
            <v>1104649128</v>
          </cell>
          <cell r="D20">
            <v>1095642967</v>
          </cell>
          <cell r="E20">
            <v>1158316242</v>
          </cell>
          <cell r="F20">
            <v>1464682544</v>
          </cell>
          <cell r="G20">
            <v>1427151828</v>
          </cell>
        </row>
        <row r="21">
          <cell r="B21" t="str">
            <v>IRRF - Rendimentos do Trabalho</v>
          </cell>
          <cell r="C21">
            <v>809643164</v>
          </cell>
          <cell r="D21">
            <v>806926554</v>
          </cell>
          <cell r="E21">
            <v>916011306</v>
          </cell>
          <cell r="F21">
            <v>1044469953</v>
          </cell>
          <cell r="G21">
            <v>1126695290</v>
          </cell>
        </row>
        <row r="22">
          <cell r="B22" t="str">
            <v>IRRF - Rendimentos do Capital</v>
          </cell>
          <cell r="C22">
            <v>95645118</v>
          </cell>
          <cell r="D22">
            <v>84796959</v>
          </cell>
          <cell r="E22">
            <v>73899338</v>
          </cell>
          <cell r="F22">
            <v>230057220</v>
          </cell>
          <cell r="G22">
            <v>87711859</v>
          </cell>
        </row>
        <row r="23">
          <cell r="B23" t="str">
            <v>IRRF - Remessas para Exterior</v>
          </cell>
          <cell r="C23">
            <v>111650512</v>
          </cell>
          <cell r="D23">
            <v>97078198</v>
          </cell>
          <cell r="E23">
            <v>64971045</v>
          </cell>
          <cell r="F23">
            <v>78100440</v>
          </cell>
          <cell r="G23">
            <v>92504327</v>
          </cell>
        </row>
        <row r="24">
          <cell r="B24" t="str">
            <v>IRRF - Outros Rendimentos</v>
          </cell>
          <cell r="C24">
            <v>87710333</v>
          </cell>
          <cell r="D24">
            <v>106841257</v>
          </cell>
          <cell r="E24">
            <v>103434552</v>
          </cell>
          <cell r="F24">
            <v>112054929</v>
          </cell>
          <cell r="G24">
            <v>120240352</v>
          </cell>
        </row>
        <row r="25">
          <cell r="B25" t="str">
            <v>IOF</v>
          </cell>
          <cell r="C25">
            <v>53050946</v>
          </cell>
          <cell r="D25">
            <v>39424258</v>
          </cell>
          <cell r="E25">
            <v>33587895</v>
          </cell>
          <cell r="F25">
            <v>37388450</v>
          </cell>
          <cell r="G25">
            <v>41925992</v>
          </cell>
        </row>
        <row r="26">
          <cell r="B26" t="str">
            <v>ITR</v>
          </cell>
          <cell r="C26">
            <v>19077223</v>
          </cell>
          <cell r="D26">
            <v>18775728</v>
          </cell>
          <cell r="E26">
            <v>24531651</v>
          </cell>
          <cell r="F26">
            <v>27236243</v>
          </cell>
          <cell r="G26">
            <v>16495288</v>
          </cell>
        </row>
        <row r="27">
          <cell r="B27" t="str">
            <v>CPMF</v>
          </cell>
          <cell r="C27">
            <v>1568414</v>
          </cell>
          <cell r="D27">
            <v>541159</v>
          </cell>
          <cell r="E27">
            <v>222652</v>
          </cell>
          <cell r="F27">
            <v>1014462</v>
          </cell>
          <cell r="G27">
            <v>221181</v>
          </cell>
        </row>
        <row r="28">
          <cell r="B28" t="str">
            <v>COFINS</v>
          </cell>
          <cell r="C28">
            <v>3020735698</v>
          </cell>
          <cell r="D28">
            <v>2791743442</v>
          </cell>
          <cell r="E28">
            <v>3374940732</v>
          </cell>
          <cell r="F28">
            <v>3701739457</v>
          </cell>
          <cell r="G28">
            <v>4175706059</v>
          </cell>
        </row>
        <row r="29">
          <cell r="B29" t="str">
            <v>Financeiras</v>
          </cell>
          <cell r="C29">
            <v>80872985</v>
          </cell>
          <cell r="D29">
            <v>29962553</v>
          </cell>
          <cell r="E29">
            <v>57118514</v>
          </cell>
          <cell r="F29">
            <v>80083901</v>
          </cell>
          <cell r="G29">
            <v>56513752</v>
          </cell>
        </row>
        <row r="30">
          <cell r="B30" t="str">
            <v>Demais</v>
          </cell>
          <cell r="C30">
            <v>2939862714</v>
          </cell>
          <cell r="D30">
            <v>2761780889</v>
          </cell>
          <cell r="E30">
            <v>3317822219</v>
          </cell>
          <cell r="F30">
            <v>3621655555</v>
          </cell>
          <cell r="G30">
            <v>4119192307</v>
          </cell>
        </row>
        <row r="31">
          <cell r="B31" t="str">
            <v>PIS/PASEP</v>
          </cell>
          <cell r="C31">
            <v>866903299</v>
          </cell>
          <cell r="D31">
            <v>876860596</v>
          </cell>
          <cell r="E31">
            <v>940125284</v>
          </cell>
          <cell r="F31">
            <v>1054674997</v>
          </cell>
          <cell r="G31">
            <v>1201631214</v>
          </cell>
        </row>
        <row r="32">
          <cell r="B32" t="str">
            <v>Financeiras</v>
          </cell>
          <cell r="C32">
            <v>4568738</v>
          </cell>
          <cell r="D32">
            <v>4878183</v>
          </cell>
          <cell r="E32">
            <v>8859364</v>
          </cell>
          <cell r="F32">
            <v>13034762</v>
          </cell>
          <cell r="G32">
            <v>9197285</v>
          </cell>
        </row>
        <row r="33">
          <cell r="B33" t="str">
            <v>Demais</v>
          </cell>
          <cell r="C33">
            <v>862334562</v>
          </cell>
          <cell r="D33">
            <v>871982415</v>
          </cell>
          <cell r="E33">
            <v>931265919</v>
          </cell>
          <cell r="F33">
            <v>1041640234</v>
          </cell>
          <cell r="G33">
            <v>1192433929</v>
          </cell>
        </row>
        <row r="34">
          <cell r="B34" t="str">
            <v>CSLL</v>
          </cell>
          <cell r="C34">
            <v>970616411</v>
          </cell>
          <cell r="D34">
            <v>1019257140</v>
          </cell>
          <cell r="E34">
            <v>1173956803</v>
          </cell>
          <cell r="F34">
            <v>1389972255</v>
          </cell>
          <cell r="G34">
            <v>1712078565</v>
          </cell>
        </row>
        <row r="35">
          <cell r="B35" t="str">
            <v>Financeiras</v>
          </cell>
          <cell r="C35">
            <v>97462402</v>
          </cell>
          <cell r="D35">
            <v>62159799</v>
          </cell>
          <cell r="E35">
            <v>89217815</v>
          </cell>
          <cell r="F35">
            <v>115901145</v>
          </cell>
          <cell r="G35">
            <v>57547313</v>
          </cell>
        </row>
        <row r="36">
          <cell r="B36" t="str">
            <v>Demais</v>
          </cell>
          <cell r="C36">
            <v>873154008</v>
          </cell>
          <cell r="D36">
            <v>971373350</v>
          </cell>
          <cell r="E36">
            <v>1084738991</v>
          </cell>
          <cell r="F36">
            <v>1274071112</v>
          </cell>
          <cell r="G36">
            <v>1654531251</v>
          </cell>
        </row>
        <row r="37">
          <cell r="B37" t="str">
            <v>CIDE-COMBUSTÍVEIS</v>
          </cell>
          <cell r="C37">
            <v>65661806</v>
          </cell>
          <cell r="D37">
            <v>32932267</v>
          </cell>
          <cell r="E37">
            <v>25878075</v>
          </cell>
          <cell r="F37">
            <v>102538919</v>
          </cell>
          <cell r="G37">
            <v>3652886</v>
          </cell>
        </row>
        <row r="38">
          <cell r="B38" t="str">
            <v>CONTRIBUICÕES PARA FUNDAF</v>
          </cell>
          <cell r="C38">
            <v>2592075</v>
          </cell>
          <cell r="D38">
            <v>2094613</v>
          </cell>
          <cell r="E38">
            <v>3214403</v>
          </cell>
          <cell r="F38">
            <v>5725481</v>
          </cell>
          <cell r="G38">
            <v>5727341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10619156</v>
          </cell>
          <cell r="E39" t="str">
            <v>-</v>
          </cell>
          <cell r="F39">
            <v>398909191</v>
          </cell>
          <cell r="G39">
            <v>412436749</v>
          </cell>
        </row>
        <row r="40">
          <cell r="B40" t="str">
            <v>OUTRAS RECEITAS ADMINISTRADAS</v>
          </cell>
          <cell r="C40">
            <v>275754341</v>
          </cell>
          <cell r="D40">
            <v>1070460121</v>
          </cell>
          <cell r="E40">
            <v>884476335</v>
          </cell>
          <cell r="F40">
            <v>664427892</v>
          </cell>
          <cell r="G40">
            <v>350029971</v>
          </cell>
        </row>
        <row r="41">
          <cell r="B41" t="str">
            <v>RECEITAS ADMINISTRADAS POR OUTROS ÓRGÃOS</v>
          </cell>
          <cell r="C41">
            <v>99081545</v>
          </cell>
          <cell r="D41">
            <v>186817235</v>
          </cell>
          <cell r="E41">
            <v>182669673</v>
          </cell>
          <cell r="F41">
            <v>196210829</v>
          </cell>
          <cell r="G41">
            <v>240901213</v>
          </cell>
        </row>
      </sheetData>
      <sheetData sheetId="5">
        <row r="5">
          <cell r="B5" t="str">
            <v>TOTAL GERAL DAS RECEITAS</v>
          </cell>
          <cell r="C5">
            <v>4482912581</v>
          </cell>
          <cell r="D5">
            <v>4847938527</v>
          </cell>
          <cell r="E5">
            <v>6123365157</v>
          </cell>
          <cell r="F5">
            <v>7420133135</v>
          </cell>
          <cell r="G5">
            <v>8153567321</v>
          </cell>
        </row>
        <row r="6">
          <cell r="B6" t="str">
            <v>RECEITAS ADMINISTRADAS PELA RFB</v>
          </cell>
          <cell r="C6">
            <v>4431825450</v>
          </cell>
          <cell r="D6">
            <v>4701730711</v>
          </cell>
          <cell r="E6">
            <v>5918000238</v>
          </cell>
          <cell r="F6">
            <v>7344724138</v>
          </cell>
          <cell r="G6">
            <v>8055228894</v>
          </cell>
        </row>
        <row r="7">
          <cell r="B7" t="str">
            <v>IMPOSTO SOBRE IMPORTAÇÃO</v>
          </cell>
          <cell r="C7">
            <v>202971609</v>
          </cell>
          <cell r="D7">
            <v>226227977</v>
          </cell>
          <cell r="E7">
            <v>363744670</v>
          </cell>
          <cell r="F7">
            <v>362517512</v>
          </cell>
          <cell r="G7">
            <v>517139975</v>
          </cell>
        </row>
        <row r="8">
          <cell r="B8" t="str">
            <v>IMPOSTO SOBRE EXPORTAÇÃO</v>
          </cell>
          <cell r="C8">
            <v>307498</v>
          </cell>
          <cell r="D8">
            <v>508295</v>
          </cell>
          <cell r="E8">
            <v>143113</v>
          </cell>
          <cell r="F8">
            <v>147047</v>
          </cell>
          <cell r="G8">
            <v>752655</v>
          </cell>
        </row>
        <row r="9">
          <cell r="B9" t="str">
            <v>IPI - TOTAL</v>
          </cell>
          <cell r="C9">
            <v>364750870</v>
          </cell>
          <cell r="D9">
            <v>264267683</v>
          </cell>
          <cell r="E9">
            <v>311723581</v>
          </cell>
          <cell r="F9">
            <v>330947880</v>
          </cell>
          <cell r="G9">
            <v>381127837</v>
          </cell>
        </row>
        <row r="10">
          <cell r="B10" t="str">
            <v>IPI - Fumo</v>
          </cell>
          <cell r="C10">
            <v>53289621</v>
          </cell>
          <cell r="D10">
            <v>23961648</v>
          </cell>
          <cell r="E10">
            <v>404509</v>
          </cell>
          <cell r="F10">
            <v>3175</v>
          </cell>
          <cell r="G10">
            <v>860</v>
          </cell>
        </row>
        <row r="11">
          <cell r="B11" t="str">
            <v>IPI - Bebidas</v>
          </cell>
          <cell r="C11">
            <v>99571865</v>
          </cell>
          <cell r="D11">
            <v>93786834</v>
          </cell>
          <cell r="E11">
            <v>100029657</v>
          </cell>
          <cell r="F11">
            <v>109271241</v>
          </cell>
          <cell r="G11">
            <v>103794734</v>
          </cell>
        </row>
        <row r="12">
          <cell r="B12" t="str">
            <v>IPI - Automóveis</v>
          </cell>
          <cell r="C12">
            <v>7362829</v>
          </cell>
          <cell r="D12">
            <v>12918</v>
          </cell>
          <cell r="E12">
            <v>1928281</v>
          </cell>
          <cell r="F12">
            <v>3256926</v>
          </cell>
          <cell r="G12">
            <v>1431555</v>
          </cell>
        </row>
        <row r="13">
          <cell r="B13" t="str">
            <v>IPI - Vinculado à Importação</v>
          </cell>
          <cell r="C13">
            <v>91003171</v>
          </cell>
          <cell r="D13">
            <v>73243372</v>
          </cell>
          <cell r="E13">
            <v>133152013</v>
          </cell>
          <cell r="F13">
            <v>121244331</v>
          </cell>
          <cell r="G13">
            <v>142441660</v>
          </cell>
        </row>
        <row r="14">
          <cell r="B14" t="str">
            <v>IPI - Outros</v>
          </cell>
          <cell r="C14">
            <v>113523381</v>
          </cell>
          <cell r="D14">
            <v>73262910</v>
          </cell>
          <cell r="E14">
            <v>76209120</v>
          </cell>
          <cell r="F14">
            <v>97172206</v>
          </cell>
          <cell r="G14">
            <v>133459028</v>
          </cell>
        </row>
        <row r="15">
          <cell r="B15" t="str">
            <v>IMPOSTO SOBRE A RENDA - TOTAL</v>
          </cell>
          <cell r="C15">
            <v>1454670403</v>
          </cell>
          <cell r="D15">
            <v>1646858545</v>
          </cell>
          <cell r="E15">
            <v>1937139267</v>
          </cell>
          <cell r="F15">
            <v>2292836109</v>
          </cell>
          <cell r="G15">
            <v>2669047350</v>
          </cell>
        </row>
        <row r="16">
          <cell r="B16" t="str">
            <v>IRPF</v>
          </cell>
          <cell r="C16">
            <v>195596718</v>
          </cell>
          <cell r="D16">
            <v>222646127</v>
          </cell>
          <cell r="E16">
            <v>284715197</v>
          </cell>
          <cell r="F16">
            <v>311580697</v>
          </cell>
          <cell r="G16">
            <v>420976257</v>
          </cell>
        </row>
        <row r="17">
          <cell r="B17" t="str">
            <v>IRPJ</v>
          </cell>
          <cell r="C17">
            <v>686072082</v>
          </cell>
          <cell r="D17">
            <v>777438147</v>
          </cell>
          <cell r="E17">
            <v>901653617</v>
          </cell>
          <cell r="F17">
            <v>1091285095</v>
          </cell>
          <cell r="G17">
            <v>1195296142</v>
          </cell>
        </row>
        <row r="18">
          <cell r="B18" t="str">
            <v>Entidades financeiras</v>
          </cell>
          <cell r="C18">
            <v>105157853</v>
          </cell>
          <cell r="D18">
            <v>145708016</v>
          </cell>
          <cell r="E18">
            <v>159332314</v>
          </cell>
          <cell r="F18">
            <v>196085838</v>
          </cell>
          <cell r="G18">
            <v>183296995</v>
          </cell>
        </row>
        <row r="19">
          <cell r="B19" t="str">
            <v>Demais empresas</v>
          </cell>
          <cell r="C19">
            <v>580914231</v>
          </cell>
          <cell r="D19">
            <v>631730131</v>
          </cell>
          <cell r="E19">
            <v>742321300</v>
          </cell>
          <cell r="F19">
            <v>895199258</v>
          </cell>
          <cell r="G19">
            <v>1011999145</v>
          </cell>
        </row>
        <row r="20">
          <cell r="B20" t="str">
            <v>IRRF - Total</v>
          </cell>
          <cell r="C20">
            <v>573001605</v>
          </cell>
          <cell r="D20">
            <v>646774274</v>
          </cell>
          <cell r="E20">
            <v>750770451</v>
          </cell>
          <cell r="F20">
            <v>889970317</v>
          </cell>
          <cell r="G20">
            <v>1052774951</v>
          </cell>
        </row>
        <row r="21">
          <cell r="B21" t="str">
            <v>IRRF - Rendimentos do Trabalho</v>
          </cell>
          <cell r="C21">
            <v>441740053</v>
          </cell>
          <cell r="D21">
            <v>465196422</v>
          </cell>
          <cell r="E21">
            <v>574757741</v>
          </cell>
          <cell r="F21">
            <v>669423394</v>
          </cell>
          <cell r="G21">
            <v>771837159</v>
          </cell>
        </row>
        <row r="22">
          <cell r="B22" t="str">
            <v>IRRF - Rendimentos do Capital</v>
          </cell>
          <cell r="C22">
            <v>62141073</v>
          </cell>
          <cell r="D22">
            <v>82768557</v>
          </cell>
          <cell r="E22">
            <v>85532873</v>
          </cell>
          <cell r="F22">
            <v>117399559</v>
          </cell>
          <cell r="G22">
            <v>127041694</v>
          </cell>
        </row>
        <row r="23">
          <cell r="B23" t="str">
            <v>IRRF - Remessas para Exterior</v>
          </cell>
          <cell r="C23">
            <v>24190695</v>
          </cell>
          <cell r="D23">
            <v>41955488</v>
          </cell>
          <cell r="E23">
            <v>29780219</v>
          </cell>
          <cell r="F23">
            <v>38976623</v>
          </cell>
          <cell r="G23">
            <v>71085516</v>
          </cell>
        </row>
        <row r="24">
          <cell r="B24" t="str">
            <v>IRRF - Outros Rendimentos</v>
          </cell>
          <cell r="C24">
            <v>44929784</v>
          </cell>
          <cell r="D24">
            <v>56853807</v>
          </cell>
          <cell r="E24">
            <v>60699620</v>
          </cell>
          <cell r="F24">
            <v>64170742</v>
          </cell>
          <cell r="G24">
            <v>82810584</v>
          </cell>
        </row>
        <row r="25">
          <cell r="B25" t="str">
            <v>IOF</v>
          </cell>
          <cell r="C25">
            <v>50184789</v>
          </cell>
          <cell r="D25">
            <v>83617113</v>
          </cell>
          <cell r="E25">
            <v>87837234</v>
          </cell>
          <cell r="F25">
            <v>97571869</v>
          </cell>
          <cell r="G25">
            <v>96674205</v>
          </cell>
        </row>
        <row r="26">
          <cell r="B26" t="str">
            <v>ITR</v>
          </cell>
          <cell r="C26">
            <v>3449711</v>
          </cell>
          <cell r="D26">
            <v>2450471</v>
          </cell>
          <cell r="E26">
            <v>2516967</v>
          </cell>
          <cell r="F26">
            <v>2998463</v>
          </cell>
          <cell r="G26">
            <v>1648916</v>
          </cell>
        </row>
        <row r="27">
          <cell r="B27" t="str">
            <v>CPMF</v>
          </cell>
          <cell r="C27">
            <v>2772260</v>
          </cell>
          <cell r="D27">
            <v>528112</v>
          </cell>
          <cell r="E27">
            <v>6979</v>
          </cell>
          <cell r="F27">
            <v>10143</v>
          </cell>
          <cell r="G27">
            <v>23369</v>
          </cell>
        </row>
        <row r="28">
          <cell r="B28" t="str">
            <v>COFINS</v>
          </cell>
          <cell r="C28">
            <v>1452222037</v>
          </cell>
          <cell r="D28">
            <v>1425707004</v>
          </cell>
          <cell r="E28">
            <v>1855303645</v>
          </cell>
          <cell r="F28">
            <v>2158186357</v>
          </cell>
          <cell r="G28">
            <v>2379184663</v>
          </cell>
        </row>
        <row r="29">
          <cell r="B29" t="str">
            <v>Financeiras</v>
          </cell>
          <cell r="C29">
            <v>94315043</v>
          </cell>
          <cell r="D29">
            <v>105181085</v>
          </cell>
          <cell r="E29">
            <v>134682414</v>
          </cell>
          <cell r="F29">
            <v>154966891</v>
          </cell>
          <cell r="G29">
            <v>152591301</v>
          </cell>
        </row>
        <row r="30">
          <cell r="B30" t="str">
            <v>Demais</v>
          </cell>
          <cell r="C30">
            <v>1357906993</v>
          </cell>
          <cell r="D30">
            <v>1320525918</v>
          </cell>
          <cell r="E30">
            <v>1720621228</v>
          </cell>
          <cell r="F30">
            <v>2003219464</v>
          </cell>
          <cell r="G30">
            <v>2226593359</v>
          </cell>
        </row>
        <row r="31">
          <cell r="B31" t="str">
            <v>PIS/PASEP</v>
          </cell>
          <cell r="C31">
            <v>403177193</v>
          </cell>
          <cell r="D31">
            <v>418608764</v>
          </cell>
          <cell r="E31">
            <v>526058247</v>
          </cell>
          <cell r="F31">
            <v>619706432</v>
          </cell>
          <cell r="G31">
            <v>701435256</v>
          </cell>
        </row>
        <row r="32">
          <cell r="B32" t="str">
            <v>Financeiras</v>
          </cell>
          <cell r="C32">
            <v>15455506</v>
          </cell>
          <cell r="D32">
            <v>17120977</v>
          </cell>
          <cell r="E32">
            <v>21870060</v>
          </cell>
          <cell r="F32">
            <v>25167240</v>
          </cell>
          <cell r="G32">
            <v>24802594</v>
          </cell>
        </row>
        <row r="33">
          <cell r="B33" t="str">
            <v>Demais</v>
          </cell>
          <cell r="C33">
            <v>387721688</v>
          </cell>
          <cell r="D33">
            <v>401487787</v>
          </cell>
          <cell r="E33">
            <v>504188184</v>
          </cell>
          <cell r="F33">
            <v>594539192</v>
          </cell>
          <cell r="G33">
            <v>676632659</v>
          </cell>
        </row>
        <row r="34">
          <cell r="B34" t="str">
            <v>CSLL</v>
          </cell>
          <cell r="C34">
            <v>449362530</v>
          </cell>
          <cell r="D34">
            <v>529283762</v>
          </cell>
          <cell r="E34">
            <v>619791366</v>
          </cell>
          <cell r="F34">
            <v>728084817</v>
          </cell>
          <cell r="G34">
            <v>793300734</v>
          </cell>
        </row>
        <row r="35">
          <cell r="B35" t="str">
            <v>Financeiras</v>
          </cell>
          <cell r="C35">
            <v>45889028</v>
          </cell>
          <cell r="D35">
            <v>90136979</v>
          </cell>
          <cell r="E35">
            <v>98038551</v>
          </cell>
          <cell r="F35">
            <v>121967382</v>
          </cell>
          <cell r="G35">
            <v>118778826</v>
          </cell>
        </row>
        <row r="36">
          <cell r="B36" t="str">
            <v>Demais</v>
          </cell>
          <cell r="C36">
            <v>403473505</v>
          </cell>
          <cell r="D36">
            <v>439146783</v>
          </cell>
          <cell r="E36">
            <v>521752816</v>
          </cell>
          <cell r="F36">
            <v>606117434</v>
          </cell>
          <cell r="G36">
            <v>674521906</v>
          </cell>
        </row>
        <row r="37">
          <cell r="B37" t="str">
            <v>CIDE-COMBUSTÍVEIS</v>
          </cell>
          <cell r="C37">
            <v>761</v>
          </cell>
          <cell r="D37">
            <v>191914</v>
          </cell>
          <cell r="E37">
            <v>3976</v>
          </cell>
          <cell r="F37">
            <v>20694856</v>
          </cell>
          <cell r="G37">
            <v>10874</v>
          </cell>
        </row>
        <row r="38">
          <cell r="B38" t="str">
            <v>CONTRIBUICÕES PARA FUNDAF</v>
          </cell>
          <cell r="C38">
            <v>1066572</v>
          </cell>
          <cell r="D38">
            <v>2150873</v>
          </cell>
          <cell r="E38">
            <v>2861785</v>
          </cell>
          <cell r="F38">
            <v>2175625</v>
          </cell>
          <cell r="G38">
            <v>7501048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7135724</v>
          </cell>
          <cell r="E39" t="str">
            <v>-</v>
          </cell>
          <cell r="F39">
            <v>334234813</v>
          </cell>
          <cell r="G39">
            <v>348456400</v>
          </cell>
        </row>
        <row r="40">
          <cell r="B40" t="str">
            <v>OUTRAS RECEITAS ADMINISTRADAS</v>
          </cell>
          <cell r="C40">
            <v>47165550</v>
          </cell>
          <cell r="D40">
            <v>96101976</v>
          </cell>
          <cell r="E40">
            <v>399129560</v>
          </cell>
          <cell r="F40">
            <v>394625228</v>
          </cell>
          <cell r="G40">
            <v>158932440</v>
          </cell>
        </row>
        <row r="41">
          <cell r="B41" t="str">
            <v>RECEITAS ADMINISTRADAS POR OUTROS ÓRGÃOS</v>
          </cell>
          <cell r="C41">
            <v>51087132</v>
          </cell>
          <cell r="D41">
            <v>146207815</v>
          </cell>
          <cell r="E41">
            <v>205364919</v>
          </cell>
          <cell r="F41">
            <v>75408994</v>
          </cell>
          <cell r="G41">
            <v>98338427</v>
          </cell>
        </row>
      </sheetData>
      <sheetData sheetId="6">
        <row r="5">
          <cell r="B5" t="str">
            <v>TOTAL GERAL DAS RECEITAS</v>
          </cell>
          <cell r="C5">
            <v>38355507701</v>
          </cell>
          <cell r="D5">
            <v>50469662886</v>
          </cell>
          <cell r="E5">
            <v>53506028242</v>
          </cell>
          <cell r="F5">
            <v>65957622814</v>
          </cell>
          <cell r="G5">
            <v>71500317041</v>
          </cell>
        </row>
        <row r="6">
          <cell r="B6" t="str">
            <v>RECEITAS ADMINISTRADAS PELA RFB</v>
          </cell>
          <cell r="C6">
            <v>38210533001</v>
          </cell>
          <cell r="D6">
            <v>48227016147</v>
          </cell>
          <cell r="E6">
            <v>52608247315</v>
          </cell>
          <cell r="F6">
            <v>65769810586</v>
          </cell>
          <cell r="G6">
            <v>71320143008</v>
          </cell>
        </row>
        <row r="7">
          <cell r="B7" t="str">
            <v>IMPOSTO SOBRE IMPORTAÇÃO</v>
          </cell>
          <cell r="C7">
            <v>21142967</v>
          </cell>
          <cell r="D7">
            <v>21761001</v>
          </cell>
          <cell r="E7">
            <v>26207361</v>
          </cell>
          <cell r="F7">
            <v>42982704</v>
          </cell>
          <cell r="G7">
            <v>47549609</v>
          </cell>
        </row>
        <row r="8">
          <cell r="B8" t="str">
            <v>IMPOSTO SOBRE EXPORTAÇÃO</v>
          </cell>
          <cell r="C8">
            <v>40851</v>
          </cell>
          <cell r="D8">
            <v>35284</v>
          </cell>
          <cell r="E8">
            <v>31570</v>
          </cell>
          <cell r="F8">
            <v>5733</v>
          </cell>
          <cell r="G8">
            <v>6053</v>
          </cell>
        </row>
        <row r="9">
          <cell r="B9" t="str">
            <v>IPI - TOTAL</v>
          </cell>
          <cell r="C9">
            <v>182883645</v>
          </cell>
          <cell r="D9">
            <v>556786197</v>
          </cell>
          <cell r="E9">
            <v>443492237</v>
          </cell>
          <cell r="F9">
            <v>1093691259</v>
          </cell>
          <cell r="G9">
            <v>552365506</v>
          </cell>
        </row>
        <row r="10">
          <cell r="B10" t="str">
            <v>IPI - Fumo</v>
          </cell>
          <cell r="C10">
            <v>61852962</v>
          </cell>
          <cell r="D10">
            <v>23464017</v>
          </cell>
          <cell r="E10">
            <v>771672</v>
          </cell>
          <cell r="F10">
            <v>5232</v>
          </cell>
          <cell r="G10">
            <v>4344</v>
          </cell>
        </row>
        <row r="11">
          <cell r="B11" t="str">
            <v>IPI - Bebidas</v>
          </cell>
          <cell r="C11">
            <v>43597570</v>
          </cell>
          <cell r="D11">
            <v>38631663</v>
          </cell>
          <cell r="E11">
            <v>41771561</v>
          </cell>
          <cell r="F11">
            <v>43043332</v>
          </cell>
          <cell r="G11">
            <v>34320236</v>
          </cell>
        </row>
        <row r="12">
          <cell r="B12" t="str">
            <v>IPI - Automóveis</v>
          </cell>
          <cell r="C12">
            <v>5335</v>
          </cell>
          <cell r="D12">
            <v>37034</v>
          </cell>
          <cell r="E12">
            <v>20502</v>
          </cell>
          <cell r="F12">
            <v>33416</v>
          </cell>
          <cell r="G12">
            <v>61424</v>
          </cell>
        </row>
        <row r="13">
          <cell r="B13" t="str">
            <v>IPI - Vinculado à Importação</v>
          </cell>
          <cell r="C13">
            <v>14492525</v>
          </cell>
          <cell r="D13">
            <v>12397241</v>
          </cell>
          <cell r="E13">
            <v>20457654</v>
          </cell>
          <cell r="F13">
            <v>30929490</v>
          </cell>
          <cell r="G13">
            <v>34260501</v>
          </cell>
        </row>
        <row r="14">
          <cell r="B14" t="str">
            <v>IPI - Outros</v>
          </cell>
          <cell r="C14">
            <v>62935251</v>
          </cell>
          <cell r="D14">
            <v>482256242</v>
          </cell>
          <cell r="E14">
            <v>387442400</v>
          </cell>
          <cell r="F14">
            <v>1019679789</v>
          </cell>
          <cell r="G14">
            <v>483719001</v>
          </cell>
        </row>
        <row r="15">
          <cell r="B15" t="str">
            <v>IMPOSTO SOBRE A RENDA - TOTAL</v>
          </cell>
          <cell r="C15">
            <v>22900944289</v>
          </cell>
          <cell r="D15">
            <v>28065951088</v>
          </cell>
          <cell r="E15">
            <v>30300192533</v>
          </cell>
          <cell r="F15">
            <v>34890089783</v>
          </cell>
          <cell r="G15">
            <v>34901783657</v>
          </cell>
        </row>
        <row r="16">
          <cell r="B16" t="str">
            <v>IRPF</v>
          </cell>
          <cell r="C16">
            <v>356637782</v>
          </cell>
          <cell r="D16">
            <v>405243585</v>
          </cell>
          <cell r="E16">
            <v>459432231</v>
          </cell>
          <cell r="F16">
            <v>519511475</v>
          </cell>
          <cell r="G16">
            <v>680508335</v>
          </cell>
        </row>
        <row r="17">
          <cell r="B17" t="str">
            <v>IRPJ</v>
          </cell>
          <cell r="C17">
            <v>4403181786</v>
          </cell>
          <cell r="D17">
            <v>8500871448</v>
          </cell>
          <cell r="E17">
            <v>7945120553</v>
          </cell>
          <cell r="F17">
            <v>10085415900</v>
          </cell>
          <cell r="G17">
            <v>8419757714</v>
          </cell>
        </row>
        <row r="18">
          <cell r="B18" t="str">
            <v>Entidades financeiras</v>
          </cell>
          <cell r="C18">
            <v>1842860991</v>
          </cell>
          <cell r="D18">
            <v>2863365301</v>
          </cell>
          <cell r="E18">
            <v>3390710211</v>
          </cell>
          <cell r="F18">
            <v>2245784772</v>
          </cell>
          <cell r="G18">
            <v>2740131747</v>
          </cell>
        </row>
        <row r="19">
          <cell r="B19" t="str">
            <v>Demais empresas</v>
          </cell>
          <cell r="C19">
            <v>2560320796</v>
          </cell>
          <cell r="D19">
            <v>5637506147</v>
          </cell>
          <cell r="E19">
            <v>4554410341</v>
          </cell>
          <cell r="F19">
            <v>7839631131</v>
          </cell>
          <cell r="G19">
            <v>5679625965</v>
          </cell>
        </row>
        <row r="20">
          <cell r="B20" t="str">
            <v>IRRF - Total</v>
          </cell>
          <cell r="C20">
            <v>18141124718</v>
          </cell>
          <cell r="D20">
            <v>19159836054</v>
          </cell>
          <cell r="E20">
            <v>21895639748</v>
          </cell>
          <cell r="F20">
            <v>24285162407</v>
          </cell>
          <cell r="G20">
            <v>25801517606</v>
          </cell>
        </row>
        <row r="21">
          <cell r="B21" t="str">
            <v>IRRF - Rendimentos do Trabalho</v>
          </cell>
          <cell r="C21">
            <v>13911811667</v>
          </cell>
          <cell r="D21">
            <v>14604756900</v>
          </cell>
          <cell r="E21">
            <v>17042751877</v>
          </cell>
          <cell r="F21">
            <v>18493495648</v>
          </cell>
          <cell r="G21">
            <v>18699194219</v>
          </cell>
        </row>
        <row r="22">
          <cell r="B22" t="str">
            <v>IRRF - Rendimentos do Capital</v>
          </cell>
          <cell r="C22">
            <v>2273035647</v>
          </cell>
          <cell r="D22">
            <v>2311864890</v>
          </cell>
          <cell r="E22">
            <v>2794275834</v>
          </cell>
          <cell r="F22">
            <v>3746702333</v>
          </cell>
          <cell r="G22">
            <v>4787355397</v>
          </cell>
        </row>
        <row r="23">
          <cell r="B23" t="str">
            <v>IRRF - Remessas para Exterior</v>
          </cell>
          <cell r="C23">
            <v>652478119</v>
          </cell>
          <cell r="D23">
            <v>884335972</v>
          </cell>
          <cell r="E23">
            <v>816876036</v>
          </cell>
          <cell r="F23">
            <v>715981602</v>
          </cell>
          <cell r="G23">
            <v>916434955</v>
          </cell>
        </row>
        <row r="24">
          <cell r="B24" t="str">
            <v>IRRF - Outros Rendimentos</v>
          </cell>
          <cell r="C24">
            <v>1303799289</v>
          </cell>
          <cell r="D24">
            <v>1358878290</v>
          </cell>
          <cell r="E24">
            <v>1241735998</v>
          </cell>
          <cell r="F24">
            <v>1328982823</v>
          </cell>
          <cell r="G24">
            <v>1398533036</v>
          </cell>
        </row>
        <row r="25">
          <cell r="B25" t="str">
            <v>IOF</v>
          </cell>
          <cell r="C25">
            <v>3636966935</v>
          </cell>
          <cell r="D25">
            <v>3595423091</v>
          </cell>
          <cell r="E25">
            <v>4139765247</v>
          </cell>
          <cell r="F25">
            <v>5338578184</v>
          </cell>
          <cell r="G25">
            <v>6458949851</v>
          </cell>
        </row>
        <row r="26">
          <cell r="B26" t="str">
            <v>ITR</v>
          </cell>
          <cell r="C26">
            <v>2926989</v>
          </cell>
          <cell r="D26">
            <v>1442776</v>
          </cell>
          <cell r="E26">
            <v>1070976</v>
          </cell>
          <cell r="F26">
            <v>1427926</v>
          </cell>
          <cell r="G26">
            <v>1015931</v>
          </cell>
        </row>
        <row r="27">
          <cell r="B27" t="str">
            <v>CPMF</v>
          </cell>
          <cell r="C27">
            <v>237920641</v>
          </cell>
          <cell r="D27">
            <v>6217017</v>
          </cell>
          <cell r="E27">
            <v>5156360</v>
          </cell>
          <cell r="F27">
            <v>647843</v>
          </cell>
          <cell r="G27">
            <v>21531</v>
          </cell>
        </row>
        <row r="28">
          <cell r="B28" t="str">
            <v>COFINS</v>
          </cell>
          <cell r="C28">
            <v>5120107116</v>
          </cell>
          <cell r="D28">
            <v>5975908341</v>
          </cell>
          <cell r="E28">
            <v>6138418807</v>
          </cell>
          <cell r="F28">
            <v>7049923424</v>
          </cell>
          <cell r="G28">
            <v>7913568591</v>
          </cell>
        </row>
        <row r="29">
          <cell r="B29" t="str">
            <v>Financeiras</v>
          </cell>
          <cell r="C29">
            <v>2089661532</v>
          </cell>
          <cell r="D29">
            <v>2466787165</v>
          </cell>
          <cell r="E29">
            <v>2559548201</v>
          </cell>
          <cell r="F29">
            <v>2971238499</v>
          </cell>
          <cell r="G29">
            <v>3549421530</v>
          </cell>
        </row>
        <row r="30">
          <cell r="B30" t="str">
            <v>Demais</v>
          </cell>
          <cell r="C30">
            <v>3030445583</v>
          </cell>
          <cell r="D30">
            <v>3509121177</v>
          </cell>
          <cell r="E30">
            <v>3578870605</v>
          </cell>
          <cell r="F30">
            <v>4078684925</v>
          </cell>
          <cell r="G30">
            <v>4364147062</v>
          </cell>
        </row>
        <row r="31">
          <cell r="B31" t="str">
            <v>PIS/PASEP</v>
          </cell>
          <cell r="C31">
            <v>2134533383</v>
          </cell>
          <cell r="D31">
            <v>2450581746</v>
          </cell>
          <cell r="E31">
            <v>6601854623</v>
          </cell>
          <cell r="F31">
            <v>3022665438</v>
          </cell>
          <cell r="G31">
            <v>3216925270</v>
          </cell>
        </row>
        <row r="32">
          <cell r="B32" t="str">
            <v>Financeiras</v>
          </cell>
          <cell r="C32">
            <v>335809705</v>
          </cell>
          <cell r="D32">
            <v>399178801</v>
          </cell>
          <cell r="E32">
            <v>414213253</v>
          </cell>
          <cell r="F32">
            <v>480885797</v>
          </cell>
          <cell r="G32">
            <v>570858700</v>
          </cell>
        </row>
        <row r="33">
          <cell r="B33" t="str">
            <v>Demais</v>
          </cell>
          <cell r="C33">
            <v>1798723680</v>
          </cell>
          <cell r="D33">
            <v>2051402943</v>
          </cell>
          <cell r="E33">
            <v>6187641367</v>
          </cell>
          <cell r="F33">
            <v>2541779639</v>
          </cell>
          <cell r="G33">
            <v>2646066570</v>
          </cell>
        </row>
        <row r="34">
          <cell r="B34" t="str">
            <v>CSLL</v>
          </cell>
          <cell r="C34">
            <v>1685764400</v>
          </cell>
          <cell r="D34">
            <v>4229284380</v>
          </cell>
          <cell r="E34">
            <v>3501251630</v>
          </cell>
          <cell r="F34">
            <v>3072682195</v>
          </cell>
          <cell r="G34">
            <v>3583848042</v>
          </cell>
        </row>
        <row r="35">
          <cell r="B35" t="str">
            <v>Financeiras</v>
          </cell>
          <cell r="C35">
            <v>168328043</v>
          </cell>
          <cell r="D35">
            <v>1617570034</v>
          </cell>
          <cell r="E35">
            <v>2062501371</v>
          </cell>
          <cell r="F35">
            <v>1453251976</v>
          </cell>
          <cell r="G35">
            <v>1825085315</v>
          </cell>
        </row>
        <row r="36">
          <cell r="B36" t="str">
            <v>Demais</v>
          </cell>
          <cell r="C36">
            <v>1517436356</v>
          </cell>
          <cell r="D36">
            <v>2611714345</v>
          </cell>
          <cell r="E36">
            <v>1438750262</v>
          </cell>
          <cell r="F36">
            <v>1619430216</v>
          </cell>
          <cell r="G36">
            <v>1758762725</v>
          </cell>
        </row>
        <row r="37">
          <cell r="B37" t="str">
            <v>CIDE-COMBUSTÍVEIS</v>
          </cell>
          <cell r="C37">
            <v>3659</v>
          </cell>
          <cell r="D37">
            <v>3446</v>
          </cell>
          <cell r="E37">
            <v>2229</v>
          </cell>
          <cell r="F37">
            <v>192</v>
          </cell>
          <cell r="G37">
            <v>647</v>
          </cell>
        </row>
        <row r="38">
          <cell r="B38" t="str">
            <v>CONTRIBUICÕES PARA FUNDAF</v>
          </cell>
          <cell r="C38">
            <v>831561</v>
          </cell>
          <cell r="D38">
            <v>778949</v>
          </cell>
          <cell r="E38">
            <v>39028136</v>
          </cell>
          <cell r="F38">
            <v>1325075</v>
          </cell>
          <cell r="G38">
            <v>1591821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167190548</v>
          </cell>
          <cell r="E39" t="str">
            <v>-</v>
          </cell>
          <cell r="F39">
            <v>12817397911</v>
          </cell>
          <cell r="G39">
            <v>12838244027</v>
          </cell>
        </row>
        <row r="40">
          <cell r="B40" t="str">
            <v>OUTRAS RECEITAS ADMINISTRADAS</v>
          </cell>
          <cell r="C40">
            <v>2286467451</v>
          </cell>
          <cell r="D40">
            <v>7941730643</v>
          </cell>
          <cell r="E40">
            <v>3654382581</v>
          </cell>
          <cell r="F40">
            <v>6661233876</v>
          </cell>
          <cell r="G40">
            <v>5244090018</v>
          </cell>
        </row>
        <row r="41">
          <cell r="B41" t="str">
            <v>RECEITAS ADMINISTRADAS POR OUTROS ÓRGÃOS</v>
          </cell>
          <cell r="C41">
            <v>144974700</v>
          </cell>
          <cell r="D41">
            <v>2242646740</v>
          </cell>
          <cell r="E41">
            <v>897780931</v>
          </cell>
          <cell r="F41">
            <v>187812227</v>
          </cell>
          <cell r="G41">
            <v>180174036</v>
          </cell>
        </row>
      </sheetData>
      <sheetData sheetId="7">
        <row r="5">
          <cell r="B5" t="str">
            <v>TOTAL GERAL DAS RECEITAS</v>
          </cell>
          <cell r="C5">
            <v>10129917212</v>
          </cell>
          <cell r="D5">
            <v>8056064110</v>
          </cell>
          <cell r="E5">
            <v>10185524824</v>
          </cell>
          <cell r="F5">
            <v>14292212201</v>
          </cell>
          <cell r="G5">
            <v>14257799947</v>
          </cell>
        </row>
        <row r="6">
          <cell r="B6" t="str">
            <v>RECEITAS ADMINISTRADAS PELA RFB</v>
          </cell>
          <cell r="C6">
            <v>10072622715</v>
          </cell>
          <cell r="D6">
            <v>7941137996</v>
          </cell>
          <cell r="E6">
            <v>10111785857</v>
          </cell>
          <cell r="F6">
            <v>14201206947</v>
          </cell>
          <cell r="G6">
            <v>14123748209</v>
          </cell>
        </row>
        <row r="7">
          <cell r="B7" t="str">
            <v>IMPOSTO SOBRE IMPORTAÇÃO</v>
          </cell>
          <cell r="C7">
            <v>1797532829</v>
          </cell>
          <cell r="D7">
            <v>1468500361</v>
          </cell>
          <cell r="E7">
            <v>1956932213</v>
          </cell>
          <cell r="F7">
            <v>2852882459</v>
          </cell>
          <cell r="G7">
            <v>2427737244</v>
          </cell>
        </row>
        <row r="8">
          <cell r="B8" t="str">
            <v>IMPOSTO SOBRE EXPORTAÇÃO</v>
          </cell>
          <cell r="C8">
            <v>226978</v>
          </cell>
          <cell r="D8">
            <v>24119</v>
          </cell>
          <cell r="E8">
            <v>22600</v>
          </cell>
          <cell r="F8">
            <v>14870</v>
          </cell>
          <cell r="G8">
            <v>18800</v>
          </cell>
        </row>
        <row r="9">
          <cell r="B9" t="str">
            <v>IPI - TOTAL</v>
          </cell>
          <cell r="C9">
            <v>1656297957</v>
          </cell>
          <cell r="D9">
            <v>1174210432</v>
          </cell>
          <cell r="E9">
            <v>1628532447</v>
          </cell>
          <cell r="F9">
            <v>2709595765</v>
          </cell>
          <cell r="G9">
            <v>2906706428</v>
          </cell>
        </row>
        <row r="10">
          <cell r="B10" t="str">
            <v>IPI - Fumo</v>
          </cell>
          <cell r="C10">
            <v>66604904</v>
          </cell>
          <cell r="D10">
            <v>27814070</v>
          </cell>
          <cell r="E10">
            <v>231366</v>
          </cell>
          <cell r="F10">
            <v>202578</v>
          </cell>
          <cell r="G10">
            <v>217167</v>
          </cell>
        </row>
        <row r="11">
          <cell r="B11" t="str">
            <v>IPI - Bebidas</v>
          </cell>
          <cell r="C11">
            <v>30646265</v>
          </cell>
          <cell r="D11">
            <v>26780525</v>
          </cell>
          <cell r="E11">
            <v>25423848</v>
          </cell>
          <cell r="F11">
            <v>24092785</v>
          </cell>
          <cell r="G11">
            <v>8343971</v>
          </cell>
        </row>
        <row r="12">
          <cell r="B12" t="str">
            <v>IPI - Automóveis</v>
          </cell>
          <cell r="C12">
            <v>27321635</v>
          </cell>
          <cell r="D12">
            <v>22515706</v>
          </cell>
          <cell r="E12">
            <v>98689205</v>
          </cell>
          <cell r="F12">
            <v>372324634</v>
          </cell>
          <cell r="G12">
            <v>227578700</v>
          </cell>
        </row>
        <row r="13">
          <cell r="B13" t="str">
            <v>IPI - Vinculado à Importação</v>
          </cell>
          <cell r="C13">
            <v>1116135590</v>
          </cell>
          <cell r="D13">
            <v>806947312</v>
          </cell>
          <cell r="E13">
            <v>1110997155</v>
          </cell>
          <cell r="F13">
            <v>1780208401</v>
          </cell>
          <cell r="G13">
            <v>2049003233</v>
          </cell>
        </row>
        <row r="14">
          <cell r="B14" t="str">
            <v>IPI - Outros</v>
          </cell>
          <cell r="C14">
            <v>415589563</v>
          </cell>
          <cell r="D14">
            <v>290152821</v>
          </cell>
          <cell r="E14">
            <v>393190871</v>
          </cell>
          <cell r="F14">
            <v>532767371</v>
          </cell>
          <cell r="G14">
            <v>621563357</v>
          </cell>
        </row>
        <row r="15">
          <cell r="B15" t="str">
            <v>IMPOSTO SOBRE A RENDA - TOTAL</v>
          </cell>
          <cell r="C15">
            <v>2006535663</v>
          </cell>
          <cell r="D15">
            <v>1646760511</v>
          </cell>
          <cell r="E15">
            <v>1979390852</v>
          </cell>
          <cell r="F15">
            <v>2520871075</v>
          </cell>
          <cell r="G15">
            <v>2602206483</v>
          </cell>
        </row>
        <row r="16">
          <cell r="B16" t="str">
            <v>IRPF</v>
          </cell>
          <cell r="C16">
            <v>197466688</v>
          </cell>
          <cell r="D16">
            <v>207401060</v>
          </cell>
          <cell r="E16">
            <v>244881253</v>
          </cell>
          <cell r="F16">
            <v>294849249</v>
          </cell>
          <cell r="G16">
            <v>343868267</v>
          </cell>
        </row>
        <row r="17">
          <cell r="B17" t="str">
            <v>IRPJ</v>
          </cell>
          <cell r="C17">
            <v>1080254769</v>
          </cell>
          <cell r="D17">
            <v>921734069</v>
          </cell>
          <cell r="E17">
            <v>1132182588</v>
          </cell>
          <cell r="F17">
            <v>1516268823</v>
          </cell>
          <cell r="G17">
            <v>1454060652</v>
          </cell>
        </row>
        <row r="18">
          <cell r="B18" t="str">
            <v>Entidades financeiras</v>
          </cell>
          <cell r="C18">
            <v>35460015</v>
          </cell>
          <cell r="D18">
            <v>40428723</v>
          </cell>
          <cell r="E18">
            <v>37811143</v>
          </cell>
          <cell r="F18">
            <v>27563587</v>
          </cell>
          <cell r="G18">
            <v>51618715</v>
          </cell>
        </row>
        <row r="19">
          <cell r="B19" t="str">
            <v>Demais empresas</v>
          </cell>
          <cell r="C19">
            <v>1044794752</v>
          </cell>
          <cell r="D19">
            <v>881305346</v>
          </cell>
          <cell r="E19">
            <v>1094371442</v>
          </cell>
          <cell r="F19">
            <v>1488705238</v>
          </cell>
          <cell r="G19">
            <v>1402441939</v>
          </cell>
        </row>
        <row r="20">
          <cell r="B20" t="str">
            <v>IRRF - Total</v>
          </cell>
          <cell r="C20">
            <v>728814208</v>
          </cell>
          <cell r="D20">
            <v>517625382</v>
          </cell>
          <cell r="E20">
            <v>602327013</v>
          </cell>
          <cell r="F20">
            <v>709753004</v>
          </cell>
          <cell r="G20">
            <v>804277565</v>
          </cell>
        </row>
        <row r="21">
          <cell r="B21" t="str">
            <v>IRRF - Rendimentos do Trabalho</v>
          </cell>
          <cell r="C21">
            <v>411109894</v>
          </cell>
          <cell r="D21">
            <v>363668591</v>
          </cell>
          <cell r="E21">
            <v>439024335</v>
          </cell>
          <cell r="F21">
            <v>525505953</v>
          </cell>
          <cell r="G21">
            <v>601439964</v>
          </cell>
        </row>
        <row r="22">
          <cell r="B22" t="str">
            <v>IRRF - Rendimentos do Capital</v>
          </cell>
          <cell r="C22">
            <v>215818064</v>
          </cell>
          <cell r="D22">
            <v>64401016</v>
          </cell>
          <cell r="E22">
            <v>67348862</v>
          </cell>
          <cell r="F22">
            <v>80805186</v>
          </cell>
          <cell r="G22">
            <v>84231158</v>
          </cell>
        </row>
        <row r="23">
          <cell r="B23" t="str">
            <v>IRRF - Remessas para Exterior</v>
          </cell>
          <cell r="C23">
            <v>39898196</v>
          </cell>
          <cell r="D23">
            <v>35970217</v>
          </cell>
          <cell r="E23">
            <v>32618128</v>
          </cell>
          <cell r="F23">
            <v>33398858</v>
          </cell>
          <cell r="G23">
            <v>39964075</v>
          </cell>
        </row>
        <row r="24">
          <cell r="B24" t="str">
            <v>IRRF - Outros Rendimentos</v>
          </cell>
          <cell r="C24">
            <v>61988056</v>
          </cell>
          <cell r="D24">
            <v>53585561</v>
          </cell>
          <cell r="E24">
            <v>63335689</v>
          </cell>
          <cell r="F24">
            <v>70043009</v>
          </cell>
          <cell r="G24">
            <v>78642367</v>
          </cell>
        </row>
        <row r="25">
          <cell r="B25" t="str">
            <v>IOF</v>
          </cell>
          <cell r="C25">
            <v>77707213</v>
          </cell>
          <cell r="D25">
            <v>70829528</v>
          </cell>
          <cell r="E25">
            <v>74942271</v>
          </cell>
          <cell r="F25">
            <v>83980272</v>
          </cell>
          <cell r="G25">
            <v>105018024</v>
          </cell>
        </row>
        <row r="26">
          <cell r="B26" t="str">
            <v>ITR</v>
          </cell>
          <cell r="C26">
            <v>6084284</v>
          </cell>
          <cell r="D26">
            <v>4552647</v>
          </cell>
          <cell r="E26">
            <v>5315572</v>
          </cell>
          <cell r="F26">
            <v>4496721</v>
          </cell>
          <cell r="G26">
            <v>2025895</v>
          </cell>
        </row>
        <row r="27">
          <cell r="B27" t="str">
            <v>CPMF</v>
          </cell>
          <cell r="C27">
            <v>5212314</v>
          </cell>
          <cell r="D27">
            <v>1774068</v>
          </cell>
          <cell r="E27">
            <v>914005</v>
          </cell>
          <cell r="F27">
            <v>335037</v>
          </cell>
          <cell r="G27">
            <v>646669</v>
          </cell>
        </row>
        <row r="28">
          <cell r="B28" t="str">
            <v>COFINS</v>
          </cell>
          <cell r="C28">
            <v>3148912113</v>
          </cell>
          <cell r="D28">
            <v>2376706163</v>
          </cell>
          <cell r="E28">
            <v>2915426273</v>
          </cell>
          <cell r="F28">
            <v>3813463542</v>
          </cell>
          <cell r="G28">
            <v>3908681094</v>
          </cell>
        </row>
        <row r="29">
          <cell r="B29" t="str">
            <v>Financeiras</v>
          </cell>
          <cell r="C29">
            <v>37185513</v>
          </cell>
          <cell r="D29">
            <v>41891456</v>
          </cell>
          <cell r="E29">
            <v>42757404</v>
          </cell>
          <cell r="F29">
            <v>40823596</v>
          </cell>
          <cell r="G29">
            <v>53028848</v>
          </cell>
        </row>
        <row r="30">
          <cell r="B30" t="str">
            <v>Demais</v>
          </cell>
          <cell r="C30">
            <v>3111726600</v>
          </cell>
          <cell r="D30">
            <v>2334814707</v>
          </cell>
          <cell r="E30">
            <v>2872668866</v>
          </cell>
          <cell r="F30">
            <v>3772639947</v>
          </cell>
          <cell r="G30">
            <v>3855652247</v>
          </cell>
        </row>
        <row r="31">
          <cell r="B31" t="str">
            <v>PIS/PASEP</v>
          </cell>
          <cell r="C31">
            <v>713051484</v>
          </cell>
          <cell r="D31">
            <v>550207539</v>
          </cell>
          <cell r="E31">
            <v>668579136</v>
          </cell>
          <cell r="F31">
            <v>879452074</v>
          </cell>
          <cell r="G31">
            <v>1049415292</v>
          </cell>
        </row>
        <row r="32">
          <cell r="B32" t="str">
            <v>Financeiras</v>
          </cell>
          <cell r="C32">
            <v>2339425</v>
          </cell>
          <cell r="D32">
            <v>2084466</v>
          </cell>
          <cell r="E32">
            <v>2263249</v>
          </cell>
          <cell r="F32">
            <v>2819309</v>
          </cell>
          <cell r="G32">
            <v>3706375</v>
          </cell>
        </row>
        <row r="33">
          <cell r="B33" t="str">
            <v>Demais</v>
          </cell>
          <cell r="C33">
            <v>710712062</v>
          </cell>
          <cell r="D33">
            <v>548123073</v>
          </cell>
          <cell r="E33">
            <v>666315886</v>
          </cell>
          <cell r="F33">
            <v>876632766</v>
          </cell>
          <cell r="G33">
            <v>1045708920</v>
          </cell>
        </row>
        <row r="34">
          <cell r="B34" t="str">
            <v>CSLL</v>
          </cell>
          <cell r="C34">
            <v>582709721</v>
          </cell>
          <cell r="D34">
            <v>487768797</v>
          </cell>
          <cell r="E34">
            <v>583613184</v>
          </cell>
          <cell r="F34">
            <v>750904189</v>
          </cell>
          <cell r="G34">
            <v>762116639</v>
          </cell>
        </row>
        <row r="35">
          <cell r="B35" t="str">
            <v>Financeiras</v>
          </cell>
          <cell r="C35">
            <v>17438337</v>
          </cell>
          <cell r="D35">
            <v>18171275</v>
          </cell>
          <cell r="E35">
            <v>17452829</v>
          </cell>
          <cell r="F35">
            <v>14267762</v>
          </cell>
          <cell r="G35">
            <v>22653260</v>
          </cell>
        </row>
        <row r="36">
          <cell r="B36" t="str">
            <v>Demais</v>
          </cell>
          <cell r="C36">
            <v>565271384</v>
          </cell>
          <cell r="D36">
            <v>469597520</v>
          </cell>
          <cell r="E36">
            <v>566160354</v>
          </cell>
          <cell r="F36">
            <v>736636424</v>
          </cell>
          <cell r="G36">
            <v>739463381</v>
          </cell>
        </row>
        <row r="37">
          <cell r="B37" t="str">
            <v>CIDE-COMBUSTÍVEIS</v>
          </cell>
          <cell r="C37">
            <v>144437</v>
          </cell>
          <cell r="D37">
            <v>2564690</v>
          </cell>
          <cell r="E37">
            <v>20651492</v>
          </cell>
          <cell r="F37">
            <v>4832463</v>
          </cell>
          <cell r="G37">
            <v>369757</v>
          </cell>
        </row>
        <row r="38">
          <cell r="B38" t="str">
            <v>CONTRIBUICÕES PARA FUNDAF</v>
          </cell>
          <cell r="C38">
            <v>9555137</v>
          </cell>
          <cell r="D38">
            <v>9921605</v>
          </cell>
          <cell r="E38">
            <v>26252631</v>
          </cell>
          <cell r="F38">
            <v>19201019</v>
          </cell>
          <cell r="G38">
            <v>18209844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8711681</v>
          </cell>
          <cell r="E39" t="str">
            <v>-</v>
          </cell>
          <cell r="F39">
            <v>199779122</v>
          </cell>
          <cell r="G39">
            <v>209963799</v>
          </cell>
        </row>
        <row r="40">
          <cell r="B40" t="str">
            <v>OUTRAS RECEITAS ADMINISTRADAS</v>
          </cell>
          <cell r="C40">
            <v>68656855</v>
          </cell>
          <cell r="D40">
            <v>138605860</v>
          </cell>
          <cell r="E40">
            <v>251213429</v>
          </cell>
          <cell r="F40">
            <v>361402629</v>
          </cell>
          <cell r="G40">
            <v>151985422</v>
          </cell>
        </row>
        <row r="41">
          <cell r="B41" t="str">
            <v>RECEITAS ADMINISTRADAS POR OUTROS ÓRGÃOS</v>
          </cell>
          <cell r="C41">
            <v>57294498</v>
          </cell>
          <cell r="D41">
            <v>114926113</v>
          </cell>
          <cell r="E41">
            <v>73738966</v>
          </cell>
          <cell r="F41">
            <v>91005253</v>
          </cell>
          <cell r="G41">
            <v>134051737</v>
          </cell>
        </row>
      </sheetData>
      <sheetData sheetId="8">
        <row r="5">
          <cell r="B5" t="str">
            <v>TOTAL GERAL DAS RECEITAS</v>
          </cell>
          <cell r="C5">
            <v>5204666849</v>
          </cell>
          <cell r="D5">
            <v>5400140712</v>
          </cell>
          <cell r="E5">
            <v>7031469884</v>
          </cell>
          <cell r="F5">
            <v>8577387034</v>
          </cell>
          <cell r="G5">
            <v>8600004974</v>
          </cell>
        </row>
        <row r="6">
          <cell r="B6" t="str">
            <v>RECEITAS ADMINISTRADAS PELA RFB</v>
          </cell>
          <cell r="C6">
            <v>5157375290</v>
          </cell>
          <cell r="D6">
            <v>5261816594</v>
          </cell>
          <cell r="E6">
            <v>6932986437</v>
          </cell>
          <cell r="F6">
            <v>8479957352</v>
          </cell>
          <cell r="G6">
            <v>8469001202</v>
          </cell>
        </row>
        <row r="7">
          <cell r="B7" t="str">
            <v>IMPOSTO SOBRE IMPORTAÇÃO</v>
          </cell>
          <cell r="C7">
            <v>432701484</v>
          </cell>
          <cell r="D7">
            <v>636358803</v>
          </cell>
          <cell r="E7">
            <v>880378264</v>
          </cell>
          <cell r="F7">
            <v>1033658665</v>
          </cell>
          <cell r="G7">
            <v>712106138</v>
          </cell>
        </row>
        <row r="8">
          <cell r="B8" t="str">
            <v>IMPOSTO SOBRE EXPORTAÇÃO</v>
          </cell>
          <cell r="C8">
            <v>221457</v>
          </cell>
          <cell r="D8">
            <v>185268</v>
          </cell>
          <cell r="E8">
            <v>45677</v>
          </cell>
          <cell r="F8">
            <v>40219</v>
          </cell>
          <cell r="G8">
            <v>147620</v>
          </cell>
        </row>
        <row r="9">
          <cell r="B9" t="str">
            <v>IPI - TOTAL</v>
          </cell>
          <cell r="C9">
            <v>827086298</v>
          </cell>
          <cell r="D9">
            <v>706384292</v>
          </cell>
          <cell r="E9">
            <v>955007595</v>
          </cell>
          <cell r="F9">
            <v>1181710348</v>
          </cell>
          <cell r="G9">
            <v>1115093998</v>
          </cell>
        </row>
        <row r="10">
          <cell r="B10" t="str">
            <v>IPI - Fumo</v>
          </cell>
          <cell r="C10">
            <v>86587052</v>
          </cell>
          <cell r="D10">
            <v>35851390</v>
          </cell>
          <cell r="E10">
            <v>91165</v>
          </cell>
          <cell r="F10">
            <v>97615</v>
          </cell>
          <cell r="G10">
            <v>124275</v>
          </cell>
        </row>
        <row r="11">
          <cell r="B11" t="str">
            <v>IPI - Bebidas</v>
          </cell>
          <cell r="C11">
            <v>93780357</v>
          </cell>
          <cell r="D11">
            <v>76303998</v>
          </cell>
          <cell r="E11">
            <v>73047996</v>
          </cell>
          <cell r="F11">
            <v>66256544</v>
          </cell>
          <cell r="G11">
            <v>74833824</v>
          </cell>
        </row>
        <row r="12">
          <cell r="B12" t="str">
            <v>IPI - Automóveis</v>
          </cell>
          <cell r="C12">
            <v>137951011</v>
          </cell>
          <cell r="D12">
            <v>107628456</v>
          </cell>
          <cell r="E12">
            <v>172667364</v>
          </cell>
          <cell r="F12">
            <v>304011834</v>
          </cell>
          <cell r="G12">
            <v>58840809</v>
          </cell>
        </row>
        <row r="13">
          <cell r="B13" t="str">
            <v>IPI - Vinculado à Importação</v>
          </cell>
          <cell r="C13">
            <v>310982483</v>
          </cell>
          <cell r="D13">
            <v>343419006</v>
          </cell>
          <cell r="E13">
            <v>537620236</v>
          </cell>
          <cell r="F13">
            <v>637439936</v>
          </cell>
          <cell r="G13">
            <v>848418477</v>
          </cell>
        </row>
        <row r="14">
          <cell r="B14" t="str">
            <v>IPI - Outros</v>
          </cell>
          <cell r="C14">
            <v>197785396</v>
          </cell>
          <cell r="D14">
            <v>143181444</v>
          </cell>
          <cell r="E14">
            <v>171580834</v>
          </cell>
          <cell r="F14">
            <v>173904417</v>
          </cell>
          <cell r="G14">
            <v>132876610</v>
          </cell>
        </row>
        <row r="15">
          <cell r="B15" t="str">
            <v>IMPOSTO SOBRE A RENDA - TOTAL</v>
          </cell>
          <cell r="C15">
            <v>1556438912</v>
          </cell>
          <cell r="D15">
            <v>1586059256</v>
          </cell>
          <cell r="E15">
            <v>1932487715</v>
          </cell>
          <cell r="F15">
            <v>2238139991</v>
          </cell>
          <cell r="G15">
            <v>2613063691</v>
          </cell>
        </row>
        <row r="16">
          <cell r="B16" t="str">
            <v>IRPF</v>
          </cell>
          <cell r="C16">
            <v>251353267</v>
          </cell>
          <cell r="D16">
            <v>273430310</v>
          </cell>
          <cell r="E16">
            <v>427560758</v>
          </cell>
          <cell r="F16">
            <v>505695245</v>
          </cell>
          <cell r="G16">
            <v>552133798</v>
          </cell>
        </row>
        <row r="17">
          <cell r="B17" t="str">
            <v>IRPJ</v>
          </cell>
          <cell r="C17">
            <v>771602272</v>
          </cell>
          <cell r="D17">
            <v>747136231</v>
          </cell>
          <cell r="E17">
            <v>858749951</v>
          </cell>
          <cell r="F17">
            <v>1016513564</v>
          </cell>
          <cell r="G17">
            <v>1181950296</v>
          </cell>
        </row>
        <row r="18">
          <cell r="B18" t="str">
            <v>Entidades financeiras</v>
          </cell>
          <cell r="C18">
            <v>1404621</v>
          </cell>
          <cell r="D18">
            <v>11063186</v>
          </cell>
          <cell r="E18">
            <v>1190256</v>
          </cell>
          <cell r="F18">
            <v>1575820</v>
          </cell>
          <cell r="G18">
            <v>2030158</v>
          </cell>
        </row>
        <row r="19">
          <cell r="B19" t="str">
            <v>Demais empresas</v>
          </cell>
          <cell r="C19">
            <v>770197651</v>
          </cell>
          <cell r="D19">
            <v>736073045</v>
          </cell>
          <cell r="E19">
            <v>857559696</v>
          </cell>
          <cell r="F19">
            <v>1014965252</v>
          </cell>
          <cell r="G19">
            <v>1179920139</v>
          </cell>
        </row>
        <row r="20">
          <cell r="B20" t="str">
            <v>IRRF - Total</v>
          </cell>
          <cell r="C20">
            <v>533483375</v>
          </cell>
          <cell r="D20">
            <v>707499026</v>
          </cell>
          <cell r="E20">
            <v>646177003</v>
          </cell>
          <cell r="F20">
            <v>715931185</v>
          </cell>
          <cell r="G20">
            <v>878979600</v>
          </cell>
        </row>
        <row r="21">
          <cell r="B21" t="str">
            <v>IRRF - Rendimentos do Trabalho</v>
          </cell>
          <cell r="C21">
            <v>372188766</v>
          </cell>
          <cell r="D21">
            <v>374285053</v>
          </cell>
          <cell r="E21">
            <v>444114393</v>
          </cell>
          <cell r="F21">
            <v>520624244</v>
          </cell>
          <cell r="G21">
            <v>602525048</v>
          </cell>
        </row>
        <row r="22">
          <cell r="B22" t="str">
            <v>IRRF - Rendimentos do Capital</v>
          </cell>
          <cell r="C22">
            <v>95579445</v>
          </cell>
          <cell r="D22">
            <v>422075167</v>
          </cell>
          <cell r="E22">
            <v>132788136</v>
          </cell>
          <cell r="F22">
            <v>121959972</v>
          </cell>
          <cell r="G22">
            <v>177287532</v>
          </cell>
        </row>
        <row r="23">
          <cell r="B23" t="str">
            <v>IRRF - Remessas para Exterior</v>
          </cell>
          <cell r="C23">
            <v>11219989</v>
          </cell>
          <cell r="D23">
            <v>64801165</v>
          </cell>
          <cell r="E23">
            <v>28259491</v>
          </cell>
          <cell r="F23">
            <v>26327549</v>
          </cell>
          <cell r="G23">
            <v>39115983</v>
          </cell>
        </row>
        <row r="24">
          <cell r="B24" t="str">
            <v>IRRF - Outros Rendimentos</v>
          </cell>
          <cell r="C24">
            <v>54495175</v>
          </cell>
          <cell r="D24">
            <v>39923497</v>
          </cell>
          <cell r="E24">
            <v>41014984</v>
          </cell>
          <cell r="F24">
            <v>47019419</v>
          </cell>
          <cell r="G24">
            <v>60051037</v>
          </cell>
        </row>
        <row r="25">
          <cell r="B25" t="str">
            <v>IOF</v>
          </cell>
          <cell r="C25">
            <v>14932139</v>
          </cell>
          <cell r="D25">
            <v>18153088</v>
          </cell>
          <cell r="E25">
            <v>21476412</v>
          </cell>
          <cell r="F25">
            <v>41677335</v>
          </cell>
          <cell r="G25">
            <v>40941981</v>
          </cell>
        </row>
        <row r="26">
          <cell r="B26" t="str">
            <v>ITR</v>
          </cell>
          <cell r="C26">
            <v>31777507</v>
          </cell>
          <cell r="D26">
            <v>35993064</v>
          </cell>
          <cell r="E26">
            <v>40879000</v>
          </cell>
          <cell r="F26">
            <v>45738342</v>
          </cell>
          <cell r="G26">
            <v>17854480</v>
          </cell>
        </row>
        <row r="27">
          <cell r="B27" t="str">
            <v>CPMF</v>
          </cell>
          <cell r="C27">
            <v>719478</v>
          </cell>
          <cell r="D27">
            <v>335098</v>
          </cell>
          <cell r="E27">
            <v>30595</v>
          </cell>
          <cell r="F27">
            <v>80048</v>
          </cell>
          <cell r="G27">
            <v>2953</v>
          </cell>
        </row>
        <row r="28">
          <cell r="B28" t="str">
            <v>COFINS</v>
          </cell>
          <cell r="C28">
            <v>1403522091</v>
          </cell>
          <cell r="D28">
            <v>1431227466</v>
          </cell>
          <cell r="E28">
            <v>1840534226</v>
          </cell>
          <cell r="F28">
            <v>2133803477</v>
          </cell>
          <cell r="G28">
            <v>2149819100</v>
          </cell>
        </row>
        <row r="29">
          <cell r="B29" t="str">
            <v>Financeiras</v>
          </cell>
          <cell r="C29">
            <v>3148885</v>
          </cell>
          <cell r="D29">
            <v>7341060</v>
          </cell>
          <cell r="E29">
            <v>5396597</v>
          </cell>
          <cell r="F29">
            <v>5708871</v>
          </cell>
          <cell r="G29">
            <v>5667506</v>
          </cell>
        </row>
        <row r="30">
          <cell r="B30" t="str">
            <v>Demais</v>
          </cell>
          <cell r="C30">
            <v>1400373206</v>
          </cell>
          <cell r="D30">
            <v>1423886404</v>
          </cell>
          <cell r="E30">
            <v>1835137626</v>
          </cell>
          <cell r="F30">
            <v>2128094607</v>
          </cell>
          <cell r="G30">
            <v>2144151596</v>
          </cell>
        </row>
        <row r="31">
          <cell r="B31" t="str">
            <v>PIS/PASEP</v>
          </cell>
          <cell r="C31">
            <v>408670164</v>
          </cell>
          <cell r="D31">
            <v>431735450</v>
          </cell>
          <cell r="E31">
            <v>553574050</v>
          </cell>
          <cell r="F31">
            <v>686903319</v>
          </cell>
          <cell r="G31">
            <v>703144687</v>
          </cell>
        </row>
        <row r="32">
          <cell r="B32" t="str">
            <v>Financeiras</v>
          </cell>
          <cell r="C32">
            <v>514510</v>
          </cell>
          <cell r="D32">
            <v>1182487</v>
          </cell>
          <cell r="E32">
            <v>867957</v>
          </cell>
          <cell r="F32">
            <v>922640</v>
          </cell>
          <cell r="G32">
            <v>898876</v>
          </cell>
        </row>
        <row r="33">
          <cell r="B33" t="str">
            <v>Demais</v>
          </cell>
          <cell r="C33">
            <v>408155655</v>
          </cell>
          <cell r="D33">
            <v>430552963</v>
          </cell>
          <cell r="E33">
            <v>552706095</v>
          </cell>
          <cell r="F33">
            <v>685980679</v>
          </cell>
          <cell r="G33">
            <v>702245813</v>
          </cell>
        </row>
        <row r="34">
          <cell r="B34" t="str">
            <v>CSLL</v>
          </cell>
          <cell r="C34">
            <v>438152359</v>
          </cell>
          <cell r="D34">
            <v>427437452</v>
          </cell>
          <cell r="E34">
            <v>514694081</v>
          </cell>
          <cell r="F34">
            <v>593469353</v>
          </cell>
          <cell r="G34">
            <v>677267135</v>
          </cell>
        </row>
        <row r="35">
          <cell r="B35" t="str">
            <v>Financeiras</v>
          </cell>
          <cell r="C35">
            <v>833071</v>
          </cell>
          <cell r="D35">
            <v>2115043</v>
          </cell>
          <cell r="E35">
            <v>689443</v>
          </cell>
          <cell r="F35">
            <v>812489</v>
          </cell>
          <cell r="G35">
            <v>1358930</v>
          </cell>
        </row>
        <row r="36">
          <cell r="B36" t="str">
            <v>Demais</v>
          </cell>
          <cell r="C36">
            <v>437451144</v>
          </cell>
          <cell r="D36">
            <v>425322405</v>
          </cell>
          <cell r="E36">
            <v>514004639</v>
          </cell>
          <cell r="F36">
            <v>592656863</v>
          </cell>
          <cell r="G36">
            <v>675908203</v>
          </cell>
        </row>
        <row r="37">
          <cell r="B37" t="str">
            <v>CIDE-COMBUSTÍVEIS</v>
          </cell>
          <cell r="C37">
            <v>175846</v>
          </cell>
          <cell r="D37">
            <v>214155</v>
          </cell>
          <cell r="E37">
            <v>26477</v>
          </cell>
          <cell r="F37">
            <v>122</v>
          </cell>
          <cell r="G37">
            <v>1108</v>
          </cell>
        </row>
        <row r="38">
          <cell r="B38" t="str">
            <v>CONTRIBUICÕES PARA FUNDAF</v>
          </cell>
          <cell r="C38">
            <v>1270307</v>
          </cell>
          <cell r="D38">
            <v>2042799</v>
          </cell>
          <cell r="E38">
            <v>2598377</v>
          </cell>
          <cell r="F38">
            <v>3385306</v>
          </cell>
          <cell r="G38">
            <v>3804941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3501670</v>
          </cell>
          <cell r="E39" t="str">
            <v>-</v>
          </cell>
          <cell r="F39">
            <v>240500645</v>
          </cell>
          <cell r="G39">
            <v>251278846</v>
          </cell>
        </row>
        <row r="40">
          <cell r="B40" t="str">
            <v>OUTRAS RECEITAS ADMINISTRADAS</v>
          </cell>
          <cell r="C40">
            <v>41708543</v>
          </cell>
          <cell r="D40">
            <v>100073041</v>
          </cell>
          <cell r="E40">
            <v>191254254</v>
          </cell>
          <cell r="F40">
            <v>280853562</v>
          </cell>
          <cell r="G40">
            <v>184481919</v>
          </cell>
        </row>
        <row r="41">
          <cell r="B41" t="str">
            <v>RECEITAS ADMINISTRADAS POR OUTROS ÓRGÃOS</v>
          </cell>
          <cell r="C41">
            <v>47291555</v>
          </cell>
          <cell r="D41">
            <v>177820867</v>
          </cell>
          <cell r="E41">
            <v>98483447</v>
          </cell>
          <cell r="F41">
            <v>97429682</v>
          </cell>
          <cell r="G41">
            <v>131003770</v>
          </cell>
        </row>
      </sheetData>
      <sheetData sheetId="9">
        <row r="5">
          <cell r="B5" t="str">
            <v>TOTAL GERAL DAS RECEITAS</v>
          </cell>
          <cell r="C5">
            <v>2142272223</v>
          </cell>
          <cell r="D5">
            <v>1887657156</v>
          </cell>
          <cell r="E5">
            <v>2846326054</v>
          </cell>
          <cell r="F5">
            <v>3761551147</v>
          </cell>
          <cell r="G5">
            <v>4418870989</v>
          </cell>
        </row>
        <row r="6">
          <cell r="B6" t="str">
            <v>RECEITAS ADMINISTRADAS PELA RFB</v>
          </cell>
          <cell r="C6">
            <v>2123563346</v>
          </cell>
          <cell r="D6">
            <v>1840544967</v>
          </cell>
          <cell r="E6">
            <v>2789276655</v>
          </cell>
          <cell r="F6">
            <v>3700619839</v>
          </cell>
          <cell r="G6">
            <v>4356374435</v>
          </cell>
        </row>
        <row r="7">
          <cell r="B7" t="str">
            <v>IMPOSTO SOBRE IMPORTAÇÃO</v>
          </cell>
          <cell r="C7">
            <v>63332316</v>
          </cell>
          <cell r="D7">
            <v>58563410</v>
          </cell>
          <cell r="E7">
            <v>50962825</v>
          </cell>
          <cell r="F7">
            <v>65429627</v>
          </cell>
          <cell r="G7">
            <v>137676334</v>
          </cell>
        </row>
        <row r="8">
          <cell r="B8" t="str">
            <v>IMPOSTO SOBRE EXPORTAÇÃO</v>
          </cell>
          <cell r="C8">
            <v>49062</v>
          </cell>
          <cell r="D8">
            <v>19175</v>
          </cell>
          <cell r="E8">
            <v>18012</v>
          </cell>
          <cell r="F8">
            <v>21743</v>
          </cell>
          <cell r="G8">
            <v>23513</v>
          </cell>
        </row>
        <row r="9">
          <cell r="B9" t="str">
            <v>IPI - TOTAL</v>
          </cell>
          <cell r="C9">
            <v>153924578</v>
          </cell>
          <cell r="D9">
            <v>83878004</v>
          </cell>
          <cell r="E9">
            <v>90043311</v>
          </cell>
          <cell r="F9">
            <v>119583852</v>
          </cell>
          <cell r="G9">
            <v>112109631</v>
          </cell>
        </row>
        <row r="10">
          <cell r="B10" t="str">
            <v>IPI - Fumo</v>
          </cell>
          <cell r="C10">
            <v>23640281</v>
          </cell>
          <cell r="D10">
            <v>10417921</v>
          </cell>
          <cell r="E10" t="str">
            <v>-</v>
          </cell>
          <cell r="F10" t="str">
            <v>-</v>
          </cell>
          <cell r="G10" t="str">
            <v>-</v>
          </cell>
        </row>
        <row r="11">
          <cell r="B11" t="str">
            <v>IPI - Bebidas</v>
          </cell>
          <cell r="C11">
            <v>70589580</v>
          </cell>
          <cell r="D11">
            <v>48255709</v>
          </cell>
          <cell r="E11">
            <v>61217093</v>
          </cell>
          <cell r="F11">
            <v>72175846</v>
          </cell>
          <cell r="G11">
            <v>72386688</v>
          </cell>
        </row>
        <row r="12">
          <cell r="B12" t="str">
            <v>IPI - Automóveis</v>
          </cell>
          <cell r="C12" t="str">
            <v>-</v>
          </cell>
          <cell r="D12" t="str">
            <v>-</v>
          </cell>
          <cell r="E12" t="str">
            <v>-</v>
          </cell>
          <cell r="F12" t="str">
            <v>-</v>
          </cell>
          <cell r="G12">
            <v>6960</v>
          </cell>
        </row>
        <row r="13">
          <cell r="B13" t="str">
            <v>IPI - Vinculado à Importação</v>
          </cell>
          <cell r="C13">
            <v>39705983</v>
          </cell>
          <cell r="D13">
            <v>16860845</v>
          </cell>
          <cell r="E13">
            <v>10426978</v>
          </cell>
          <cell r="F13">
            <v>11946898</v>
          </cell>
          <cell r="G13">
            <v>18398457</v>
          </cell>
        </row>
        <row r="14">
          <cell r="B14" t="str">
            <v>IPI - Outros</v>
          </cell>
          <cell r="C14">
            <v>19988733</v>
          </cell>
          <cell r="D14">
            <v>8343528</v>
          </cell>
          <cell r="E14">
            <v>18399241</v>
          </cell>
          <cell r="F14">
            <v>35461106</v>
          </cell>
          <cell r="G14">
            <v>21317525</v>
          </cell>
        </row>
        <row r="15">
          <cell r="B15" t="str">
            <v>IMPOSTO SOBRE A RENDA - TOTAL</v>
          </cell>
          <cell r="C15">
            <v>421895358</v>
          </cell>
          <cell r="D15">
            <v>450671287</v>
          </cell>
          <cell r="E15">
            <v>517790067</v>
          </cell>
          <cell r="F15">
            <v>626113059</v>
          </cell>
          <cell r="G15">
            <v>794041084</v>
          </cell>
        </row>
        <row r="16">
          <cell r="B16" t="str">
            <v>IRPF</v>
          </cell>
          <cell r="C16">
            <v>63682541</v>
          </cell>
          <cell r="D16">
            <v>78260586</v>
          </cell>
          <cell r="E16">
            <v>90151759</v>
          </cell>
          <cell r="F16">
            <v>124389754</v>
          </cell>
          <cell r="G16">
            <v>156589445</v>
          </cell>
        </row>
        <row r="17">
          <cell r="B17" t="str">
            <v>IRPJ</v>
          </cell>
          <cell r="C17">
            <v>185044014</v>
          </cell>
          <cell r="D17">
            <v>200193711</v>
          </cell>
          <cell r="E17">
            <v>229280413</v>
          </cell>
          <cell r="F17">
            <v>275787288</v>
          </cell>
          <cell r="G17">
            <v>372145755</v>
          </cell>
        </row>
        <row r="18">
          <cell r="B18" t="str">
            <v>Entidades financeiras</v>
          </cell>
          <cell r="C18">
            <v>190076</v>
          </cell>
          <cell r="D18">
            <v>72282</v>
          </cell>
          <cell r="E18">
            <v>87115</v>
          </cell>
          <cell r="F18">
            <v>37819</v>
          </cell>
          <cell r="G18">
            <v>49297</v>
          </cell>
        </row>
        <row r="19">
          <cell r="B19" t="str">
            <v>Demais empresas</v>
          </cell>
          <cell r="C19">
            <v>184985564</v>
          </cell>
          <cell r="D19">
            <v>200121532</v>
          </cell>
          <cell r="E19">
            <v>229193298</v>
          </cell>
          <cell r="F19">
            <v>275749469</v>
          </cell>
          <cell r="G19">
            <v>372096461</v>
          </cell>
        </row>
        <row r="20">
          <cell r="B20" t="str">
            <v>IRRF - Total</v>
          </cell>
          <cell r="C20">
            <v>173168803</v>
          </cell>
          <cell r="D20">
            <v>172216990</v>
          </cell>
          <cell r="E20">
            <v>198357895</v>
          </cell>
          <cell r="F20">
            <v>225936018</v>
          </cell>
          <cell r="G20">
            <v>265305883</v>
          </cell>
        </row>
        <row r="21">
          <cell r="B21" t="str">
            <v>IRRF - Rendimentos do Trabalho</v>
          </cell>
          <cell r="C21">
            <v>147566651</v>
          </cell>
          <cell r="D21">
            <v>146512490</v>
          </cell>
          <cell r="E21">
            <v>170743048</v>
          </cell>
          <cell r="F21">
            <v>189742000</v>
          </cell>
          <cell r="G21">
            <v>213961615</v>
          </cell>
        </row>
        <row r="22">
          <cell r="B22" t="str">
            <v>IRRF - Rendimentos do Capital</v>
          </cell>
          <cell r="C22">
            <v>6304930</v>
          </cell>
          <cell r="D22">
            <v>10203537</v>
          </cell>
          <cell r="E22">
            <v>10189219</v>
          </cell>
          <cell r="F22">
            <v>13967906</v>
          </cell>
          <cell r="G22">
            <v>18701145</v>
          </cell>
        </row>
        <row r="23">
          <cell r="B23" t="str">
            <v>IRRF - Remessas para Exterior</v>
          </cell>
          <cell r="C23">
            <v>2603244</v>
          </cell>
          <cell r="D23">
            <v>5090450</v>
          </cell>
          <cell r="E23">
            <v>1906860</v>
          </cell>
          <cell r="F23">
            <v>2701925</v>
          </cell>
          <cell r="G23">
            <v>7781691</v>
          </cell>
        </row>
        <row r="24">
          <cell r="B24" t="str">
            <v>IRRF - Outros Rendimentos</v>
          </cell>
          <cell r="C24">
            <v>16693979</v>
          </cell>
          <cell r="D24">
            <v>14094576</v>
          </cell>
          <cell r="E24">
            <v>15518769</v>
          </cell>
          <cell r="F24">
            <v>19524184</v>
          </cell>
          <cell r="G24">
            <v>24861433</v>
          </cell>
        </row>
        <row r="25">
          <cell r="B25" t="str">
            <v>IOF</v>
          </cell>
          <cell r="C25">
            <v>2098709</v>
          </cell>
          <cell r="D25">
            <v>1634156</v>
          </cell>
          <cell r="E25">
            <v>1793096</v>
          </cell>
          <cell r="F25">
            <v>2055236</v>
          </cell>
          <cell r="G25">
            <v>3217659</v>
          </cell>
        </row>
        <row r="26">
          <cell r="B26" t="str">
            <v>ITR</v>
          </cell>
          <cell r="C26">
            <v>5003581</v>
          </cell>
          <cell r="D26">
            <v>5243463</v>
          </cell>
          <cell r="E26">
            <v>5545669</v>
          </cell>
          <cell r="F26">
            <v>6541344</v>
          </cell>
          <cell r="G26">
            <v>2723474</v>
          </cell>
        </row>
        <row r="27">
          <cell r="B27" t="str">
            <v>CPMF</v>
          </cell>
          <cell r="C27">
            <v>99570</v>
          </cell>
          <cell r="D27">
            <v>41838</v>
          </cell>
          <cell r="E27">
            <v>8639</v>
          </cell>
          <cell r="F27">
            <v>19768</v>
          </cell>
          <cell r="G27">
            <v>9423</v>
          </cell>
        </row>
        <row r="28">
          <cell r="B28" t="str">
            <v>COFINS</v>
          </cell>
          <cell r="C28">
            <v>920870572</v>
          </cell>
          <cell r="D28">
            <v>736594425</v>
          </cell>
          <cell r="E28">
            <v>1193636933</v>
          </cell>
          <cell r="F28">
            <v>1492528921</v>
          </cell>
          <cell r="G28">
            <v>2049856581</v>
          </cell>
        </row>
        <row r="29">
          <cell r="B29" t="str">
            <v>Financeiras</v>
          </cell>
          <cell r="C29">
            <v>179110</v>
          </cell>
          <cell r="D29">
            <v>204743</v>
          </cell>
          <cell r="E29">
            <v>427152</v>
          </cell>
          <cell r="F29">
            <v>473561</v>
          </cell>
          <cell r="G29">
            <v>459425</v>
          </cell>
        </row>
        <row r="30">
          <cell r="B30" t="str">
            <v>Demais</v>
          </cell>
          <cell r="C30">
            <v>920691462</v>
          </cell>
          <cell r="D30">
            <v>736389681</v>
          </cell>
          <cell r="E30">
            <v>1193209782</v>
          </cell>
          <cell r="F30">
            <v>1492055358</v>
          </cell>
          <cell r="G30">
            <v>2049397156</v>
          </cell>
        </row>
        <row r="31">
          <cell r="B31" t="str">
            <v>PIS/PASEP</v>
          </cell>
          <cell r="C31">
            <v>249246234</v>
          </cell>
          <cell r="D31">
            <v>207898688</v>
          </cell>
          <cell r="E31">
            <v>321999510</v>
          </cell>
          <cell r="F31">
            <v>411126746</v>
          </cell>
          <cell r="G31">
            <v>546552649</v>
          </cell>
        </row>
        <row r="32">
          <cell r="B32" t="str">
            <v>Financeiras</v>
          </cell>
          <cell r="C32">
            <v>30791</v>
          </cell>
          <cell r="D32">
            <v>33201</v>
          </cell>
          <cell r="E32">
            <v>69286</v>
          </cell>
          <cell r="F32">
            <v>76917</v>
          </cell>
          <cell r="G32">
            <v>75183</v>
          </cell>
        </row>
        <row r="33">
          <cell r="B33" t="str">
            <v>Demais</v>
          </cell>
          <cell r="C33">
            <v>249215440</v>
          </cell>
          <cell r="D33">
            <v>207865487</v>
          </cell>
          <cell r="E33">
            <v>321930225</v>
          </cell>
          <cell r="F33">
            <v>411049830</v>
          </cell>
          <cell r="G33">
            <v>546477465</v>
          </cell>
        </row>
        <row r="34">
          <cell r="B34" t="str">
            <v>CSLL</v>
          </cell>
          <cell r="C34">
            <v>134996395</v>
          </cell>
          <cell r="D34">
            <v>146708068</v>
          </cell>
          <cell r="E34">
            <v>174391424</v>
          </cell>
          <cell r="F34">
            <v>190971816</v>
          </cell>
          <cell r="G34">
            <v>259200918</v>
          </cell>
        </row>
        <row r="35">
          <cell r="B35" t="str">
            <v>Financeiras</v>
          </cell>
          <cell r="C35">
            <v>25590</v>
          </cell>
          <cell r="D35">
            <v>47825</v>
          </cell>
          <cell r="E35">
            <v>46187</v>
          </cell>
          <cell r="F35">
            <v>81752</v>
          </cell>
          <cell r="G35">
            <v>14073</v>
          </cell>
        </row>
        <row r="36">
          <cell r="B36" t="str">
            <v>Demais</v>
          </cell>
          <cell r="C36">
            <v>134970808</v>
          </cell>
          <cell r="D36">
            <v>146660244</v>
          </cell>
          <cell r="E36">
            <v>174345237</v>
          </cell>
          <cell r="F36">
            <v>190890062</v>
          </cell>
          <cell r="G36">
            <v>259186846</v>
          </cell>
        </row>
        <row r="37">
          <cell r="B37" t="str">
            <v>CIDE-COMBUSTÍVEIS</v>
          </cell>
          <cell r="C37">
            <v>152250837</v>
          </cell>
          <cell r="D37">
            <v>119752612</v>
          </cell>
          <cell r="E37">
            <v>372754053</v>
          </cell>
          <cell r="F37">
            <v>551637187</v>
          </cell>
          <cell r="G37">
            <v>204565250</v>
          </cell>
        </row>
        <row r="38">
          <cell r="B38" t="str">
            <v>CONTRIBUICÕES PARA FUNDAF</v>
          </cell>
          <cell r="C38">
            <v>394072</v>
          </cell>
          <cell r="D38">
            <v>500131</v>
          </cell>
          <cell r="E38">
            <v>711410</v>
          </cell>
          <cell r="F38">
            <v>1070703</v>
          </cell>
          <cell r="G38">
            <v>394709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1844520</v>
          </cell>
          <cell r="E39" t="str">
            <v>-</v>
          </cell>
          <cell r="F39">
            <v>155483578</v>
          </cell>
          <cell r="G39">
            <v>163130680</v>
          </cell>
        </row>
        <row r="40">
          <cell r="B40" t="str">
            <v>OUTRAS RECEITAS ADMINISTRADAS</v>
          </cell>
          <cell r="C40">
            <v>19402067</v>
          </cell>
          <cell r="D40">
            <v>27195220</v>
          </cell>
          <cell r="E40">
            <v>59621752</v>
          </cell>
          <cell r="F40">
            <v>78036399</v>
          </cell>
          <cell r="G40">
            <v>82873743</v>
          </cell>
        </row>
        <row r="41">
          <cell r="B41" t="str">
            <v>RECEITAS ADMINISTRADAS POR OUTROS ÓRGÃOS</v>
          </cell>
          <cell r="C41">
            <v>18708874</v>
          </cell>
          <cell r="D41">
            <v>47112189</v>
          </cell>
          <cell r="E41">
            <v>57049402</v>
          </cell>
          <cell r="F41">
            <v>60931309</v>
          </cell>
          <cell r="G41">
            <v>62496553</v>
          </cell>
        </row>
      </sheetData>
      <sheetData sheetId="10">
        <row r="5">
          <cell r="B5" t="str">
            <v>TOTAL GERAL DAS RECEITAS</v>
          </cell>
          <cell r="C5">
            <v>28545944928</v>
          </cell>
          <cell r="D5">
            <v>26564100809</v>
          </cell>
          <cell r="E5">
            <v>30759747167</v>
          </cell>
          <cell r="F5">
            <v>36332175626</v>
          </cell>
          <cell r="G5">
            <v>38191027775</v>
          </cell>
        </row>
        <row r="6">
          <cell r="B6" t="str">
            <v>RECEITAS ADMINISTRADAS PELA RFB</v>
          </cell>
          <cell r="C6">
            <v>28345921876</v>
          </cell>
          <cell r="D6">
            <v>25741888813</v>
          </cell>
          <cell r="E6">
            <v>30376361780</v>
          </cell>
          <cell r="F6">
            <v>35922397274</v>
          </cell>
          <cell r="G6">
            <v>37846611530</v>
          </cell>
        </row>
        <row r="7">
          <cell r="B7" t="str">
            <v>IMPOSTO SOBRE IMPORTAÇÃO</v>
          </cell>
          <cell r="C7">
            <v>378220533</v>
          </cell>
          <cell r="D7">
            <v>452219830</v>
          </cell>
          <cell r="E7">
            <v>453816534</v>
          </cell>
          <cell r="F7">
            <v>614338809</v>
          </cell>
          <cell r="G7">
            <v>835557815</v>
          </cell>
        </row>
        <row r="8">
          <cell r="B8" t="str">
            <v>IMPOSTO SOBRE EXPORTAÇÃO</v>
          </cell>
          <cell r="C8">
            <v>263666</v>
          </cell>
          <cell r="D8">
            <v>157367</v>
          </cell>
          <cell r="E8">
            <v>91729</v>
          </cell>
          <cell r="F8">
            <v>56905</v>
          </cell>
          <cell r="G8">
            <v>66299</v>
          </cell>
        </row>
        <row r="9">
          <cell r="B9" t="str">
            <v>IPI - TOTAL</v>
          </cell>
          <cell r="C9">
            <v>3631747239</v>
          </cell>
          <cell r="D9">
            <v>2877223319</v>
          </cell>
          <cell r="E9">
            <v>4735281238</v>
          </cell>
          <cell r="F9">
            <v>5237747183</v>
          </cell>
          <cell r="G9">
            <v>4934862613</v>
          </cell>
        </row>
        <row r="10">
          <cell r="B10" t="str">
            <v>IPI - Fumo</v>
          </cell>
          <cell r="C10">
            <v>269612733</v>
          </cell>
          <cell r="D10">
            <v>1167058113</v>
          </cell>
          <cell r="E10">
            <v>1895787653</v>
          </cell>
          <cell r="F10">
            <v>1940801084</v>
          </cell>
          <cell r="G10">
            <v>2154130591</v>
          </cell>
        </row>
        <row r="11">
          <cell r="B11" t="str">
            <v>IPI - Bebidas</v>
          </cell>
          <cell r="C11">
            <v>147641161</v>
          </cell>
          <cell r="D11">
            <v>143670589</v>
          </cell>
          <cell r="E11">
            <v>162668499</v>
          </cell>
          <cell r="F11">
            <v>162158257</v>
          </cell>
          <cell r="G11">
            <v>203447002</v>
          </cell>
        </row>
        <row r="12">
          <cell r="B12" t="str">
            <v>IPI - Automóveis</v>
          </cell>
          <cell r="C12">
            <v>1469108774</v>
          </cell>
          <cell r="D12">
            <v>272412310</v>
          </cell>
          <cell r="E12">
            <v>1232030039</v>
          </cell>
          <cell r="F12">
            <v>1513213660</v>
          </cell>
          <cell r="G12">
            <v>873500871</v>
          </cell>
        </row>
        <row r="13">
          <cell r="B13" t="str">
            <v>IPI - Vinculado à Importação</v>
          </cell>
          <cell r="C13">
            <v>254978017</v>
          </cell>
          <cell r="D13">
            <v>267180370</v>
          </cell>
          <cell r="E13">
            <v>287207868</v>
          </cell>
          <cell r="F13">
            <v>373198386</v>
          </cell>
          <cell r="G13">
            <v>611571729</v>
          </cell>
        </row>
        <row r="14">
          <cell r="B14" t="str">
            <v>IPI - Outros</v>
          </cell>
          <cell r="C14">
            <v>1490406554</v>
          </cell>
          <cell r="D14">
            <v>1026901937</v>
          </cell>
          <cell r="E14">
            <v>1157587177</v>
          </cell>
          <cell r="F14">
            <v>1248375796</v>
          </cell>
          <cell r="G14">
            <v>1103061622</v>
          </cell>
        </row>
        <row r="15">
          <cell r="B15" t="str">
            <v>IMPOSTO SOBRE A RENDA - TOTAL</v>
          </cell>
          <cell r="C15">
            <v>11236522305</v>
          </cell>
          <cell r="D15">
            <v>10252358653</v>
          </cell>
          <cell r="E15">
            <v>11334452881</v>
          </cell>
          <cell r="F15">
            <v>12799849092</v>
          </cell>
          <cell r="G15">
            <v>13867841279</v>
          </cell>
        </row>
        <row r="16">
          <cell r="B16" t="str">
            <v>IRPF</v>
          </cell>
          <cell r="C16">
            <v>1283707234</v>
          </cell>
          <cell r="D16">
            <v>1135743239</v>
          </cell>
          <cell r="E16">
            <v>1413874588</v>
          </cell>
          <cell r="F16">
            <v>1584143499</v>
          </cell>
          <cell r="G16">
            <v>1758818546</v>
          </cell>
        </row>
        <row r="17">
          <cell r="B17" t="str">
            <v>IRPJ</v>
          </cell>
          <cell r="C17">
            <v>6420902707</v>
          </cell>
          <cell r="D17">
            <v>5584486823</v>
          </cell>
          <cell r="E17">
            <v>5901976617</v>
          </cell>
          <cell r="F17">
            <v>6592954239</v>
          </cell>
          <cell r="G17">
            <v>7082340294</v>
          </cell>
        </row>
        <row r="18">
          <cell r="B18" t="str">
            <v>Entidades financeiras</v>
          </cell>
          <cell r="C18">
            <v>265455862</v>
          </cell>
          <cell r="D18">
            <v>222758897</v>
          </cell>
          <cell r="E18">
            <v>314097505</v>
          </cell>
          <cell r="F18">
            <v>231561055</v>
          </cell>
          <cell r="G18">
            <v>106885526</v>
          </cell>
        </row>
        <row r="19">
          <cell r="B19" t="str">
            <v>Demais empresas</v>
          </cell>
          <cell r="C19">
            <v>6155446844</v>
          </cell>
          <cell r="D19">
            <v>5361727928</v>
          </cell>
          <cell r="E19">
            <v>5587879110</v>
          </cell>
          <cell r="F19">
            <v>6365920784</v>
          </cell>
          <cell r="G19">
            <v>6975454769</v>
          </cell>
        </row>
        <row r="20">
          <cell r="B20" t="str">
            <v>IRRF - Total</v>
          </cell>
          <cell r="C20">
            <v>3531912362</v>
          </cell>
          <cell r="D20">
            <v>3532128587</v>
          </cell>
          <cell r="E20">
            <v>4018601679</v>
          </cell>
          <cell r="F20">
            <v>4622751353</v>
          </cell>
          <cell r="G20">
            <v>5026682438</v>
          </cell>
        </row>
        <row r="21">
          <cell r="B21" t="str">
            <v>IRRF - Rendimentos do Trabalho</v>
          </cell>
          <cell r="C21">
            <v>2245252354</v>
          </cell>
          <cell r="D21">
            <v>2325016147</v>
          </cell>
          <cell r="E21">
            <v>2717368394</v>
          </cell>
          <cell r="F21">
            <v>3201240050</v>
          </cell>
          <cell r="G21">
            <v>3473571348</v>
          </cell>
        </row>
        <row r="22">
          <cell r="B22" t="str">
            <v>IRRF - Rendimentos do Capital</v>
          </cell>
          <cell r="C22">
            <v>443822076</v>
          </cell>
          <cell r="D22">
            <v>405451908</v>
          </cell>
          <cell r="E22">
            <v>505489273</v>
          </cell>
          <cell r="F22">
            <v>568966165</v>
          </cell>
          <cell r="G22">
            <v>603624128</v>
          </cell>
        </row>
        <row r="23">
          <cell r="B23" t="str">
            <v>IRRF - Remessas para Exterior</v>
          </cell>
          <cell r="C23">
            <v>542416368</v>
          </cell>
          <cell r="D23">
            <v>486704381</v>
          </cell>
          <cell r="E23">
            <v>484699268</v>
          </cell>
          <cell r="F23">
            <v>510909033</v>
          </cell>
          <cell r="G23">
            <v>574521827</v>
          </cell>
        </row>
        <row r="24">
          <cell r="B24" t="str">
            <v>IRRF - Outros Rendimentos</v>
          </cell>
          <cell r="C24">
            <v>300421565</v>
          </cell>
          <cell r="D24">
            <v>314956157</v>
          </cell>
          <cell r="E24">
            <v>311044746</v>
          </cell>
          <cell r="F24">
            <v>341636104</v>
          </cell>
          <cell r="G24">
            <v>374965136</v>
          </cell>
        </row>
        <row r="25">
          <cell r="B25" t="str">
            <v>IOF</v>
          </cell>
          <cell r="C25">
            <v>797123424</v>
          </cell>
          <cell r="D25">
            <v>561125228</v>
          </cell>
          <cell r="E25">
            <v>642211333</v>
          </cell>
          <cell r="F25">
            <v>809710339</v>
          </cell>
          <cell r="G25">
            <v>858958395</v>
          </cell>
        </row>
        <row r="26">
          <cell r="B26" t="str">
            <v>ITR</v>
          </cell>
          <cell r="C26">
            <v>56304658</v>
          </cell>
          <cell r="D26">
            <v>61736459</v>
          </cell>
          <cell r="E26">
            <v>76379749</v>
          </cell>
          <cell r="F26">
            <v>80384854</v>
          </cell>
          <cell r="G26">
            <v>41287476</v>
          </cell>
        </row>
        <row r="27">
          <cell r="B27" t="str">
            <v>CPMF</v>
          </cell>
          <cell r="C27">
            <v>34313368</v>
          </cell>
          <cell r="D27">
            <v>29149363</v>
          </cell>
          <cell r="E27">
            <v>32790199</v>
          </cell>
          <cell r="F27">
            <v>32729464</v>
          </cell>
          <cell r="G27">
            <v>11619853</v>
          </cell>
        </row>
        <row r="28">
          <cell r="B28" t="str">
            <v>COFINS</v>
          </cell>
          <cell r="C28">
            <v>7089568036</v>
          </cell>
          <cell r="D28">
            <v>6492363298</v>
          </cell>
          <cell r="E28">
            <v>7545212213</v>
          </cell>
          <cell r="F28">
            <v>8425059182</v>
          </cell>
          <cell r="G28">
            <v>9375338412</v>
          </cell>
        </row>
        <row r="29">
          <cell r="B29" t="str">
            <v>Financeiras</v>
          </cell>
          <cell r="C29">
            <v>50851245</v>
          </cell>
          <cell r="D29">
            <v>100642872</v>
          </cell>
          <cell r="E29">
            <v>69141414</v>
          </cell>
          <cell r="F29">
            <v>70971032</v>
          </cell>
          <cell r="G29">
            <v>72686026</v>
          </cell>
        </row>
        <row r="30">
          <cell r="B30" t="str">
            <v>Demais</v>
          </cell>
          <cell r="C30">
            <v>7038716791</v>
          </cell>
          <cell r="D30">
            <v>6391720430</v>
          </cell>
          <cell r="E30">
            <v>7476070799</v>
          </cell>
          <cell r="F30">
            <v>8354088149</v>
          </cell>
          <cell r="G30">
            <v>9302652385</v>
          </cell>
        </row>
        <row r="31">
          <cell r="B31" t="str">
            <v>PIS/PASEP</v>
          </cell>
          <cell r="C31">
            <v>1935254807</v>
          </cell>
          <cell r="D31">
            <v>1724832265</v>
          </cell>
          <cell r="E31">
            <v>1974018178</v>
          </cell>
          <cell r="F31">
            <v>2459418782</v>
          </cell>
          <cell r="G31">
            <v>2752011560</v>
          </cell>
        </row>
        <row r="32">
          <cell r="B32" t="str">
            <v>Financeiras</v>
          </cell>
          <cell r="C32">
            <v>24728846</v>
          </cell>
          <cell r="D32">
            <v>21048538</v>
          </cell>
          <cell r="E32">
            <v>28684698</v>
          </cell>
          <cell r="F32">
            <v>22381479</v>
          </cell>
          <cell r="G32">
            <v>21768544</v>
          </cell>
        </row>
        <row r="33">
          <cell r="B33" t="str">
            <v>Demais</v>
          </cell>
          <cell r="C33">
            <v>1910525958</v>
          </cell>
          <cell r="D33">
            <v>1703783727</v>
          </cell>
          <cell r="E33">
            <v>1945333480</v>
          </cell>
          <cell r="F33">
            <v>2437037300</v>
          </cell>
          <cell r="G33">
            <v>2730243017</v>
          </cell>
        </row>
        <row r="34">
          <cell r="B34" t="str">
            <v>CSLL</v>
          </cell>
          <cell r="C34">
            <v>2908964200</v>
          </cell>
          <cell r="D34">
            <v>2716683544</v>
          </cell>
          <cell r="E34">
            <v>2784508362</v>
          </cell>
          <cell r="F34">
            <v>3141472746</v>
          </cell>
          <cell r="G34">
            <v>3416333014</v>
          </cell>
        </row>
        <row r="35">
          <cell r="B35" t="str">
            <v>Financeiras</v>
          </cell>
          <cell r="C35">
            <v>104983441</v>
          </cell>
          <cell r="D35">
            <v>137028343</v>
          </cell>
          <cell r="E35">
            <v>191991511</v>
          </cell>
          <cell r="F35">
            <v>148702487</v>
          </cell>
          <cell r="G35">
            <v>61372876</v>
          </cell>
        </row>
        <row r="36">
          <cell r="B36" t="str">
            <v>Demais</v>
          </cell>
          <cell r="C36">
            <v>2803980762</v>
          </cell>
          <cell r="D36">
            <v>2579655202</v>
          </cell>
          <cell r="E36">
            <v>2592516850</v>
          </cell>
          <cell r="F36">
            <v>2992770259</v>
          </cell>
          <cell r="G36">
            <v>3354960138</v>
          </cell>
        </row>
        <row r="37">
          <cell r="B37" t="str">
            <v>CIDE-COMBUSTÍVEIS</v>
          </cell>
          <cell r="C37">
            <v>1794485</v>
          </cell>
          <cell r="D37">
            <v>191284</v>
          </cell>
          <cell r="E37">
            <v>14555</v>
          </cell>
          <cell r="F37">
            <v>18547</v>
          </cell>
          <cell r="G37">
            <v>113956</v>
          </cell>
        </row>
        <row r="38">
          <cell r="B38" t="str">
            <v>CONTRIBUICÕES PARA FUNDAF</v>
          </cell>
          <cell r="C38">
            <v>14690982</v>
          </cell>
          <cell r="D38">
            <v>5089236</v>
          </cell>
          <cell r="E38">
            <v>10268239</v>
          </cell>
          <cell r="F38">
            <v>68277580</v>
          </cell>
          <cell r="G38">
            <v>50169079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22214958</v>
          </cell>
          <cell r="E39" t="str">
            <v>-</v>
          </cell>
          <cell r="F39">
            <v>1045611575</v>
          </cell>
          <cell r="G39">
            <v>1095087898</v>
          </cell>
        </row>
        <row r="40">
          <cell r="B40" t="str">
            <v>OUTRAS RECEITAS ADMINISTRADAS</v>
          </cell>
          <cell r="C40">
            <v>261154174</v>
          </cell>
          <cell r="D40">
            <v>546654610</v>
          </cell>
          <cell r="E40">
            <v>787325368</v>
          </cell>
          <cell r="F40">
            <v>1207764305</v>
          </cell>
          <cell r="G40">
            <v>607419621</v>
          </cell>
        </row>
        <row r="41">
          <cell r="B41" t="str">
            <v>RECEITAS ADMINISTRADAS POR OUTROS ÓRGÃOS</v>
          </cell>
          <cell r="C41">
            <v>200023053</v>
          </cell>
          <cell r="D41">
            <v>822211994</v>
          </cell>
          <cell r="E41">
            <v>383385389</v>
          </cell>
          <cell r="F41">
            <v>409778351</v>
          </cell>
          <cell r="G41">
            <v>344416245</v>
          </cell>
        </row>
      </sheetData>
      <sheetData sheetId="11">
        <row r="5">
          <cell r="B5" t="str">
            <v>TOTAL GERAL DAS RECEITAS</v>
          </cell>
          <cell r="C5">
            <v>1565024443</v>
          </cell>
          <cell r="D5">
            <v>1542254763</v>
          </cell>
          <cell r="E5">
            <v>1737470007</v>
          </cell>
          <cell r="F5">
            <v>2458198453</v>
          </cell>
          <cell r="G5">
            <v>2665514386</v>
          </cell>
        </row>
        <row r="6">
          <cell r="B6" t="str">
            <v>RECEITAS ADMINISTRADAS PELA RFB</v>
          </cell>
          <cell r="C6">
            <v>1546347539</v>
          </cell>
          <cell r="D6">
            <v>1494201731</v>
          </cell>
          <cell r="E6">
            <v>1708804121</v>
          </cell>
          <cell r="F6">
            <v>2423367464</v>
          </cell>
          <cell r="G6">
            <v>2631579318</v>
          </cell>
        </row>
        <row r="7">
          <cell r="B7" t="str">
            <v>IMPOSTO SOBRE IMPORTAÇÃO</v>
          </cell>
          <cell r="C7">
            <v>59125461</v>
          </cell>
          <cell r="D7">
            <v>3797488</v>
          </cell>
          <cell r="E7">
            <v>2623953</v>
          </cell>
          <cell r="F7">
            <v>5004448</v>
          </cell>
          <cell r="G7">
            <v>2939975</v>
          </cell>
        </row>
        <row r="8">
          <cell r="B8" t="str">
            <v>IMPOSTO SOBRE EXPORTAÇÃO</v>
          </cell>
          <cell r="C8">
            <v>16330</v>
          </cell>
          <cell r="D8">
            <v>54094</v>
          </cell>
          <cell r="E8">
            <v>80921</v>
          </cell>
          <cell r="F8">
            <v>100008</v>
          </cell>
          <cell r="G8">
            <v>87269</v>
          </cell>
        </row>
        <row r="9">
          <cell r="B9" t="str">
            <v>IPI - TOTAL</v>
          </cell>
          <cell r="C9">
            <v>81083119</v>
          </cell>
          <cell r="D9">
            <v>74969943</v>
          </cell>
          <cell r="E9">
            <v>62607566</v>
          </cell>
          <cell r="F9">
            <v>74870953</v>
          </cell>
          <cell r="G9">
            <v>70909234</v>
          </cell>
        </row>
        <row r="10">
          <cell r="B10" t="str">
            <v>IPI - Fumo</v>
          </cell>
          <cell r="C10">
            <v>16590013</v>
          </cell>
          <cell r="D10">
            <v>7064363</v>
          </cell>
          <cell r="E10">
            <v>83</v>
          </cell>
          <cell r="F10" t="str">
            <v>-</v>
          </cell>
          <cell r="G10">
            <v>2311</v>
          </cell>
        </row>
        <row r="11">
          <cell r="B11" t="str">
            <v>IPI - Bebidas</v>
          </cell>
          <cell r="C11">
            <v>2628493</v>
          </cell>
          <cell r="D11">
            <v>2379137</v>
          </cell>
          <cell r="E11">
            <v>1878836</v>
          </cell>
          <cell r="F11">
            <v>2623838</v>
          </cell>
          <cell r="G11">
            <v>1508896</v>
          </cell>
        </row>
        <row r="12">
          <cell r="B12" t="str">
            <v>IPI - Automóveis</v>
          </cell>
          <cell r="C12">
            <v>16193</v>
          </cell>
          <cell r="D12">
            <v>7525</v>
          </cell>
          <cell r="E12" t="str">
            <v>-</v>
          </cell>
          <cell r="F12" t="str">
            <v>-</v>
          </cell>
          <cell r="G12">
            <v>3053</v>
          </cell>
        </row>
        <row r="13">
          <cell r="B13" t="str">
            <v>IPI - Vinculado à Importação</v>
          </cell>
          <cell r="C13">
            <v>4099391</v>
          </cell>
          <cell r="D13">
            <v>4434791</v>
          </cell>
          <cell r="E13">
            <v>2627384</v>
          </cell>
          <cell r="F13">
            <v>3725003</v>
          </cell>
          <cell r="G13">
            <v>2807379</v>
          </cell>
        </row>
        <row r="14">
          <cell r="B14" t="str">
            <v>IPI - Outros</v>
          </cell>
          <cell r="C14">
            <v>57749029</v>
          </cell>
          <cell r="D14">
            <v>61084125</v>
          </cell>
          <cell r="E14">
            <v>58101263</v>
          </cell>
          <cell r="F14">
            <v>68522113</v>
          </cell>
          <cell r="G14">
            <v>66587596</v>
          </cell>
        </row>
        <row r="15">
          <cell r="B15" t="str">
            <v>IMPOSTO SOBRE A RENDA - TOTAL</v>
          </cell>
          <cell r="C15">
            <v>592817244</v>
          </cell>
          <cell r="D15">
            <v>632876143</v>
          </cell>
          <cell r="E15">
            <v>699493047</v>
          </cell>
          <cell r="F15">
            <v>1001740044</v>
          </cell>
          <cell r="G15">
            <v>1086483901</v>
          </cell>
        </row>
        <row r="16">
          <cell r="B16" t="str">
            <v>IRPF</v>
          </cell>
          <cell r="C16">
            <v>162591839</v>
          </cell>
          <cell r="D16">
            <v>158045967</v>
          </cell>
          <cell r="E16">
            <v>180278558</v>
          </cell>
          <cell r="F16">
            <v>215022768</v>
          </cell>
          <cell r="G16">
            <v>259141664</v>
          </cell>
        </row>
        <row r="17">
          <cell r="B17" t="str">
            <v>IRPJ</v>
          </cell>
          <cell r="C17">
            <v>252333786</v>
          </cell>
          <cell r="D17">
            <v>274279728</v>
          </cell>
          <cell r="E17">
            <v>300772728</v>
          </cell>
          <cell r="F17">
            <v>515502091</v>
          </cell>
          <cell r="G17">
            <v>517110761</v>
          </cell>
        </row>
        <row r="18">
          <cell r="B18" t="str">
            <v>Entidades financeiras</v>
          </cell>
          <cell r="C18">
            <v>286600</v>
          </cell>
          <cell r="D18">
            <v>461643</v>
          </cell>
          <cell r="E18">
            <v>885767</v>
          </cell>
          <cell r="F18">
            <v>816597</v>
          </cell>
          <cell r="G18">
            <v>1009690</v>
          </cell>
        </row>
        <row r="19">
          <cell r="B19" t="str">
            <v>Demais empresas</v>
          </cell>
          <cell r="C19">
            <v>252047183</v>
          </cell>
          <cell r="D19">
            <v>273818086</v>
          </cell>
          <cell r="E19">
            <v>299886961</v>
          </cell>
          <cell r="F19">
            <v>514685494</v>
          </cell>
          <cell r="G19">
            <v>516101072</v>
          </cell>
        </row>
        <row r="20">
          <cell r="B20" t="str">
            <v>IRRF - Total</v>
          </cell>
          <cell r="C20">
            <v>177891619</v>
          </cell>
          <cell r="D20">
            <v>200550449</v>
          </cell>
          <cell r="E20">
            <v>218441763</v>
          </cell>
          <cell r="F20">
            <v>271215188</v>
          </cell>
          <cell r="G20">
            <v>310231477</v>
          </cell>
        </row>
        <row r="21">
          <cell r="B21" t="str">
            <v>IRRF - Rendimentos do Trabalho</v>
          </cell>
          <cell r="C21">
            <v>146447289</v>
          </cell>
          <cell r="D21">
            <v>153553905</v>
          </cell>
          <cell r="E21">
            <v>171067457</v>
          </cell>
          <cell r="F21">
            <v>202004654</v>
          </cell>
          <cell r="G21">
            <v>244725450</v>
          </cell>
        </row>
        <row r="22">
          <cell r="B22" t="str">
            <v>IRRF - Rendimentos do Capital</v>
          </cell>
          <cell r="C22">
            <v>15515065</v>
          </cell>
          <cell r="D22">
            <v>25622474</v>
          </cell>
          <cell r="E22">
            <v>27865722</v>
          </cell>
          <cell r="F22">
            <v>45040308</v>
          </cell>
          <cell r="G22">
            <v>29473807</v>
          </cell>
        </row>
        <row r="23">
          <cell r="B23" t="str">
            <v>IRRF - Remessas para Exterior</v>
          </cell>
          <cell r="C23">
            <v>1798190</v>
          </cell>
          <cell r="D23">
            <v>2792563</v>
          </cell>
          <cell r="E23">
            <v>4983476</v>
          </cell>
          <cell r="F23">
            <v>3991394</v>
          </cell>
          <cell r="G23">
            <v>7493182</v>
          </cell>
        </row>
        <row r="24">
          <cell r="B24" t="str">
            <v>IRRF - Outros Rendimentos</v>
          </cell>
          <cell r="C24">
            <v>14131075</v>
          </cell>
          <cell r="D24">
            <v>18581508</v>
          </cell>
          <cell r="E24">
            <v>14525108</v>
          </cell>
          <cell r="F24">
            <v>20178834</v>
          </cell>
          <cell r="G24">
            <v>28539038</v>
          </cell>
        </row>
        <row r="25">
          <cell r="B25" t="str">
            <v>IOF</v>
          </cell>
          <cell r="C25">
            <v>6547318</v>
          </cell>
          <cell r="D25">
            <v>8500906</v>
          </cell>
          <cell r="E25">
            <v>8658080</v>
          </cell>
          <cell r="F25">
            <v>10579645</v>
          </cell>
          <cell r="G25">
            <v>11942457</v>
          </cell>
        </row>
        <row r="26">
          <cell r="B26" t="str">
            <v>ITR</v>
          </cell>
          <cell r="C26">
            <v>44860248</v>
          </cell>
          <cell r="D26">
            <v>54429395</v>
          </cell>
          <cell r="E26">
            <v>62323608</v>
          </cell>
          <cell r="F26">
            <v>73531165</v>
          </cell>
          <cell r="G26">
            <v>41245233</v>
          </cell>
        </row>
        <row r="27">
          <cell r="B27" t="str">
            <v>CPMF</v>
          </cell>
          <cell r="C27">
            <v>2050292</v>
          </cell>
          <cell r="D27">
            <v>209693</v>
          </cell>
          <cell r="E27">
            <v>397624</v>
          </cell>
          <cell r="F27">
            <v>52352</v>
          </cell>
          <cell r="G27">
            <v>2691</v>
          </cell>
        </row>
        <row r="28">
          <cell r="B28" t="str">
            <v>COFINS</v>
          </cell>
          <cell r="C28">
            <v>440560099</v>
          </cell>
          <cell r="D28">
            <v>387298360</v>
          </cell>
          <cell r="E28">
            <v>469084529</v>
          </cell>
          <cell r="F28">
            <v>550532558</v>
          </cell>
          <cell r="G28">
            <v>673565099</v>
          </cell>
        </row>
        <row r="29">
          <cell r="B29" t="str">
            <v>Financeiras</v>
          </cell>
          <cell r="C29">
            <v>432176</v>
          </cell>
          <cell r="D29">
            <v>557982</v>
          </cell>
          <cell r="E29">
            <v>652188</v>
          </cell>
          <cell r="F29">
            <v>728048</v>
          </cell>
          <cell r="G29">
            <v>750057</v>
          </cell>
        </row>
        <row r="30">
          <cell r="B30" t="str">
            <v>Demais</v>
          </cell>
          <cell r="C30">
            <v>440127921</v>
          </cell>
          <cell r="D30">
            <v>386740378</v>
          </cell>
          <cell r="E30">
            <v>468432343</v>
          </cell>
          <cell r="F30">
            <v>549804510</v>
          </cell>
          <cell r="G30">
            <v>672815040</v>
          </cell>
        </row>
        <row r="31">
          <cell r="B31" t="str">
            <v>PIS/PASEP</v>
          </cell>
          <cell r="C31">
            <v>152392222</v>
          </cell>
          <cell r="D31">
            <v>145017421</v>
          </cell>
          <cell r="E31">
            <v>167176258</v>
          </cell>
          <cell r="F31">
            <v>194159329</v>
          </cell>
          <cell r="G31">
            <v>231300043</v>
          </cell>
        </row>
        <row r="32">
          <cell r="B32" t="str">
            <v>Financeiras</v>
          </cell>
          <cell r="C32">
            <v>71517</v>
          </cell>
          <cell r="D32">
            <v>95606</v>
          </cell>
          <cell r="E32">
            <v>108666</v>
          </cell>
          <cell r="F32">
            <v>118261</v>
          </cell>
          <cell r="G32">
            <v>125274</v>
          </cell>
        </row>
        <row r="33">
          <cell r="B33" t="str">
            <v>Demais</v>
          </cell>
          <cell r="C33">
            <v>152320706</v>
          </cell>
          <cell r="D33">
            <v>144921816</v>
          </cell>
          <cell r="E33">
            <v>167067594</v>
          </cell>
          <cell r="F33">
            <v>194041067</v>
          </cell>
          <cell r="G33">
            <v>231174767</v>
          </cell>
        </row>
        <row r="34">
          <cell r="B34" t="str">
            <v>CSLL</v>
          </cell>
          <cell r="C34">
            <v>146210367</v>
          </cell>
          <cell r="D34">
            <v>151467363</v>
          </cell>
          <cell r="E34">
            <v>172900800</v>
          </cell>
          <cell r="F34">
            <v>266625104</v>
          </cell>
          <cell r="G34">
            <v>280635998</v>
          </cell>
        </row>
        <row r="35">
          <cell r="B35" t="str">
            <v>Financeiras</v>
          </cell>
          <cell r="C35">
            <v>459660</v>
          </cell>
          <cell r="D35">
            <v>494310</v>
          </cell>
          <cell r="E35">
            <v>756376</v>
          </cell>
          <cell r="F35">
            <v>716851</v>
          </cell>
          <cell r="G35">
            <v>769014</v>
          </cell>
        </row>
        <row r="36">
          <cell r="B36" t="str">
            <v>Demais</v>
          </cell>
          <cell r="C36">
            <v>145988224</v>
          </cell>
          <cell r="D36">
            <v>150992005</v>
          </cell>
          <cell r="E36">
            <v>172146525</v>
          </cell>
          <cell r="F36">
            <v>265908251</v>
          </cell>
          <cell r="G36">
            <v>279866986</v>
          </cell>
        </row>
        <row r="37">
          <cell r="B37" t="str">
            <v>CIDE-COMBUSTÍVEIS</v>
          </cell>
          <cell r="C37">
            <v>717877</v>
          </cell>
          <cell r="D37">
            <v>337455</v>
          </cell>
          <cell r="E37">
            <v>1809</v>
          </cell>
          <cell r="F37">
            <v>2551</v>
          </cell>
          <cell r="G37">
            <v>2587</v>
          </cell>
        </row>
        <row r="38">
          <cell r="B38" t="str">
            <v>CONTRIBUICÕES PARA FUNDAF</v>
          </cell>
          <cell r="C38">
            <v>1916479</v>
          </cell>
          <cell r="D38">
            <v>2455103</v>
          </cell>
          <cell r="E38">
            <v>3956429</v>
          </cell>
          <cell r="F38">
            <v>10348670</v>
          </cell>
          <cell r="G38">
            <v>15095464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4115282</v>
          </cell>
          <cell r="E39" t="str">
            <v>-</v>
          </cell>
          <cell r="F39">
            <v>148487063</v>
          </cell>
          <cell r="G39">
            <v>156210109</v>
          </cell>
        </row>
        <row r="40">
          <cell r="B40" t="str">
            <v>OUTRAS RECEITAS ADMINISTRADAS</v>
          </cell>
          <cell r="C40">
            <v>19429267</v>
          </cell>
          <cell r="D40">
            <v>36789439</v>
          </cell>
          <cell r="E40">
            <v>59517786</v>
          </cell>
          <cell r="F40">
            <v>87338716</v>
          </cell>
          <cell r="G40">
            <v>61159255</v>
          </cell>
        </row>
        <row r="41">
          <cell r="B41" t="str">
            <v>RECEITAS ADMINISTRADAS POR OUTROS ÓRGÃOS</v>
          </cell>
          <cell r="C41">
            <v>18676904</v>
          </cell>
          <cell r="D41">
            <v>48053035</v>
          </cell>
          <cell r="E41">
            <v>28665885</v>
          </cell>
          <cell r="F41">
            <v>34830988</v>
          </cell>
          <cell r="G41">
            <v>33935068</v>
          </cell>
        </row>
      </sheetData>
      <sheetData sheetId="12">
        <row r="5">
          <cell r="B5" t="str">
            <v>TOTAL GERAL DAS RECEITAS</v>
          </cell>
          <cell r="C5">
            <v>1930073790</v>
          </cell>
          <cell r="D5">
            <v>2082158972</v>
          </cell>
          <cell r="E5">
            <v>2324372544</v>
          </cell>
          <cell r="F5">
            <v>3097541629</v>
          </cell>
          <cell r="G5">
            <v>3594949742</v>
          </cell>
        </row>
        <row r="6">
          <cell r="B6" t="str">
            <v>RECEITAS ADMINISTRADAS PELA RFB</v>
          </cell>
          <cell r="C6">
            <v>1905784561</v>
          </cell>
          <cell r="D6">
            <v>1942643802</v>
          </cell>
          <cell r="E6">
            <v>2247511550</v>
          </cell>
          <cell r="F6">
            <v>2993386023</v>
          </cell>
          <cell r="G6">
            <v>3491563478</v>
          </cell>
        </row>
        <row r="7">
          <cell r="B7" t="str">
            <v>IMPOSTO SOBRE IMPORTAÇÃO</v>
          </cell>
          <cell r="C7">
            <v>19915432</v>
          </cell>
          <cell r="D7">
            <v>20063272</v>
          </cell>
          <cell r="E7">
            <v>18376806</v>
          </cell>
          <cell r="F7">
            <v>18145140</v>
          </cell>
          <cell r="G7">
            <v>25386928</v>
          </cell>
        </row>
        <row r="8">
          <cell r="B8" t="str">
            <v>IMPOSTO SOBRE EXPORTAÇÃO</v>
          </cell>
          <cell r="C8">
            <v>21902</v>
          </cell>
          <cell r="D8">
            <v>68803</v>
          </cell>
          <cell r="E8">
            <v>21750</v>
          </cell>
          <cell r="F8">
            <v>29485</v>
          </cell>
          <cell r="G8">
            <v>8856</v>
          </cell>
        </row>
        <row r="9">
          <cell r="B9" t="str">
            <v>IPI - TOTAL</v>
          </cell>
          <cell r="C9">
            <v>107046687</v>
          </cell>
          <cell r="D9">
            <v>71790954</v>
          </cell>
          <cell r="E9">
            <v>80296672</v>
          </cell>
          <cell r="F9">
            <v>134616847</v>
          </cell>
          <cell r="G9">
            <v>145697843</v>
          </cell>
        </row>
        <row r="10">
          <cell r="B10" t="str">
            <v>IPI - Fumo</v>
          </cell>
          <cell r="C10">
            <v>33498018</v>
          </cell>
          <cell r="D10">
            <v>14266402</v>
          </cell>
          <cell r="E10">
            <v>208</v>
          </cell>
          <cell r="F10" t="str">
            <v>-</v>
          </cell>
          <cell r="G10">
            <v>592</v>
          </cell>
        </row>
        <row r="11">
          <cell r="B11" t="str">
            <v>IPI - Bebidas</v>
          </cell>
          <cell r="C11">
            <v>32259632</v>
          </cell>
          <cell r="D11">
            <v>30322507</v>
          </cell>
          <cell r="E11">
            <v>42456896</v>
          </cell>
          <cell r="F11">
            <v>89660629</v>
          </cell>
          <cell r="G11">
            <v>92293141</v>
          </cell>
        </row>
        <row r="12">
          <cell r="B12" t="str">
            <v>IPI - Automóveis</v>
          </cell>
          <cell r="C12">
            <v>43609</v>
          </cell>
          <cell r="D12">
            <v>8819</v>
          </cell>
          <cell r="E12">
            <v>1424</v>
          </cell>
          <cell r="F12">
            <v>3604</v>
          </cell>
          <cell r="G12">
            <v>6115</v>
          </cell>
        </row>
        <row r="13">
          <cell r="B13" t="str">
            <v>IPI - Vinculado à Importação</v>
          </cell>
          <cell r="C13">
            <v>14040089</v>
          </cell>
          <cell r="D13">
            <v>11379602</v>
          </cell>
          <cell r="E13">
            <v>16138203</v>
          </cell>
          <cell r="F13">
            <v>14141100</v>
          </cell>
          <cell r="G13">
            <v>15796168</v>
          </cell>
        </row>
        <row r="14">
          <cell r="B14" t="str">
            <v>IPI - Outros</v>
          </cell>
          <cell r="C14">
            <v>27205338</v>
          </cell>
          <cell r="D14">
            <v>20397465</v>
          </cell>
          <cell r="E14">
            <v>21699939</v>
          </cell>
          <cell r="F14">
            <v>30811515</v>
          </cell>
          <cell r="G14">
            <v>37601828</v>
          </cell>
        </row>
        <row r="15">
          <cell r="B15" t="str">
            <v>IMPOSTO SOBRE A RENDA - TOTAL</v>
          </cell>
          <cell r="C15">
            <v>701923690</v>
          </cell>
          <cell r="D15">
            <v>690484891</v>
          </cell>
          <cell r="E15">
            <v>829775482</v>
          </cell>
          <cell r="F15">
            <v>1046067679</v>
          </cell>
          <cell r="G15">
            <v>1265465778</v>
          </cell>
        </row>
        <row r="16">
          <cell r="B16" t="str">
            <v>IRPF</v>
          </cell>
          <cell r="C16">
            <v>107383729</v>
          </cell>
          <cell r="D16">
            <v>136158839</v>
          </cell>
          <cell r="E16">
            <v>149203711</v>
          </cell>
          <cell r="F16">
            <v>186612208</v>
          </cell>
          <cell r="G16">
            <v>233633197</v>
          </cell>
        </row>
        <row r="17">
          <cell r="B17" t="str">
            <v>IRPJ</v>
          </cell>
          <cell r="C17">
            <v>344775019</v>
          </cell>
          <cell r="D17">
            <v>315547501</v>
          </cell>
          <cell r="E17">
            <v>384811302</v>
          </cell>
          <cell r="F17">
            <v>529658528</v>
          </cell>
          <cell r="G17">
            <v>623100794</v>
          </cell>
        </row>
        <row r="18">
          <cell r="B18" t="str">
            <v>Entidades financeiras</v>
          </cell>
          <cell r="C18">
            <v>1952689</v>
          </cell>
          <cell r="D18">
            <v>1858777</v>
          </cell>
          <cell r="E18">
            <v>3224850</v>
          </cell>
          <cell r="F18">
            <v>2879765</v>
          </cell>
          <cell r="G18">
            <v>2298068</v>
          </cell>
        </row>
        <row r="19">
          <cell r="B19" t="str">
            <v>Demais empresas</v>
          </cell>
          <cell r="C19">
            <v>342822327</v>
          </cell>
          <cell r="D19">
            <v>313688723</v>
          </cell>
          <cell r="E19">
            <v>381983229</v>
          </cell>
          <cell r="F19">
            <v>526778762</v>
          </cell>
          <cell r="G19">
            <v>620802724</v>
          </cell>
        </row>
        <row r="20">
          <cell r="B20" t="str">
            <v>IRRF - Total</v>
          </cell>
          <cell r="C20">
            <v>249764942</v>
          </cell>
          <cell r="D20">
            <v>238778550</v>
          </cell>
          <cell r="E20">
            <v>295760469</v>
          </cell>
          <cell r="F20">
            <v>329796943</v>
          </cell>
          <cell r="G20">
            <v>408731784</v>
          </cell>
        </row>
        <row r="21">
          <cell r="B21" t="str">
            <v>IRRF - Rendimentos do Trabalho</v>
          </cell>
          <cell r="C21">
            <v>194701654</v>
          </cell>
          <cell r="D21">
            <v>189811074</v>
          </cell>
          <cell r="E21">
            <v>234868560</v>
          </cell>
          <cell r="F21">
            <v>266560782</v>
          </cell>
          <cell r="G21">
            <v>324382701</v>
          </cell>
        </row>
        <row r="22">
          <cell r="B22" t="str">
            <v>IRRF - Rendimentos do Capital</v>
          </cell>
          <cell r="C22">
            <v>26544352</v>
          </cell>
          <cell r="D22">
            <v>25146819</v>
          </cell>
          <cell r="E22">
            <v>33255266</v>
          </cell>
          <cell r="F22">
            <v>37063722</v>
          </cell>
          <cell r="G22">
            <v>45480803</v>
          </cell>
        </row>
        <row r="23">
          <cell r="B23" t="str">
            <v>IRRF - Remessas para Exterior</v>
          </cell>
          <cell r="C23">
            <v>6760427</v>
          </cell>
          <cell r="D23">
            <v>6742231</v>
          </cell>
          <cell r="E23">
            <v>4329238</v>
          </cell>
          <cell r="F23">
            <v>4956617</v>
          </cell>
          <cell r="G23">
            <v>11732031</v>
          </cell>
        </row>
        <row r="24">
          <cell r="B24" t="str">
            <v>IRRF - Outros Rendimentos</v>
          </cell>
          <cell r="C24">
            <v>21758515</v>
          </cell>
          <cell r="D24">
            <v>17362238</v>
          </cell>
          <cell r="E24">
            <v>23307408</v>
          </cell>
          <cell r="F24">
            <v>21215825</v>
          </cell>
          <cell r="G24">
            <v>27136246</v>
          </cell>
        </row>
        <row r="25">
          <cell r="B25" t="str">
            <v>IOF</v>
          </cell>
          <cell r="C25">
            <v>20248234</v>
          </cell>
          <cell r="D25">
            <v>23699190</v>
          </cell>
          <cell r="E25">
            <v>28947781</v>
          </cell>
          <cell r="F25">
            <v>33946402</v>
          </cell>
          <cell r="G25">
            <v>56818823</v>
          </cell>
        </row>
        <row r="26">
          <cell r="B26" t="str">
            <v>ITR</v>
          </cell>
          <cell r="C26">
            <v>34832231</v>
          </cell>
          <cell r="D26">
            <v>38299169</v>
          </cell>
          <cell r="E26">
            <v>42086004</v>
          </cell>
          <cell r="F26">
            <v>51281787</v>
          </cell>
          <cell r="G26">
            <v>22391153</v>
          </cell>
        </row>
        <row r="27">
          <cell r="B27" t="str">
            <v>CPMF</v>
          </cell>
          <cell r="C27">
            <v>1588415</v>
          </cell>
          <cell r="D27">
            <v>544564</v>
          </cell>
          <cell r="E27">
            <v>356258</v>
          </cell>
          <cell r="F27">
            <v>503520</v>
          </cell>
          <cell r="G27">
            <v>248940</v>
          </cell>
        </row>
        <row r="28">
          <cell r="B28" t="str">
            <v>COFINS</v>
          </cell>
          <cell r="C28">
            <v>561455844</v>
          </cell>
          <cell r="D28">
            <v>552039097</v>
          </cell>
          <cell r="E28">
            <v>606403068</v>
          </cell>
          <cell r="F28">
            <v>758319671</v>
          </cell>
          <cell r="G28">
            <v>939863106</v>
          </cell>
        </row>
        <row r="29">
          <cell r="B29" t="str">
            <v>Financeiras</v>
          </cell>
          <cell r="C29">
            <v>1650504</v>
          </cell>
          <cell r="D29">
            <v>1716728</v>
          </cell>
          <cell r="E29">
            <v>1819475</v>
          </cell>
          <cell r="F29">
            <v>1728572</v>
          </cell>
          <cell r="G29">
            <v>2471943</v>
          </cell>
        </row>
        <row r="30">
          <cell r="B30" t="str">
            <v>Demais</v>
          </cell>
          <cell r="C30">
            <v>559805343</v>
          </cell>
          <cell r="D30">
            <v>550322369</v>
          </cell>
          <cell r="E30">
            <v>604583593</v>
          </cell>
          <cell r="F30">
            <v>756591102</v>
          </cell>
          <cell r="G30">
            <v>937391164</v>
          </cell>
        </row>
        <row r="31">
          <cell r="B31" t="str">
            <v>PIS/PASEP</v>
          </cell>
          <cell r="C31">
            <v>207569859</v>
          </cell>
          <cell r="D31">
            <v>214057745</v>
          </cell>
          <cell r="E31">
            <v>228106178</v>
          </cell>
          <cell r="F31">
            <v>271816960</v>
          </cell>
          <cell r="G31">
            <v>331082353</v>
          </cell>
        </row>
        <row r="32">
          <cell r="B32" t="str">
            <v>Financeiras</v>
          </cell>
          <cell r="C32">
            <v>278467</v>
          </cell>
          <cell r="D32">
            <v>281582</v>
          </cell>
          <cell r="E32">
            <v>296809</v>
          </cell>
          <cell r="F32">
            <v>287194</v>
          </cell>
          <cell r="G32">
            <v>406160</v>
          </cell>
        </row>
        <row r="33">
          <cell r="B33" t="str">
            <v>Demais</v>
          </cell>
          <cell r="C33">
            <v>207291395</v>
          </cell>
          <cell r="D33">
            <v>213776162</v>
          </cell>
          <cell r="E33">
            <v>227809372</v>
          </cell>
          <cell r="F33">
            <v>271529766</v>
          </cell>
          <cell r="G33">
            <v>330676194</v>
          </cell>
        </row>
        <row r="34">
          <cell r="B34" t="str">
            <v>CSLL</v>
          </cell>
          <cell r="C34">
            <v>224998964</v>
          </cell>
          <cell r="D34">
            <v>227176296</v>
          </cell>
          <cell r="E34">
            <v>273512811</v>
          </cell>
          <cell r="F34">
            <v>352761038</v>
          </cell>
          <cell r="G34">
            <v>441942648</v>
          </cell>
        </row>
        <row r="35">
          <cell r="B35" t="str">
            <v>Financeiras</v>
          </cell>
          <cell r="C35">
            <v>1336391</v>
          </cell>
          <cell r="D35">
            <v>1776821</v>
          </cell>
          <cell r="E35">
            <v>2363910</v>
          </cell>
          <cell r="F35">
            <v>2313871</v>
          </cell>
          <cell r="G35">
            <v>1552981</v>
          </cell>
        </row>
        <row r="36">
          <cell r="B36" t="str">
            <v>Demais</v>
          </cell>
          <cell r="C36">
            <v>223722012</v>
          </cell>
          <cell r="D36">
            <v>225399476</v>
          </cell>
          <cell r="E36">
            <v>271231567</v>
          </cell>
          <cell r="F36">
            <v>350612593</v>
          </cell>
          <cell r="G36">
            <v>440389666</v>
          </cell>
        </row>
        <row r="37">
          <cell r="B37" t="str">
            <v>CIDE-COMBUSTÍVEIS</v>
          </cell>
          <cell r="C37">
            <v>1331867</v>
          </cell>
          <cell r="D37">
            <v>260242</v>
          </cell>
          <cell r="E37">
            <v>122</v>
          </cell>
          <cell r="F37" t="str">
            <v>-</v>
          </cell>
          <cell r="G37">
            <v>410994</v>
          </cell>
        </row>
        <row r="38">
          <cell r="B38" t="str">
            <v>CONTRIBUICÕES PARA FUNDAF</v>
          </cell>
          <cell r="C38">
            <v>337164</v>
          </cell>
          <cell r="D38">
            <v>365228</v>
          </cell>
          <cell r="E38">
            <v>426475</v>
          </cell>
          <cell r="F38">
            <v>543745</v>
          </cell>
          <cell r="G38">
            <v>849946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2271516</v>
          </cell>
          <cell r="E39" t="str">
            <v>-</v>
          </cell>
          <cell r="F39">
            <v>150453469</v>
          </cell>
          <cell r="G39">
            <v>160627967</v>
          </cell>
        </row>
        <row r="40">
          <cell r="B40" t="str">
            <v>OUTRAS RECEITAS ADMINISTRADAS</v>
          </cell>
          <cell r="C40">
            <v>24514269</v>
          </cell>
          <cell r="D40">
            <v>101605741</v>
          </cell>
          <cell r="E40">
            <v>139203480</v>
          </cell>
          <cell r="F40">
            <v>174913579</v>
          </cell>
          <cell r="G40">
            <v>100771148</v>
          </cell>
        </row>
        <row r="41">
          <cell r="B41" t="str">
            <v>RECEITAS ADMINISTRADAS POR OUTROS ÓRGÃOS</v>
          </cell>
          <cell r="C41">
            <v>24289227</v>
          </cell>
          <cell r="D41">
            <v>139515171</v>
          </cell>
          <cell r="E41">
            <v>76860990</v>
          </cell>
          <cell r="F41">
            <v>104155604</v>
          </cell>
          <cell r="G41">
            <v>103386263</v>
          </cell>
        </row>
      </sheetData>
      <sheetData sheetId="13">
        <row r="5">
          <cell r="B5" t="str">
            <v>TOTAL GERAL DAS RECEITAS</v>
          </cell>
          <cell r="C5">
            <v>2411119161</v>
          </cell>
          <cell r="D5">
            <v>2545990830</v>
          </cell>
          <cell r="E5">
            <v>2665661394</v>
          </cell>
          <cell r="F5">
            <v>3542228269</v>
          </cell>
          <cell r="G5">
            <v>4280293291</v>
          </cell>
        </row>
        <row r="6">
          <cell r="B6" t="str">
            <v>RECEITAS ADMINISTRADAS PELA RFB</v>
          </cell>
          <cell r="C6">
            <v>2374959567</v>
          </cell>
          <cell r="D6">
            <v>2361883989</v>
          </cell>
          <cell r="E6">
            <v>2619573902</v>
          </cell>
          <cell r="F6">
            <v>3490365357</v>
          </cell>
          <cell r="G6">
            <v>4222166619</v>
          </cell>
        </row>
        <row r="7">
          <cell r="B7" t="str">
            <v>IMPOSTO SOBRE IMPORTAÇÃO</v>
          </cell>
          <cell r="C7">
            <v>22209497</v>
          </cell>
          <cell r="D7">
            <v>35560375</v>
          </cell>
          <cell r="E7">
            <v>28493469</v>
          </cell>
          <cell r="F7">
            <v>43209233</v>
          </cell>
          <cell r="G7">
            <v>74325964</v>
          </cell>
        </row>
        <row r="8">
          <cell r="B8" t="str">
            <v>IMPOSTO SOBRE EXPORTAÇÃO</v>
          </cell>
          <cell r="C8">
            <v>172059</v>
          </cell>
          <cell r="D8">
            <v>1009354</v>
          </cell>
          <cell r="E8">
            <v>2798075</v>
          </cell>
          <cell r="F8">
            <v>1723662</v>
          </cell>
          <cell r="G8">
            <v>3587213</v>
          </cell>
        </row>
        <row r="9">
          <cell r="B9" t="str">
            <v>IPI - TOTAL</v>
          </cell>
          <cell r="C9">
            <v>170420360</v>
          </cell>
          <cell r="D9">
            <v>105794329</v>
          </cell>
          <cell r="E9">
            <v>88359765</v>
          </cell>
          <cell r="F9">
            <v>112253382</v>
          </cell>
          <cell r="G9">
            <v>125204851</v>
          </cell>
        </row>
        <row r="10">
          <cell r="B10" t="str">
            <v>IPI - Fumo</v>
          </cell>
          <cell r="C10">
            <v>79084891</v>
          </cell>
          <cell r="D10">
            <v>28517331</v>
          </cell>
          <cell r="E10">
            <v>100</v>
          </cell>
          <cell r="F10" t="str">
            <v>-</v>
          </cell>
          <cell r="G10">
            <v>374</v>
          </cell>
        </row>
        <row r="11">
          <cell r="B11" t="str">
            <v>IPI - Bebidas</v>
          </cell>
          <cell r="C11">
            <v>48599618</v>
          </cell>
          <cell r="D11">
            <v>35141451</v>
          </cell>
          <cell r="E11">
            <v>39533536</v>
          </cell>
          <cell r="F11">
            <v>54407133</v>
          </cell>
          <cell r="G11">
            <v>49399382</v>
          </cell>
        </row>
        <row r="12">
          <cell r="B12" t="str">
            <v>IPI - Automóveis</v>
          </cell>
          <cell r="C12">
            <v>40</v>
          </cell>
          <cell r="D12" t="str">
            <v>-</v>
          </cell>
          <cell r="E12">
            <v>4963</v>
          </cell>
          <cell r="F12">
            <v>4098</v>
          </cell>
          <cell r="G12">
            <v>2993</v>
          </cell>
        </row>
        <row r="13">
          <cell r="B13" t="str">
            <v>IPI - Vinculado à Importação</v>
          </cell>
          <cell r="C13">
            <v>6916097</v>
          </cell>
          <cell r="D13">
            <v>11999317</v>
          </cell>
          <cell r="E13">
            <v>14769630</v>
          </cell>
          <cell r="F13">
            <v>16086635</v>
          </cell>
          <cell r="G13">
            <v>28999241</v>
          </cell>
        </row>
        <row r="14">
          <cell r="B14" t="str">
            <v>IPI - Outros</v>
          </cell>
          <cell r="C14">
            <v>35819719</v>
          </cell>
          <cell r="D14">
            <v>30136232</v>
          </cell>
          <cell r="E14">
            <v>34051533</v>
          </cell>
          <cell r="F14">
            <v>41755517</v>
          </cell>
          <cell r="G14">
            <v>46802860</v>
          </cell>
        </row>
        <row r="15">
          <cell r="B15" t="str">
            <v>IMPOSTO SOBRE A RENDA - TOTAL</v>
          </cell>
          <cell r="C15">
            <v>877489535</v>
          </cell>
          <cell r="D15">
            <v>947864916</v>
          </cell>
          <cell r="E15">
            <v>1000104307</v>
          </cell>
          <cell r="F15">
            <v>1218426691</v>
          </cell>
          <cell r="G15">
            <v>1513630073</v>
          </cell>
        </row>
        <row r="16">
          <cell r="B16" t="str">
            <v>IRPF</v>
          </cell>
          <cell r="C16">
            <v>109155807</v>
          </cell>
          <cell r="D16">
            <v>125951572</v>
          </cell>
          <cell r="E16">
            <v>151538540</v>
          </cell>
          <cell r="F16">
            <v>189146209</v>
          </cell>
          <cell r="G16">
            <v>250109984</v>
          </cell>
        </row>
        <row r="17">
          <cell r="B17" t="str">
            <v>IRPJ</v>
          </cell>
          <cell r="C17">
            <v>392609891</v>
          </cell>
          <cell r="D17">
            <v>467681553</v>
          </cell>
          <cell r="E17">
            <v>442281654</v>
          </cell>
          <cell r="F17">
            <v>552102708</v>
          </cell>
          <cell r="G17">
            <v>703437039</v>
          </cell>
        </row>
        <row r="18">
          <cell r="B18" t="str">
            <v>Entidades financeiras</v>
          </cell>
          <cell r="C18">
            <v>57057880</v>
          </cell>
          <cell r="D18">
            <v>75414715</v>
          </cell>
          <cell r="E18">
            <v>88225061</v>
          </cell>
          <cell r="F18">
            <v>88152435</v>
          </cell>
          <cell r="G18">
            <v>107904747</v>
          </cell>
        </row>
        <row r="19">
          <cell r="B19" t="str">
            <v>Demais empresas</v>
          </cell>
          <cell r="C19">
            <v>335552010</v>
          </cell>
          <cell r="D19">
            <v>392266839</v>
          </cell>
          <cell r="E19">
            <v>354056591</v>
          </cell>
          <cell r="F19">
            <v>463950273</v>
          </cell>
          <cell r="G19">
            <v>595532290</v>
          </cell>
        </row>
        <row r="20">
          <cell r="B20" t="str">
            <v>IRRF - Total</v>
          </cell>
          <cell r="C20">
            <v>375723837</v>
          </cell>
          <cell r="D20">
            <v>354231793</v>
          </cell>
          <cell r="E20">
            <v>406284113</v>
          </cell>
          <cell r="F20">
            <v>477177776</v>
          </cell>
          <cell r="G20">
            <v>560083051</v>
          </cell>
        </row>
        <row r="21">
          <cell r="B21" t="str">
            <v>IRRF - Rendimentos do Trabalho</v>
          </cell>
          <cell r="C21">
            <v>299723831</v>
          </cell>
          <cell r="D21">
            <v>295110557</v>
          </cell>
          <cell r="E21">
            <v>342995548</v>
          </cell>
          <cell r="F21">
            <v>397843235</v>
          </cell>
          <cell r="G21">
            <v>474023125</v>
          </cell>
        </row>
        <row r="22">
          <cell r="B22" t="str">
            <v>IRRF - Rendimentos do Capital</v>
          </cell>
          <cell r="C22">
            <v>27721778</v>
          </cell>
          <cell r="D22">
            <v>25449017</v>
          </cell>
          <cell r="E22">
            <v>30149333</v>
          </cell>
          <cell r="F22">
            <v>37197321</v>
          </cell>
          <cell r="G22">
            <v>35182416</v>
          </cell>
        </row>
        <row r="23">
          <cell r="B23" t="str">
            <v>IRRF - Remessas para Exterior</v>
          </cell>
          <cell r="C23">
            <v>8866122</v>
          </cell>
          <cell r="D23">
            <v>6205685</v>
          </cell>
          <cell r="E23">
            <v>3359105</v>
          </cell>
          <cell r="F23">
            <v>8553630</v>
          </cell>
          <cell r="G23">
            <v>6193207</v>
          </cell>
        </row>
        <row r="24">
          <cell r="B24" t="str">
            <v>IRRF - Outros Rendimentos</v>
          </cell>
          <cell r="C24">
            <v>39412104</v>
          </cell>
          <cell r="D24">
            <v>27466533</v>
          </cell>
          <cell r="E24">
            <v>29780128</v>
          </cell>
          <cell r="F24">
            <v>33583587</v>
          </cell>
          <cell r="G24">
            <v>44684303</v>
          </cell>
        </row>
        <row r="25">
          <cell r="B25" t="str">
            <v>IOF</v>
          </cell>
          <cell r="C25">
            <v>51809455</v>
          </cell>
          <cell r="D25">
            <v>38760028</v>
          </cell>
          <cell r="E25">
            <v>38514444</v>
          </cell>
          <cell r="F25">
            <v>82038293</v>
          </cell>
          <cell r="G25">
            <v>95374308</v>
          </cell>
        </row>
        <row r="26">
          <cell r="B26" t="str">
            <v>ITR</v>
          </cell>
          <cell r="C26">
            <v>8934723</v>
          </cell>
          <cell r="D26">
            <v>10139789</v>
          </cell>
          <cell r="E26">
            <v>9617964</v>
          </cell>
          <cell r="F26">
            <v>10532174</v>
          </cell>
          <cell r="G26">
            <v>7741615</v>
          </cell>
        </row>
        <row r="27">
          <cell r="B27" t="str">
            <v>CPMF</v>
          </cell>
          <cell r="C27">
            <v>4940871</v>
          </cell>
          <cell r="D27">
            <v>1372025</v>
          </cell>
          <cell r="E27">
            <v>3386054</v>
          </cell>
          <cell r="F27">
            <v>1440267</v>
          </cell>
          <cell r="G27">
            <v>503623</v>
          </cell>
        </row>
        <row r="28">
          <cell r="B28" t="str">
            <v>COFINS</v>
          </cell>
          <cell r="C28">
            <v>726563963</v>
          </cell>
          <cell r="D28">
            <v>645774401</v>
          </cell>
          <cell r="E28">
            <v>751158085</v>
          </cell>
          <cell r="F28">
            <v>899131679</v>
          </cell>
          <cell r="G28">
            <v>1160107404</v>
          </cell>
        </row>
        <row r="29">
          <cell r="B29" t="str">
            <v>Financeiras</v>
          </cell>
          <cell r="C29">
            <v>45557261</v>
          </cell>
          <cell r="D29">
            <v>49849365</v>
          </cell>
          <cell r="E29">
            <v>59769436</v>
          </cell>
          <cell r="F29">
            <v>61065613</v>
          </cell>
          <cell r="G29">
            <v>76716408</v>
          </cell>
        </row>
        <row r="30">
          <cell r="B30" t="str">
            <v>Demais</v>
          </cell>
          <cell r="C30">
            <v>681006701</v>
          </cell>
          <cell r="D30">
            <v>595925035</v>
          </cell>
          <cell r="E30">
            <v>691388650</v>
          </cell>
          <cell r="F30">
            <v>838066064</v>
          </cell>
          <cell r="G30">
            <v>1083390995</v>
          </cell>
        </row>
        <row r="31">
          <cell r="B31" t="str">
            <v>PIS/PASEP</v>
          </cell>
          <cell r="C31">
            <v>231254791</v>
          </cell>
          <cell r="D31">
            <v>228295573</v>
          </cell>
          <cell r="E31">
            <v>251047481</v>
          </cell>
          <cell r="F31">
            <v>308024811</v>
          </cell>
          <cell r="G31">
            <v>396951182</v>
          </cell>
        </row>
        <row r="32">
          <cell r="B32" t="str">
            <v>Financeiras</v>
          </cell>
          <cell r="C32">
            <v>7425416</v>
          </cell>
          <cell r="D32">
            <v>8114517</v>
          </cell>
          <cell r="E32">
            <v>9730715</v>
          </cell>
          <cell r="F32">
            <v>9950931</v>
          </cell>
          <cell r="G32">
            <v>12493349</v>
          </cell>
        </row>
        <row r="33">
          <cell r="B33" t="str">
            <v>Demais</v>
          </cell>
          <cell r="C33">
            <v>223829374</v>
          </cell>
          <cell r="D33">
            <v>220181054</v>
          </cell>
          <cell r="E33">
            <v>241316764</v>
          </cell>
          <cell r="F33">
            <v>298073881</v>
          </cell>
          <cell r="G33">
            <v>384457831</v>
          </cell>
        </row>
        <row r="34">
          <cell r="B34" t="str">
            <v>CSLL</v>
          </cell>
          <cell r="C34">
            <v>252458082</v>
          </cell>
          <cell r="D34">
            <v>271411397</v>
          </cell>
          <cell r="E34">
            <v>277015751</v>
          </cell>
          <cell r="F34">
            <v>332720908</v>
          </cell>
          <cell r="G34">
            <v>426028007</v>
          </cell>
        </row>
        <row r="35">
          <cell r="B35" t="str">
            <v>Financeiras</v>
          </cell>
          <cell r="C35">
            <v>31540825</v>
          </cell>
          <cell r="D35">
            <v>41582916</v>
          </cell>
          <cell r="E35">
            <v>52783280</v>
          </cell>
          <cell r="F35">
            <v>54165402</v>
          </cell>
          <cell r="G35">
            <v>63063295</v>
          </cell>
        </row>
        <row r="36">
          <cell r="B36" t="str">
            <v>Demais</v>
          </cell>
          <cell r="C36">
            <v>220917258</v>
          </cell>
          <cell r="D36">
            <v>229828480</v>
          </cell>
          <cell r="E36">
            <v>224232470</v>
          </cell>
          <cell r="F36">
            <v>278555504</v>
          </cell>
          <cell r="G36">
            <v>362964709</v>
          </cell>
        </row>
        <row r="37">
          <cell r="B37" t="str">
            <v>CIDE-COMBUSTÍVEIS</v>
          </cell>
          <cell r="C37">
            <v>2236</v>
          </cell>
          <cell r="D37">
            <v>718971</v>
          </cell>
          <cell r="E37">
            <v>372987</v>
          </cell>
          <cell r="F37">
            <v>596448</v>
          </cell>
          <cell r="G37" t="str">
            <v>-</v>
          </cell>
        </row>
        <row r="38">
          <cell r="B38" t="str">
            <v>CONTRIBUICÕES PARA FUNDAF</v>
          </cell>
          <cell r="C38">
            <v>2233307</v>
          </cell>
          <cell r="D38">
            <v>2083964</v>
          </cell>
          <cell r="E38">
            <v>1858902</v>
          </cell>
          <cell r="F38">
            <v>2174204</v>
          </cell>
          <cell r="G38">
            <v>2506793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2523783</v>
          </cell>
          <cell r="E39" t="str">
            <v>-</v>
          </cell>
          <cell r="F39">
            <v>265484458</v>
          </cell>
          <cell r="G39">
            <v>279095164</v>
          </cell>
        </row>
        <row r="40">
          <cell r="B40" t="str">
            <v>OUTRAS RECEITAS ADMINISTRADAS</v>
          </cell>
          <cell r="C40">
            <v>28575665</v>
          </cell>
          <cell r="D40">
            <v>70575302</v>
          </cell>
          <cell r="E40">
            <v>166846621</v>
          </cell>
          <cell r="F40">
            <v>212609145</v>
          </cell>
          <cell r="G40">
            <v>137110423</v>
          </cell>
        </row>
        <row r="41">
          <cell r="B41" t="str">
            <v>RECEITAS ADMINISTRADAS POR OUTROS ÓRGÃOS</v>
          </cell>
          <cell r="C41">
            <v>36159592</v>
          </cell>
          <cell r="D41">
            <v>184106839</v>
          </cell>
          <cell r="E41">
            <v>46087492</v>
          </cell>
          <cell r="F41">
            <v>51862914</v>
          </cell>
          <cell r="G41">
            <v>58126669</v>
          </cell>
        </row>
      </sheetData>
      <sheetData sheetId="14">
        <row r="5">
          <cell r="B5" t="str">
            <v>TOTAL GERAL DAS RECEITAS</v>
          </cell>
          <cell r="C5">
            <v>1224875641</v>
          </cell>
          <cell r="D5">
            <v>1354843410</v>
          </cell>
          <cell r="E5">
            <v>1606933753</v>
          </cell>
          <cell r="F5">
            <v>2214384901</v>
          </cell>
          <cell r="G5">
            <v>2562185018</v>
          </cell>
        </row>
        <row r="6">
          <cell r="B6" t="str">
            <v>RECEITAS ADMINISTRADAS PELA RFB</v>
          </cell>
          <cell r="C6">
            <v>1202234144</v>
          </cell>
          <cell r="D6">
            <v>1311646262</v>
          </cell>
          <cell r="E6">
            <v>1548367713</v>
          </cell>
          <cell r="F6">
            <v>2167431636</v>
          </cell>
          <cell r="G6">
            <v>2508142379</v>
          </cell>
        </row>
        <row r="7">
          <cell r="B7" t="str">
            <v>IMPOSTO SOBRE IMPORTAÇÃO</v>
          </cell>
          <cell r="C7">
            <v>30130580</v>
          </cell>
          <cell r="D7">
            <v>32464742</v>
          </cell>
          <cell r="E7">
            <v>63122302</v>
          </cell>
          <cell r="F7">
            <v>64830926</v>
          </cell>
          <cell r="G7">
            <v>101882771</v>
          </cell>
        </row>
        <row r="8">
          <cell r="B8" t="str">
            <v>IMPOSTO SOBRE EXPORTAÇÃO</v>
          </cell>
          <cell r="C8">
            <v>62340</v>
          </cell>
          <cell r="D8">
            <v>98784</v>
          </cell>
          <cell r="E8">
            <v>3888</v>
          </cell>
          <cell r="F8">
            <v>8434</v>
          </cell>
          <cell r="G8">
            <v>2355</v>
          </cell>
        </row>
        <row r="9">
          <cell r="B9" t="str">
            <v>IPI - TOTAL</v>
          </cell>
          <cell r="C9">
            <v>110581353</v>
          </cell>
          <cell r="D9">
            <v>73319914</v>
          </cell>
          <cell r="E9">
            <v>70368139</v>
          </cell>
          <cell r="F9">
            <v>75676748</v>
          </cell>
          <cell r="G9">
            <v>109004674</v>
          </cell>
        </row>
        <row r="10">
          <cell r="B10" t="str">
            <v>IPI - Fumo</v>
          </cell>
          <cell r="C10">
            <v>33892678</v>
          </cell>
          <cell r="D10">
            <v>14562256</v>
          </cell>
          <cell r="E10">
            <v>100</v>
          </cell>
          <cell r="F10">
            <v>1280</v>
          </cell>
          <cell r="G10" t="str">
            <v>-</v>
          </cell>
        </row>
        <row r="11">
          <cell r="B11" t="str">
            <v>IPI - Bebidas</v>
          </cell>
          <cell r="C11">
            <v>18377702</v>
          </cell>
          <cell r="D11">
            <v>18395362</v>
          </cell>
          <cell r="E11">
            <v>27290558</v>
          </cell>
          <cell r="F11">
            <v>26379054</v>
          </cell>
          <cell r="G11">
            <v>55748683</v>
          </cell>
        </row>
        <row r="12">
          <cell r="B12" t="str">
            <v>IPI - Automóveis</v>
          </cell>
          <cell r="C12" t="str">
            <v>-</v>
          </cell>
          <cell r="D12">
            <v>28170</v>
          </cell>
          <cell r="E12">
            <v>144097</v>
          </cell>
          <cell r="F12">
            <v>10730</v>
          </cell>
          <cell r="G12">
            <v>13666</v>
          </cell>
        </row>
        <row r="13">
          <cell r="B13" t="str">
            <v>IPI - Vinculado à Importação</v>
          </cell>
          <cell r="C13">
            <v>10250521</v>
          </cell>
          <cell r="D13">
            <v>8068624</v>
          </cell>
          <cell r="E13">
            <v>9048224</v>
          </cell>
          <cell r="F13">
            <v>10793829</v>
          </cell>
          <cell r="G13">
            <v>15981152</v>
          </cell>
        </row>
        <row r="14">
          <cell r="B14" t="str">
            <v>IPI - Outros</v>
          </cell>
          <cell r="C14">
            <v>48060454</v>
          </cell>
          <cell r="D14">
            <v>32265505</v>
          </cell>
          <cell r="E14">
            <v>33885160</v>
          </cell>
          <cell r="F14">
            <v>38491856</v>
          </cell>
          <cell r="G14">
            <v>37261177</v>
          </cell>
        </row>
        <row r="15">
          <cell r="B15" t="str">
            <v>IMPOSTO SOBRE A RENDA - TOTAL</v>
          </cell>
          <cell r="C15">
            <v>457768455</v>
          </cell>
          <cell r="D15">
            <v>511486109</v>
          </cell>
          <cell r="E15">
            <v>612262310</v>
          </cell>
          <cell r="F15">
            <v>713197822</v>
          </cell>
          <cell r="G15">
            <v>847562430</v>
          </cell>
        </row>
        <row r="16">
          <cell r="B16" t="str">
            <v>IRPF</v>
          </cell>
          <cell r="C16">
            <v>93312250</v>
          </cell>
          <cell r="D16">
            <v>112694355</v>
          </cell>
          <cell r="E16">
            <v>140613467</v>
          </cell>
          <cell r="F16">
            <v>165761753</v>
          </cell>
          <cell r="G16">
            <v>185811378</v>
          </cell>
        </row>
        <row r="17">
          <cell r="B17" t="str">
            <v>IRPJ</v>
          </cell>
          <cell r="C17">
            <v>151763423</v>
          </cell>
          <cell r="D17">
            <v>164320278</v>
          </cell>
          <cell r="E17">
            <v>189287497</v>
          </cell>
          <cell r="F17">
            <v>233600964</v>
          </cell>
          <cell r="G17">
            <v>312568265</v>
          </cell>
        </row>
        <row r="18">
          <cell r="B18" t="str">
            <v>Entidades financeiras</v>
          </cell>
          <cell r="C18">
            <v>80492</v>
          </cell>
          <cell r="D18">
            <v>131492</v>
          </cell>
          <cell r="E18">
            <v>119106</v>
          </cell>
          <cell r="F18">
            <v>80712</v>
          </cell>
          <cell r="G18">
            <v>87557</v>
          </cell>
        </row>
        <row r="19">
          <cell r="B19" t="str">
            <v>Demais empresas</v>
          </cell>
          <cell r="C19">
            <v>151688249</v>
          </cell>
          <cell r="D19">
            <v>164212278</v>
          </cell>
          <cell r="E19">
            <v>189171860</v>
          </cell>
          <cell r="F19">
            <v>233524036</v>
          </cell>
          <cell r="G19">
            <v>312480707</v>
          </cell>
        </row>
        <row r="20">
          <cell r="B20" t="str">
            <v>IRRF - Total</v>
          </cell>
          <cell r="C20">
            <v>212692783</v>
          </cell>
          <cell r="D20">
            <v>234471476</v>
          </cell>
          <cell r="E20">
            <v>282361347</v>
          </cell>
          <cell r="F20">
            <v>313835105</v>
          </cell>
          <cell r="G20">
            <v>349182791</v>
          </cell>
        </row>
        <row r="21">
          <cell r="B21" t="str">
            <v>IRRF - Rendimentos do Trabalho</v>
          </cell>
          <cell r="C21">
            <v>195752543</v>
          </cell>
          <cell r="D21">
            <v>216420055</v>
          </cell>
          <cell r="E21">
            <v>256535718</v>
          </cell>
          <cell r="F21">
            <v>287402943</v>
          </cell>
          <cell r="G21">
            <v>316199512</v>
          </cell>
        </row>
        <row r="22">
          <cell r="B22" t="str">
            <v>IRRF - Rendimentos do Capital</v>
          </cell>
          <cell r="C22">
            <v>5357745</v>
          </cell>
          <cell r="D22">
            <v>6119594</v>
          </cell>
          <cell r="E22">
            <v>11384777</v>
          </cell>
          <cell r="F22">
            <v>8549120</v>
          </cell>
          <cell r="G22">
            <v>10020705</v>
          </cell>
        </row>
        <row r="23">
          <cell r="B23" t="str">
            <v>IRRF - Remessas para Exterior</v>
          </cell>
          <cell r="C23">
            <v>2459860</v>
          </cell>
          <cell r="D23">
            <v>2789482</v>
          </cell>
          <cell r="E23">
            <v>2502104</v>
          </cell>
          <cell r="F23">
            <v>4528429</v>
          </cell>
          <cell r="G23">
            <v>4971968</v>
          </cell>
        </row>
        <row r="24">
          <cell r="B24" t="str">
            <v>IRRF - Outros Rendimentos</v>
          </cell>
          <cell r="C24">
            <v>9122633</v>
          </cell>
          <cell r="D24">
            <v>9274443</v>
          </cell>
          <cell r="E24">
            <v>11938743</v>
          </cell>
          <cell r="F24">
            <v>13354614</v>
          </cell>
          <cell r="G24">
            <v>17990607</v>
          </cell>
        </row>
        <row r="25">
          <cell r="B25" t="str">
            <v>IOF</v>
          </cell>
          <cell r="C25">
            <v>2205984</v>
          </cell>
          <cell r="D25">
            <v>2517235</v>
          </cell>
          <cell r="E25">
            <v>2948362</v>
          </cell>
          <cell r="F25">
            <v>3695969</v>
          </cell>
          <cell r="G25">
            <v>4851631</v>
          </cell>
        </row>
        <row r="26">
          <cell r="B26" t="str">
            <v>ITR</v>
          </cell>
          <cell r="C26">
            <v>1580784</v>
          </cell>
          <cell r="D26">
            <v>2092476</v>
          </cell>
          <cell r="E26">
            <v>1481659</v>
          </cell>
          <cell r="F26">
            <v>2372360</v>
          </cell>
          <cell r="G26">
            <v>1379998</v>
          </cell>
        </row>
        <row r="27">
          <cell r="B27" t="str">
            <v>CPMF</v>
          </cell>
          <cell r="C27">
            <v>342580</v>
          </cell>
          <cell r="D27">
            <v>324676</v>
          </cell>
          <cell r="E27">
            <v>6332</v>
          </cell>
          <cell r="F27">
            <v>3897</v>
          </cell>
          <cell r="G27">
            <v>252885</v>
          </cell>
        </row>
        <row r="28">
          <cell r="B28" t="str">
            <v>COFINS</v>
          </cell>
          <cell r="C28">
            <v>346653172</v>
          </cell>
          <cell r="D28">
            <v>384014816</v>
          </cell>
          <cell r="E28">
            <v>439618625</v>
          </cell>
          <cell r="F28">
            <v>520998565</v>
          </cell>
          <cell r="G28">
            <v>620548189</v>
          </cell>
        </row>
        <row r="29">
          <cell r="B29" t="str">
            <v>Financeiras</v>
          </cell>
          <cell r="C29">
            <v>150548</v>
          </cell>
          <cell r="D29">
            <v>284480</v>
          </cell>
          <cell r="E29">
            <v>327076</v>
          </cell>
          <cell r="F29">
            <v>381483</v>
          </cell>
          <cell r="G29">
            <v>441738</v>
          </cell>
        </row>
        <row r="30">
          <cell r="B30" t="str">
            <v>Demais</v>
          </cell>
          <cell r="C30">
            <v>346502624</v>
          </cell>
          <cell r="D30">
            <v>383730336</v>
          </cell>
          <cell r="E30">
            <v>439291549</v>
          </cell>
          <cell r="F30">
            <v>520617084</v>
          </cell>
          <cell r="G30">
            <v>620106451</v>
          </cell>
        </row>
        <row r="31">
          <cell r="B31" t="str">
            <v>PIS/PASEP</v>
          </cell>
          <cell r="C31">
            <v>123295429</v>
          </cell>
          <cell r="D31">
            <v>141451947</v>
          </cell>
          <cell r="E31">
            <v>141408161</v>
          </cell>
          <cell r="F31">
            <v>168440276</v>
          </cell>
          <cell r="G31">
            <v>197634380</v>
          </cell>
        </row>
        <row r="32">
          <cell r="B32" t="str">
            <v>Financeiras</v>
          </cell>
          <cell r="C32">
            <v>30782</v>
          </cell>
          <cell r="D32">
            <v>49324</v>
          </cell>
          <cell r="E32">
            <v>55719</v>
          </cell>
          <cell r="F32">
            <v>65582</v>
          </cell>
          <cell r="G32">
            <v>75364</v>
          </cell>
        </row>
        <row r="33">
          <cell r="B33" t="str">
            <v>Demais</v>
          </cell>
          <cell r="C33">
            <v>123269570</v>
          </cell>
          <cell r="D33">
            <v>141402623</v>
          </cell>
          <cell r="E33">
            <v>141352443</v>
          </cell>
          <cell r="F33">
            <v>168374694</v>
          </cell>
          <cell r="G33">
            <v>197559016</v>
          </cell>
        </row>
        <row r="34">
          <cell r="B34" t="str">
            <v>CSLL</v>
          </cell>
          <cell r="C34">
            <v>113596518</v>
          </cell>
          <cell r="D34">
            <v>126482982</v>
          </cell>
          <cell r="E34">
            <v>140750865</v>
          </cell>
          <cell r="F34">
            <v>166860152</v>
          </cell>
          <cell r="G34">
            <v>211029221</v>
          </cell>
        </row>
        <row r="35">
          <cell r="B35" t="str">
            <v>Financeiras</v>
          </cell>
          <cell r="C35">
            <v>41661</v>
          </cell>
          <cell r="D35">
            <v>117150</v>
          </cell>
          <cell r="E35">
            <v>114517</v>
          </cell>
          <cell r="F35">
            <v>82141</v>
          </cell>
          <cell r="G35">
            <v>93839</v>
          </cell>
        </row>
        <row r="36">
          <cell r="B36" t="str">
            <v>Demais</v>
          </cell>
          <cell r="C36">
            <v>113554859</v>
          </cell>
          <cell r="D36">
            <v>126378679</v>
          </cell>
          <cell r="E36">
            <v>140654885</v>
          </cell>
          <cell r="F36">
            <v>166789571</v>
          </cell>
          <cell r="G36">
            <v>210940102</v>
          </cell>
        </row>
        <row r="37">
          <cell r="B37" t="str">
            <v>CIDE-COMBUSTÍVEIS</v>
          </cell>
          <cell r="C37">
            <v>181178</v>
          </cell>
          <cell r="D37">
            <v>50307</v>
          </cell>
          <cell r="E37">
            <v>2743</v>
          </cell>
          <cell r="F37">
            <v>624</v>
          </cell>
          <cell r="G37">
            <v>1248</v>
          </cell>
        </row>
        <row r="38">
          <cell r="B38" t="str">
            <v>CONTRIBUICÕES PARA FUNDAF</v>
          </cell>
          <cell r="C38">
            <v>242706</v>
          </cell>
          <cell r="D38">
            <v>750831</v>
          </cell>
          <cell r="E38">
            <v>1831324</v>
          </cell>
          <cell r="F38">
            <v>2514508</v>
          </cell>
          <cell r="G38">
            <v>2532438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1136962</v>
          </cell>
          <cell r="E39" t="str">
            <v>-</v>
          </cell>
          <cell r="F39">
            <v>336813515</v>
          </cell>
          <cell r="G39">
            <v>343815085</v>
          </cell>
        </row>
        <row r="40">
          <cell r="B40" t="str">
            <v>OUTRAS RECEITAS ADMINISTRADAS</v>
          </cell>
          <cell r="C40">
            <v>16183209</v>
          </cell>
          <cell r="D40">
            <v>35454753</v>
          </cell>
          <cell r="E40">
            <v>74565217</v>
          </cell>
          <cell r="F40">
            <v>112018785</v>
          </cell>
          <cell r="G40">
            <v>67649205</v>
          </cell>
        </row>
        <row r="41">
          <cell r="B41" t="str">
            <v>RECEITAS ADMINISTRADAS POR OUTROS ÓRGÃOS</v>
          </cell>
          <cell r="C41">
            <v>22641497</v>
          </cell>
          <cell r="D41">
            <v>43197151</v>
          </cell>
          <cell r="E41">
            <v>58566042</v>
          </cell>
          <cell r="F41">
            <v>46953269</v>
          </cell>
          <cell r="G41">
            <v>54042638</v>
          </cell>
        </row>
      </sheetData>
      <sheetData sheetId="15">
        <row r="5">
          <cell r="B5" t="str">
            <v>TOTAL GERAL DAS RECEITAS</v>
          </cell>
          <cell r="C5">
            <v>6775693027</v>
          </cell>
          <cell r="D5">
            <v>7232058310</v>
          </cell>
          <cell r="E5">
            <v>8401211141</v>
          </cell>
          <cell r="F5">
            <v>10869965445</v>
          </cell>
          <cell r="G5">
            <v>12741238585</v>
          </cell>
        </row>
        <row r="6">
          <cell r="B6" t="str">
            <v>RECEITAS ADMINISTRADAS PELA RFB</v>
          </cell>
          <cell r="C6">
            <v>6670809583</v>
          </cell>
          <cell r="D6">
            <v>7044365257</v>
          </cell>
          <cell r="E6">
            <v>8249975702</v>
          </cell>
          <cell r="F6">
            <v>10686386946</v>
          </cell>
          <cell r="G6">
            <v>12447612482</v>
          </cell>
        </row>
        <row r="7">
          <cell r="B7" t="str">
            <v>IMPOSTO SOBRE IMPORTAÇÃO</v>
          </cell>
          <cell r="C7">
            <v>248754302</v>
          </cell>
          <cell r="D7">
            <v>243480851</v>
          </cell>
          <cell r="E7">
            <v>385289977</v>
          </cell>
          <cell r="F7">
            <v>568716364</v>
          </cell>
          <cell r="G7">
            <v>671641779</v>
          </cell>
        </row>
        <row r="8">
          <cell r="B8" t="str">
            <v>IMPOSTO SOBRE EXPORTAÇÃO</v>
          </cell>
          <cell r="C8">
            <v>170979</v>
          </cell>
          <cell r="D8">
            <v>141990</v>
          </cell>
          <cell r="E8">
            <v>193131</v>
          </cell>
          <cell r="F8">
            <v>264752</v>
          </cell>
          <cell r="G8">
            <v>534305</v>
          </cell>
        </row>
        <row r="9">
          <cell r="B9" t="str">
            <v>IPI - TOTAL</v>
          </cell>
          <cell r="C9">
            <v>840834468</v>
          </cell>
          <cell r="D9">
            <v>739689678</v>
          </cell>
          <cell r="E9">
            <v>852192914</v>
          </cell>
          <cell r="F9">
            <v>1008854982</v>
          </cell>
          <cell r="G9">
            <v>1119876408</v>
          </cell>
        </row>
        <row r="10">
          <cell r="B10" t="str">
            <v>IPI - Fumo</v>
          </cell>
          <cell r="C10">
            <v>107007012</v>
          </cell>
          <cell r="D10">
            <v>46314184</v>
          </cell>
          <cell r="E10">
            <v>1294045</v>
          </cell>
          <cell r="F10">
            <v>1885</v>
          </cell>
          <cell r="G10">
            <v>248</v>
          </cell>
        </row>
        <row r="11">
          <cell r="B11" t="str">
            <v>IPI - Bebidas</v>
          </cell>
          <cell r="C11">
            <v>187229277</v>
          </cell>
          <cell r="D11">
            <v>211585412</v>
          </cell>
          <cell r="E11">
            <v>203628997</v>
          </cell>
          <cell r="F11">
            <v>227733892</v>
          </cell>
          <cell r="G11">
            <v>230274493</v>
          </cell>
        </row>
        <row r="12">
          <cell r="B12" t="str">
            <v>IPI - Automóveis</v>
          </cell>
          <cell r="C12">
            <v>12363</v>
          </cell>
          <cell r="D12">
            <v>16554</v>
          </cell>
          <cell r="E12">
            <v>11123998</v>
          </cell>
          <cell r="F12">
            <v>14722623</v>
          </cell>
          <cell r="G12">
            <v>6445565</v>
          </cell>
        </row>
        <row r="13">
          <cell r="B13" t="str">
            <v>IPI - Vinculado à Importação</v>
          </cell>
          <cell r="C13">
            <v>170874152</v>
          </cell>
          <cell r="D13">
            <v>169422932</v>
          </cell>
          <cell r="E13">
            <v>289520006</v>
          </cell>
          <cell r="F13">
            <v>384685356</v>
          </cell>
          <cell r="G13">
            <v>458910961</v>
          </cell>
        </row>
        <row r="14">
          <cell r="B14" t="str">
            <v>IPI - Outros</v>
          </cell>
          <cell r="C14">
            <v>375711670</v>
          </cell>
          <cell r="D14">
            <v>312350591</v>
          </cell>
          <cell r="E14">
            <v>346625867</v>
          </cell>
          <cell r="F14">
            <v>381711228</v>
          </cell>
          <cell r="G14">
            <v>424245141</v>
          </cell>
        </row>
        <row r="15">
          <cell r="B15" t="str">
            <v>IMPOSTO SOBRE A RENDA - TOTAL</v>
          </cell>
          <cell r="C15">
            <v>2070233208</v>
          </cell>
          <cell r="D15">
            <v>2065569234</v>
          </cell>
          <cell r="E15">
            <v>2540794471</v>
          </cell>
          <cell r="F15">
            <v>2841568301</v>
          </cell>
          <cell r="G15">
            <v>3412981394</v>
          </cell>
        </row>
        <row r="16">
          <cell r="B16" t="str">
            <v>IRPF</v>
          </cell>
          <cell r="C16">
            <v>313044741</v>
          </cell>
          <cell r="D16">
            <v>358720069</v>
          </cell>
          <cell r="E16">
            <v>510046394</v>
          </cell>
          <cell r="F16">
            <v>508708401</v>
          </cell>
          <cell r="G16">
            <v>635940857</v>
          </cell>
        </row>
        <row r="17">
          <cell r="B17" t="str">
            <v>IRPJ</v>
          </cell>
          <cell r="C17">
            <v>956691944</v>
          </cell>
          <cell r="D17">
            <v>922261441</v>
          </cell>
          <cell r="E17">
            <v>1104895672</v>
          </cell>
          <cell r="F17">
            <v>1259999012</v>
          </cell>
          <cell r="G17">
            <v>1467337203</v>
          </cell>
        </row>
        <row r="18">
          <cell r="B18" t="str">
            <v>Entidades financeiras</v>
          </cell>
          <cell r="C18">
            <v>111193102</v>
          </cell>
          <cell r="D18">
            <v>85287094</v>
          </cell>
          <cell r="E18">
            <v>59723242</v>
          </cell>
          <cell r="F18">
            <v>20366867</v>
          </cell>
          <cell r="G18">
            <v>62603896</v>
          </cell>
        </row>
        <row r="19">
          <cell r="B19" t="str">
            <v>Demais empresas</v>
          </cell>
          <cell r="C19">
            <v>845498840</v>
          </cell>
          <cell r="D19">
            <v>836974346</v>
          </cell>
          <cell r="E19">
            <v>1061372338</v>
          </cell>
          <cell r="F19">
            <v>1239632146</v>
          </cell>
          <cell r="G19">
            <v>1404733312</v>
          </cell>
        </row>
        <row r="20">
          <cell r="B20" t="str">
            <v>IRRF - Total</v>
          </cell>
          <cell r="C20">
            <v>800496525</v>
          </cell>
          <cell r="D20">
            <v>784587723</v>
          </cell>
          <cell r="E20">
            <v>925852406</v>
          </cell>
          <cell r="F20">
            <v>1072860886</v>
          </cell>
          <cell r="G20">
            <v>1309703332</v>
          </cell>
        </row>
        <row r="21">
          <cell r="B21" t="str">
            <v>IRRF - Rendimentos do Trabalho</v>
          </cell>
          <cell r="C21">
            <v>572084645</v>
          </cell>
          <cell r="D21">
            <v>603425608</v>
          </cell>
          <cell r="E21">
            <v>722493701</v>
          </cell>
          <cell r="F21">
            <v>860870223</v>
          </cell>
          <cell r="G21">
            <v>1019402973</v>
          </cell>
        </row>
        <row r="22">
          <cell r="B22" t="str">
            <v>IRRF - Rendimentos do Capital</v>
          </cell>
          <cell r="C22">
            <v>135811303</v>
          </cell>
          <cell r="D22">
            <v>68606854</v>
          </cell>
          <cell r="E22">
            <v>87653027</v>
          </cell>
          <cell r="F22">
            <v>63485519</v>
          </cell>
          <cell r="G22">
            <v>102068664</v>
          </cell>
        </row>
        <row r="23">
          <cell r="B23" t="str">
            <v>IRRF - Remessas para Exterior</v>
          </cell>
          <cell r="C23">
            <v>28004992</v>
          </cell>
          <cell r="D23">
            <v>41985611</v>
          </cell>
          <cell r="E23">
            <v>37677384</v>
          </cell>
          <cell r="F23">
            <v>48551835</v>
          </cell>
          <cell r="G23">
            <v>56531254</v>
          </cell>
        </row>
        <row r="24">
          <cell r="B24" t="str">
            <v>IRRF - Outros Rendimentos</v>
          </cell>
          <cell r="C24">
            <v>64595584</v>
          </cell>
          <cell r="D24">
            <v>70569648</v>
          </cell>
          <cell r="E24">
            <v>78028292</v>
          </cell>
          <cell r="F24">
            <v>99953307</v>
          </cell>
          <cell r="G24">
            <v>131700439</v>
          </cell>
        </row>
        <row r="25">
          <cell r="B25" t="str">
            <v>IOF</v>
          </cell>
          <cell r="C25">
            <v>76573514</v>
          </cell>
          <cell r="D25">
            <v>55697179</v>
          </cell>
          <cell r="E25">
            <v>63136215</v>
          </cell>
          <cell r="F25">
            <v>109086242</v>
          </cell>
          <cell r="G25">
            <v>104222639</v>
          </cell>
        </row>
        <row r="26">
          <cell r="B26" t="str">
            <v>ITR</v>
          </cell>
          <cell r="C26">
            <v>3748032</v>
          </cell>
          <cell r="D26">
            <v>3771204</v>
          </cell>
          <cell r="E26">
            <v>3703186</v>
          </cell>
          <cell r="F26">
            <v>5311282</v>
          </cell>
          <cell r="G26">
            <v>4169927</v>
          </cell>
        </row>
        <row r="27">
          <cell r="B27" t="str">
            <v>CPMF</v>
          </cell>
          <cell r="C27">
            <v>482583</v>
          </cell>
          <cell r="D27">
            <v>129846</v>
          </cell>
          <cell r="E27">
            <v>199179</v>
          </cell>
          <cell r="F27">
            <v>184864</v>
          </cell>
          <cell r="G27">
            <v>56038</v>
          </cell>
        </row>
        <row r="28">
          <cell r="B28" t="str">
            <v>COFINS</v>
          </cell>
          <cell r="C28">
            <v>2211171717</v>
          </cell>
          <cell r="D28">
            <v>2442023410</v>
          </cell>
          <cell r="E28">
            <v>2681128526</v>
          </cell>
          <cell r="F28">
            <v>3272310601</v>
          </cell>
          <cell r="G28">
            <v>4146414748</v>
          </cell>
        </row>
        <row r="29">
          <cell r="B29" t="str">
            <v>Financeiras</v>
          </cell>
          <cell r="C29">
            <v>32291148</v>
          </cell>
          <cell r="D29">
            <v>83046590</v>
          </cell>
          <cell r="E29">
            <v>68342041</v>
          </cell>
          <cell r="F29">
            <v>74621236</v>
          </cell>
          <cell r="G29">
            <v>109329005</v>
          </cell>
        </row>
        <row r="30">
          <cell r="B30" t="str">
            <v>Demais</v>
          </cell>
          <cell r="C30">
            <v>2178880565</v>
          </cell>
          <cell r="D30">
            <v>2358976823</v>
          </cell>
          <cell r="E30">
            <v>2612786481</v>
          </cell>
          <cell r="F30">
            <v>3197689364</v>
          </cell>
          <cell r="G30">
            <v>4037085744</v>
          </cell>
        </row>
        <row r="31">
          <cell r="B31" t="str">
            <v>PIS/PASEP</v>
          </cell>
          <cell r="C31">
            <v>585149523</v>
          </cell>
          <cell r="D31">
            <v>631534021</v>
          </cell>
          <cell r="E31">
            <v>726659254</v>
          </cell>
          <cell r="F31">
            <v>882234121</v>
          </cell>
          <cell r="G31">
            <v>1099986941</v>
          </cell>
        </row>
        <row r="32">
          <cell r="B32" t="str">
            <v>Financeiras</v>
          </cell>
          <cell r="C32">
            <v>5398470</v>
          </cell>
          <cell r="D32">
            <v>13735013</v>
          </cell>
          <cell r="E32">
            <v>11173385</v>
          </cell>
          <cell r="F32">
            <v>12442696</v>
          </cell>
          <cell r="G32">
            <v>17591553</v>
          </cell>
        </row>
        <row r="33">
          <cell r="B33" t="str">
            <v>Demais</v>
          </cell>
          <cell r="C33">
            <v>579751055</v>
          </cell>
          <cell r="D33">
            <v>617799005</v>
          </cell>
          <cell r="E33">
            <v>715485870</v>
          </cell>
          <cell r="F33">
            <v>869791426</v>
          </cell>
          <cell r="G33">
            <v>1082395388</v>
          </cell>
        </row>
        <row r="34">
          <cell r="B34" t="str">
            <v>CSLL</v>
          </cell>
          <cell r="C34">
            <v>569327598</v>
          </cell>
          <cell r="D34">
            <v>685420361</v>
          </cell>
          <cell r="E34">
            <v>731597475</v>
          </cell>
          <cell r="F34">
            <v>895944967</v>
          </cell>
          <cell r="G34">
            <v>1027044623</v>
          </cell>
        </row>
        <row r="35">
          <cell r="B35" t="str">
            <v>Financeiras</v>
          </cell>
          <cell r="C35">
            <v>46251090</v>
          </cell>
          <cell r="D35">
            <v>30896267</v>
          </cell>
          <cell r="E35">
            <v>28168888</v>
          </cell>
          <cell r="F35">
            <v>12583753</v>
          </cell>
          <cell r="G35">
            <v>38143465</v>
          </cell>
        </row>
        <row r="36">
          <cell r="B36" t="str">
            <v>Demais</v>
          </cell>
          <cell r="C36">
            <v>523076506</v>
          </cell>
          <cell r="D36">
            <v>654524091</v>
          </cell>
          <cell r="E36">
            <v>703428590</v>
          </cell>
          <cell r="F36">
            <v>883361214</v>
          </cell>
          <cell r="G36">
            <v>988901158</v>
          </cell>
        </row>
        <row r="37">
          <cell r="B37" t="str">
            <v>CIDE-COMBUSTÍVEIS</v>
          </cell>
          <cell r="C37">
            <v>1231281</v>
          </cell>
          <cell r="D37">
            <v>300585</v>
          </cell>
          <cell r="E37">
            <v>243726</v>
          </cell>
          <cell r="F37">
            <v>117519962</v>
          </cell>
          <cell r="G37">
            <v>82322620</v>
          </cell>
        </row>
        <row r="38">
          <cell r="B38" t="str">
            <v>CONTRIBUICÕES PARA FUNDAF</v>
          </cell>
          <cell r="C38">
            <v>4485003</v>
          </cell>
          <cell r="D38">
            <v>6208344</v>
          </cell>
          <cell r="E38">
            <v>7068457</v>
          </cell>
          <cell r="F38">
            <v>9377166</v>
          </cell>
          <cell r="G38">
            <v>7133860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4236456</v>
          </cell>
          <cell r="E39" t="str">
            <v>-</v>
          </cell>
          <cell r="F39">
            <v>488521747</v>
          </cell>
          <cell r="G39">
            <v>483889192</v>
          </cell>
        </row>
        <row r="40">
          <cell r="B40" t="str">
            <v>OUTRAS RECEITAS ADMINISTRADAS</v>
          </cell>
          <cell r="C40">
            <v>58647555</v>
          </cell>
          <cell r="D40">
            <v>166260833</v>
          </cell>
          <cell r="E40">
            <v>257769193</v>
          </cell>
          <cell r="F40">
            <v>486491595</v>
          </cell>
          <cell r="G40">
            <v>297450178</v>
          </cell>
        </row>
        <row r="41">
          <cell r="B41" t="str">
            <v>RECEITAS ADMINISTRADAS POR OUTROS ÓRGÃOS</v>
          </cell>
          <cell r="C41">
            <v>104883443</v>
          </cell>
          <cell r="D41">
            <v>187693055</v>
          </cell>
          <cell r="E41">
            <v>151235437</v>
          </cell>
          <cell r="F41">
            <v>183578500</v>
          </cell>
          <cell r="G41">
            <v>293626099</v>
          </cell>
        </row>
      </sheetData>
      <sheetData sheetId="16">
        <row r="5">
          <cell r="B5" t="str">
            <v>TOTAL GERAL DAS RECEITAS</v>
          </cell>
          <cell r="C5">
            <v>752162780</v>
          </cell>
          <cell r="D5">
            <v>844409460</v>
          </cell>
          <cell r="E5">
            <v>1006142650</v>
          </cell>
          <cell r="F5">
            <v>1259077228</v>
          </cell>
          <cell r="G5">
            <v>1423202032</v>
          </cell>
        </row>
        <row r="6">
          <cell r="B6" t="str">
            <v>RECEITAS ADMINISTRADAS PELA RFB</v>
          </cell>
          <cell r="C6">
            <v>741093175</v>
          </cell>
          <cell r="D6">
            <v>821662679</v>
          </cell>
          <cell r="E6">
            <v>982082053</v>
          </cell>
          <cell r="F6">
            <v>1234437789</v>
          </cell>
          <cell r="G6">
            <v>1393682792</v>
          </cell>
        </row>
        <row r="7">
          <cell r="B7" t="str">
            <v>IMPOSTO SOBRE IMPORTAÇÃO</v>
          </cell>
          <cell r="C7">
            <v>809378</v>
          </cell>
          <cell r="D7">
            <v>977800</v>
          </cell>
          <cell r="E7">
            <v>762149</v>
          </cell>
          <cell r="F7">
            <v>1403369</v>
          </cell>
          <cell r="G7">
            <v>657648</v>
          </cell>
        </row>
        <row r="8">
          <cell r="B8" t="str">
            <v>IMPOSTO SOBRE EXPORTAÇÃO</v>
          </cell>
          <cell r="C8">
            <v>3058</v>
          </cell>
          <cell r="D8">
            <v>9818</v>
          </cell>
          <cell r="E8">
            <v>9339</v>
          </cell>
          <cell r="F8">
            <v>2309</v>
          </cell>
          <cell r="G8">
            <v>1653</v>
          </cell>
        </row>
        <row r="9">
          <cell r="B9" t="str">
            <v>IPI - TOTAL</v>
          </cell>
          <cell r="C9">
            <v>54328436</v>
          </cell>
          <cell r="D9">
            <v>49961024</v>
          </cell>
          <cell r="E9">
            <v>35365689</v>
          </cell>
          <cell r="F9">
            <v>39297467</v>
          </cell>
          <cell r="G9">
            <v>36394151</v>
          </cell>
        </row>
        <row r="10">
          <cell r="B10" t="str">
            <v>IPI - Fumo</v>
          </cell>
          <cell r="C10">
            <v>15853489</v>
          </cell>
          <cell r="D10">
            <v>7141703</v>
          </cell>
          <cell r="E10">
            <v>100</v>
          </cell>
          <cell r="F10" t="str">
            <v>-</v>
          </cell>
          <cell r="G10">
            <v>4487</v>
          </cell>
        </row>
        <row r="11">
          <cell r="B11" t="str">
            <v>IPI - Bebidas</v>
          </cell>
          <cell r="C11">
            <v>24372049</v>
          </cell>
          <cell r="D11">
            <v>26287874</v>
          </cell>
          <cell r="E11">
            <v>18859839</v>
          </cell>
          <cell r="F11">
            <v>18149983</v>
          </cell>
          <cell r="G11">
            <v>17112584</v>
          </cell>
        </row>
        <row r="12">
          <cell r="B12" t="str">
            <v>IPI - Automóveis</v>
          </cell>
          <cell r="C12" t="str">
            <v>-</v>
          </cell>
          <cell r="D12" t="str">
            <v>-</v>
          </cell>
          <cell r="E12">
            <v>1328</v>
          </cell>
          <cell r="F12">
            <v>3364</v>
          </cell>
          <cell r="G12">
            <v>10968</v>
          </cell>
        </row>
        <row r="13">
          <cell r="B13" t="str">
            <v>IPI - Vinculado à Importação</v>
          </cell>
          <cell r="C13">
            <v>473222</v>
          </cell>
          <cell r="D13">
            <v>872146</v>
          </cell>
          <cell r="E13">
            <v>718734</v>
          </cell>
          <cell r="F13">
            <v>935050</v>
          </cell>
          <cell r="G13">
            <v>155756</v>
          </cell>
        </row>
        <row r="14">
          <cell r="B14" t="str">
            <v>IPI - Outros</v>
          </cell>
          <cell r="C14">
            <v>13629677</v>
          </cell>
          <cell r="D14">
            <v>15659299</v>
          </cell>
          <cell r="E14">
            <v>15785685</v>
          </cell>
          <cell r="F14">
            <v>20209071</v>
          </cell>
          <cell r="G14">
            <v>19110357</v>
          </cell>
        </row>
        <row r="15">
          <cell r="B15" t="str">
            <v>IMPOSTO SOBRE A RENDA - TOTAL</v>
          </cell>
          <cell r="C15">
            <v>276998924</v>
          </cell>
          <cell r="D15">
            <v>310086216</v>
          </cell>
          <cell r="E15">
            <v>389454022</v>
          </cell>
          <cell r="F15">
            <v>438429143</v>
          </cell>
          <cell r="G15">
            <v>509364929</v>
          </cell>
        </row>
        <row r="16">
          <cell r="B16" t="str">
            <v>IRPF</v>
          </cell>
          <cell r="C16">
            <v>53547239</v>
          </cell>
          <cell r="D16">
            <v>66432090</v>
          </cell>
          <cell r="E16">
            <v>78841733</v>
          </cell>
          <cell r="F16">
            <v>91191273</v>
          </cell>
          <cell r="G16">
            <v>105438263</v>
          </cell>
        </row>
        <row r="17">
          <cell r="B17" t="str">
            <v>IRPJ</v>
          </cell>
          <cell r="C17">
            <v>126280980</v>
          </cell>
          <cell r="D17">
            <v>138462615</v>
          </cell>
          <cell r="E17">
            <v>176870901</v>
          </cell>
          <cell r="F17">
            <v>188882341</v>
          </cell>
          <cell r="G17">
            <v>224554757</v>
          </cell>
        </row>
        <row r="18">
          <cell r="B18" t="str">
            <v>Entidades financeiras</v>
          </cell>
          <cell r="C18">
            <v>5062404</v>
          </cell>
          <cell r="D18">
            <v>23490</v>
          </cell>
          <cell r="E18">
            <v>207960</v>
          </cell>
          <cell r="F18">
            <v>240737</v>
          </cell>
          <cell r="G18">
            <v>14336</v>
          </cell>
        </row>
        <row r="19">
          <cell r="B19" t="str">
            <v>Demais empresas</v>
          </cell>
          <cell r="C19">
            <v>121218574</v>
          </cell>
          <cell r="D19">
            <v>138464180</v>
          </cell>
          <cell r="E19">
            <v>176662943</v>
          </cell>
          <cell r="F19">
            <v>189047589</v>
          </cell>
          <cell r="G19">
            <v>224540420</v>
          </cell>
        </row>
        <row r="20">
          <cell r="B20" t="str">
            <v>IRRF - Total</v>
          </cell>
          <cell r="C20">
            <v>97170705</v>
          </cell>
          <cell r="D20">
            <v>105191511</v>
          </cell>
          <cell r="E20">
            <v>133741387</v>
          </cell>
          <cell r="F20">
            <v>158355530</v>
          </cell>
          <cell r="G20">
            <v>179371909</v>
          </cell>
        </row>
        <row r="21">
          <cell r="B21" t="str">
            <v>IRRF - Rendimentos do Trabalho</v>
          </cell>
          <cell r="C21">
            <v>83920206</v>
          </cell>
          <cell r="D21">
            <v>88877333</v>
          </cell>
          <cell r="E21">
            <v>113802266</v>
          </cell>
          <cell r="F21">
            <v>132853286</v>
          </cell>
          <cell r="G21">
            <v>148929900</v>
          </cell>
        </row>
        <row r="22">
          <cell r="B22" t="str">
            <v>IRRF - Rendimentos do Capital</v>
          </cell>
          <cell r="C22">
            <v>7322984</v>
          </cell>
          <cell r="D22">
            <v>8270230</v>
          </cell>
          <cell r="E22">
            <v>11099271</v>
          </cell>
          <cell r="F22">
            <v>16404378</v>
          </cell>
          <cell r="G22">
            <v>16805024</v>
          </cell>
        </row>
        <row r="23">
          <cell r="B23" t="str">
            <v>IRRF - Remessas para Exterior</v>
          </cell>
          <cell r="C23">
            <v>353318</v>
          </cell>
          <cell r="D23">
            <v>378510</v>
          </cell>
          <cell r="E23">
            <v>250397</v>
          </cell>
          <cell r="F23">
            <v>475775</v>
          </cell>
          <cell r="G23">
            <v>1180840</v>
          </cell>
        </row>
        <row r="24">
          <cell r="B24" t="str">
            <v>IRRF - Outros Rendimentos</v>
          </cell>
          <cell r="C24">
            <v>5574198</v>
          </cell>
          <cell r="D24">
            <v>7665436</v>
          </cell>
          <cell r="E24">
            <v>8589453</v>
          </cell>
          <cell r="F24">
            <v>8622090</v>
          </cell>
          <cell r="G24">
            <v>12456140</v>
          </cell>
        </row>
        <row r="25">
          <cell r="B25" t="str">
            <v>IOF</v>
          </cell>
          <cell r="C25">
            <v>3703893</v>
          </cell>
          <cell r="D25">
            <v>738838</v>
          </cell>
          <cell r="E25">
            <v>527195</v>
          </cell>
          <cell r="F25">
            <v>534853</v>
          </cell>
          <cell r="G25">
            <v>980031</v>
          </cell>
        </row>
        <row r="26">
          <cell r="B26" t="str">
            <v>ITR</v>
          </cell>
          <cell r="C26">
            <v>3450423</v>
          </cell>
          <cell r="D26">
            <v>3548293</v>
          </cell>
          <cell r="E26">
            <v>3469287</v>
          </cell>
          <cell r="F26">
            <v>5813897</v>
          </cell>
          <cell r="G26">
            <v>5157043</v>
          </cell>
        </row>
        <row r="27">
          <cell r="B27" t="str">
            <v>CPMF</v>
          </cell>
          <cell r="C27">
            <v>3890031</v>
          </cell>
          <cell r="D27">
            <v>26410</v>
          </cell>
          <cell r="E27">
            <v>18778</v>
          </cell>
          <cell r="F27">
            <v>24159</v>
          </cell>
          <cell r="G27">
            <v>3458</v>
          </cell>
        </row>
        <row r="28">
          <cell r="B28" t="str">
            <v>COFINS</v>
          </cell>
          <cell r="C28">
            <v>222910497</v>
          </cell>
          <cell r="D28">
            <v>253482671</v>
          </cell>
          <cell r="E28">
            <v>290253005</v>
          </cell>
          <cell r="F28">
            <v>325879922</v>
          </cell>
          <cell r="G28">
            <v>376103212</v>
          </cell>
        </row>
        <row r="29">
          <cell r="B29" t="str">
            <v>Financeiras</v>
          </cell>
          <cell r="C29">
            <v>2917737</v>
          </cell>
          <cell r="D29">
            <v>370588</v>
          </cell>
          <cell r="E29">
            <v>351196</v>
          </cell>
          <cell r="F29">
            <v>366853</v>
          </cell>
          <cell r="G29">
            <v>432229</v>
          </cell>
        </row>
        <row r="30">
          <cell r="B30" t="str">
            <v>Demais</v>
          </cell>
          <cell r="C30">
            <v>219992760</v>
          </cell>
          <cell r="D30">
            <v>253112080</v>
          </cell>
          <cell r="E30">
            <v>289901810</v>
          </cell>
          <cell r="F30">
            <v>325513069</v>
          </cell>
          <cell r="G30">
            <v>375670982</v>
          </cell>
        </row>
        <row r="31">
          <cell r="B31" t="str">
            <v>PIS/PASEP</v>
          </cell>
          <cell r="C31">
            <v>78912999</v>
          </cell>
          <cell r="D31">
            <v>93581549</v>
          </cell>
          <cell r="E31">
            <v>107796361</v>
          </cell>
          <cell r="F31">
            <v>116369983</v>
          </cell>
          <cell r="G31">
            <v>136003844</v>
          </cell>
        </row>
        <row r="32">
          <cell r="B32" t="str">
            <v>Financeiras</v>
          </cell>
          <cell r="C32">
            <v>474737</v>
          </cell>
          <cell r="D32">
            <v>63156</v>
          </cell>
          <cell r="E32">
            <v>58453</v>
          </cell>
          <cell r="F32">
            <v>62160</v>
          </cell>
          <cell r="G32">
            <v>73162</v>
          </cell>
        </row>
        <row r="33">
          <cell r="B33" t="str">
            <v>Demais</v>
          </cell>
          <cell r="C33">
            <v>78438264</v>
          </cell>
          <cell r="D33">
            <v>93518393</v>
          </cell>
          <cell r="E33">
            <v>107737912</v>
          </cell>
          <cell r="F33">
            <v>116307822</v>
          </cell>
          <cell r="G33">
            <v>135930683</v>
          </cell>
        </row>
        <row r="34">
          <cell r="B34" t="str">
            <v>CSLL</v>
          </cell>
          <cell r="C34">
            <v>87829615</v>
          </cell>
          <cell r="D34">
            <v>91914059</v>
          </cell>
          <cell r="E34">
            <v>116828474</v>
          </cell>
          <cell r="F34">
            <v>126897153</v>
          </cell>
          <cell r="G34">
            <v>148105233</v>
          </cell>
        </row>
        <row r="35">
          <cell r="B35" t="str">
            <v>Financeiras</v>
          </cell>
          <cell r="C35">
            <v>2896394</v>
          </cell>
          <cell r="D35">
            <v>20850</v>
          </cell>
          <cell r="E35">
            <v>9685</v>
          </cell>
          <cell r="F35">
            <v>7846</v>
          </cell>
          <cell r="G35">
            <v>15967</v>
          </cell>
        </row>
        <row r="36">
          <cell r="B36" t="str">
            <v>Demais</v>
          </cell>
          <cell r="C36">
            <v>84933223</v>
          </cell>
          <cell r="D36">
            <v>91915756</v>
          </cell>
          <cell r="E36">
            <v>116818790</v>
          </cell>
          <cell r="F36">
            <v>126889305</v>
          </cell>
          <cell r="G36">
            <v>148089263</v>
          </cell>
        </row>
        <row r="37">
          <cell r="B37" t="str">
            <v>CIDE-COMBUSTÍVEIS</v>
          </cell>
          <cell r="C37" t="str">
            <v>-</v>
          </cell>
          <cell r="D37">
            <v>244</v>
          </cell>
          <cell r="E37" t="str">
            <v>-</v>
          </cell>
          <cell r="F37">
            <v>244</v>
          </cell>
          <cell r="G37" t="str">
            <v>-</v>
          </cell>
        </row>
        <row r="38">
          <cell r="B38" t="str">
            <v>CONTRIBUICÕES PARA FUNDAF</v>
          </cell>
          <cell r="C38">
            <v>89819</v>
          </cell>
          <cell r="D38">
            <v>104196</v>
          </cell>
          <cell r="E38">
            <v>97685</v>
          </cell>
          <cell r="F38">
            <v>219641</v>
          </cell>
          <cell r="G38">
            <v>149184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751130</v>
          </cell>
          <cell r="E39" t="str">
            <v>-</v>
          </cell>
          <cell r="F39">
            <v>123763207</v>
          </cell>
          <cell r="G39">
            <v>131957272</v>
          </cell>
        </row>
        <row r="40">
          <cell r="B40" t="str">
            <v>OUTRAS RECEITAS ADMINISTRADAS</v>
          </cell>
          <cell r="C40">
            <v>8166104</v>
          </cell>
          <cell r="D40">
            <v>16480437</v>
          </cell>
          <cell r="E40">
            <v>37500171</v>
          </cell>
          <cell r="F40">
            <v>55803950</v>
          </cell>
          <cell r="G40">
            <v>48806050</v>
          </cell>
        </row>
        <row r="41">
          <cell r="B41" t="str">
            <v>RECEITAS ADMINISTRADAS POR OUTROS ÓRGÃOS</v>
          </cell>
          <cell r="C41">
            <v>11069605</v>
          </cell>
          <cell r="D41">
            <v>22746782</v>
          </cell>
          <cell r="E41">
            <v>24060597</v>
          </cell>
          <cell r="F41">
            <v>24639440</v>
          </cell>
          <cell r="G41">
            <v>29519237</v>
          </cell>
        </row>
      </sheetData>
      <sheetData sheetId="17">
        <row r="5">
          <cell r="B5" t="str">
            <v>TOTAL GERAL DAS RECEITAS</v>
          </cell>
          <cell r="C5">
            <v>22814980394</v>
          </cell>
          <cell r="D5">
            <v>21693325191</v>
          </cell>
          <cell r="E5">
            <v>27516204812</v>
          </cell>
          <cell r="F5">
            <v>35583855117</v>
          </cell>
          <cell r="G5">
            <v>38371853185</v>
          </cell>
        </row>
        <row r="6">
          <cell r="B6" t="str">
            <v>RECEITAS ADMINISTRADAS PELA RFB</v>
          </cell>
          <cell r="C6">
            <v>22267194716</v>
          </cell>
          <cell r="D6">
            <v>20838884584</v>
          </cell>
          <cell r="E6">
            <v>27138034711</v>
          </cell>
          <cell r="F6">
            <v>35282517649</v>
          </cell>
          <cell r="G6">
            <v>38066608755</v>
          </cell>
        </row>
        <row r="7">
          <cell r="B7" t="str">
            <v>IMPOSTO SOBRE IMPORTAÇÃO</v>
          </cell>
          <cell r="C7">
            <v>1261484004</v>
          </cell>
          <cell r="D7">
            <v>1159772621</v>
          </cell>
          <cell r="E7">
            <v>1769683065</v>
          </cell>
          <cell r="F7">
            <v>2455826988</v>
          </cell>
          <cell r="G7">
            <v>2941505551</v>
          </cell>
        </row>
        <row r="8">
          <cell r="B8" t="str">
            <v>IMPOSTO SOBRE EXPORTAÇÃO</v>
          </cell>
          <cell r="C8">
            <v>1277093</v>
          </cell>
          <cell r="D8">
            <v>4409036</v>
          </cell>
          <cell r="E8">
            <v>8370164</v>
          </cell>
          <cell r="F8">
            <v>5545151</v>
          </cell>
          <cell r="G8">
            <v>13713061</v>
          </cell>
        </row>
        <row r="9">
          <cell r="B9" t="str">
            <v>IPI - TOTAL</v>
          </cell>
          <cell r="C9">
            <v>3077866079</v>
          </cell>
          <cell r="D9">
            <v>1863004805</v>
          </cell>
          <cell r="E9">
            <v>2906450498</v>
          </cell>
          <cell r="F9">
            <v>3789739330</v>
          </cell>
          <cell r="G9">
            <v>3485348382</v>
          </cell>
        </row>
        <row r="10">
          <cell r="B10" t="str">
            <v>IPI - Fumo</v>
          </cell>
          <cell r="C10">
            <v>124862283</v>
          </cell>
          <cell r="D10">
            <v>53201329</v>
          </cell>
          <cell r="E10">
            <v>1760597</v>
          </cell>
          <cell r="F10">
            <v>29188</v>
          </cell>
          <cell r="G10">
            <v>31314</v>
          </cell>
        </row>
        <row r="11">
          <cell r="B11" t="str">
            <v>IPI - Bebidas</v>
          </cell>
          <cell r="C11">
            <v>89600273</v>
          </cell>
          <cell r="D11">
            <v>79515807</v>
          </cell>
          <cell r="E11">
            <v>89987286</v>
          </cell>
          <cell r="F11">
            <v>107828984</v>
          </cell>
          <cell r="G11">
            <v>83359501</v>
          </cell>
        </row>
        <row r="12">
          <cell r="B12" t="str">
            <v>IPI - Automóveis</v>
          </cell>
          <cell r="C12">
            <v>778635227</v>
          </cell>
          <cell r="D12">
            <v>257865503</v>
          </cell>
          <cell r="E12">
            <v>804252893</v>
          </cell>
          <cell r="F12">
            <v>1022426468</v>
          </cell>
          <cell r="G12">
            <v>707096010</v>
          </cell>
        </row>
        <row r="13">
          <cell r="B13" t="str">
            <v>IPI - Vinculado à Importação</v>
          </cell>
          <cell r="C13">
            <v>909385022</v>
          </cell>
          <cell r="D13">
            <v>652540247</v>
          </cell>
          <cell r="E13">
            <v>994213710</v>
          </cell>
          <cell r="F13">
            <v>1303367251</v>
          </cell>
          <cell r="G13">
            <v>1531585730</v>
          </cell>
        </row>
        <row r="14">
          <cell r="B14" t="str">
            <v>IPI - Outros</v>
          </cell>
          <cell r="C14">
            <v>1175383272</v>
          </cell>
          <cell r="D14">
            <v>819881918</v>
          </cell>
          <cell r="E14">
            <v>1016236009</v>
          </cell>
          <cell r="F14">
            <v>1356087438</v>
          </cell>
          <cell r="G14">
            <v>1163275824</v>
          </cell>
        </row>
        <row r="15">
          <cell r="B15" t="str">
            <v>IMPOSTO SOBRE A RENDA - TOTAL</v>
          </cell>
          <cell r="C15">
            <v>7108182252</v>
          </cell>
          <cell r="D15">
            <v>6917409192</v>
          </cell>
          <cell r="E15">
            <v>7920634375</v>
          </cell>
          <cell r="F15">
            <v>11158894983</v>
          </cell>
          <cell r="G15">
            <v>12321845484</v>
          </cell>
        </row>
        <row r="16">
          <cell r="B16" t="str">
            <v>IRPF</v>
          </cell>
          <cell r="C16">
            <v>720929186</v>
          </cell>
          <cell r="D16">
            <v>741773356</v>
          </cell>
          <cell r="E16">
            <v>826863366</v>
          </cell>
          <cell r="F16">
            <v>1086296533</v>
          </cell>
          <cell r="G16">
            <v>1438494708</v>
          </cell>
        </row>
        <row r="17">
          <cell r="B17" t="str">
            <v>IRPJ</v>
          </cell>
          <cell r="C17">
            <v>3139401513</v>
          </cell>
          <cell r="D17">
            <v>2874195229</v>
          </cell>
          <cell r="E17">
            <v>3598900939</v>
          </cell>
          <cell r="F17">
            <v>5411105447</v>
          </cell>
          <cell r="G17">
            <v>6122656850</v>
          </cell>
        </row>
        <row r="18">
          <cell r="B18" t="str">
            <v>Entidades financeiras</v>
          </cell>
          <cell r="C18">
            <v>387907120</v>
          </cell>
          <cell r="D18">
            <v>331912155</v>
          </cell>
          <cell r="E18">
            <v>207714447</v>
          </cell>
          <cell r="F18">
            <v>538210061</v>
          </cell>
          <cell r="G18">
            <v>658907260</v>
          </cell>
        </row>
        <row r="19">
          <cell r="B19" t="str">
            <v>Demais empresas</v>
          </cell>
          <cell r="C19">
            <v>2751494390</v>
          </cell>
          <cell r="D19">
            <v>2542283074</v>
          </cell>
          <cell r="E19">
            <v>3391186490</v>
          </cell>
          <cell r="F19">
            <v>4872895387</v>
          </cell>
          <cell r="G19">
            <v>5463749589</v>
          </cell>
        </row>
        <row r="20">
          <cell r="B20" t="str">
            <v>IRRF - Total</v>
          </cell>
          <cell r="C20">
            <v>3247851554</v>
          </cell>
          <cell r="D20">
            <v>3301440609</v>
          </cell>
          <cell r="E20">
            <v>3494870068</v>
          </cell>
          <cell r="F20">
            <v>4661493001</v>
          </cell>
          <cell r="G20">
            <v>4760693928</v>
          </cell>
        </row>
        <row r="21">
          <cell r="B21" t="str">
            <v>IRRF - Rendimentos do Trabalho</v>
          </cell>
          <cell r="C21">
            <v>1522827807</v>
          </cell>
          <cell r="D21">
            <v>1527511118</v>
          </cell>
          <cell r="E21">
            <v>1743360976</v>
          </cell>
          <cell r="F21">
            <v>2141412161</v>
          </cell>
          <cell r="G21">
            <v>2451142670</v>
          </cell>
        </row>
        <row r="22">
          <cell r="B22" t="str">
            <v>IRRF - Rendimentos do Capital</v>
          </cell>
          <cell r="C22">
            <v>1268475428</v>
          </cell>
          <cell r="D22">
            <v>1231006525</v>
          </cell>
          <cell r="E22">
            <v>1234361201</v>
          </cell>
          <cell r="F22">
            <v>1771241185</v>
          </cell>
          <cell r="G22">
            <v>1528111663</v>
          </cell>
        </row>
        <row r="23">
          <cell r="B23" t="str">
            <v>IRRF - Remessas para Exterior</v>
          </cell>
          <cell r="C23">
            <v>246156904</v>
          </cell>
          <cell r="D23">
            <v>330257778</v>
          </cell>
          <cell r="E23">
            <v>281355805</v>
          </cell>
          <cell r="F23">
            <v>462758385</v>
          </cell>
          <cell r="G23">
            <v>463499165</v>
          </cell>
        </row>
        <row r="24">
          <cell r="B24" t="str">
            <v>IRRF - Outros Rendimentos</v>
          </cell>
          <cell r="C24">
            <v>210391415</v>
          </cell>
          <cell r="D24">
            <v>212665186</v>
          </cell>
          <cell r="E24">
            <v>235792087</v>
          </cell>
          <cell r="F24">
            <v>286081267</v>
          </cell>
          <cell r="G24">
            <v>317940428</v>
          </cell>
        </row>
        <row r="25">
          <cell r="B25" t="str">
            <v>IOF</v>
          </cell>
          <cell r="C25">
            <v>1104506608</v>
          </cell>
          <cell r="D25">
            <v>1060844771</v>
          </cell>
          <cell r="E25">
            <v>1926925527</v>
          </cell>
          <cell r="F25">
            <v>1898424215</v>
          </cell>
          <cell r="G25">
            <v>1560520496</v>
          </cell>
        </row>
        <row r="26">
          <cell r="B26" t="str">
            <v>ITR</v>
          </cell>
          <cell r="C26">
            <v>45475588</v>
          </cell>
          <cell r="D26">
            <v>49785406</v>
          </cell>
          <cell r="E26">
            <v>53326417</v>
          </cell>
          <cell r="F26">
            <v>59893545</v>
          </cell>
          <cell r="G26">
            <v>25217777</v>
          </cell>
        </row>
        <row r="27">
          <cell r="B27" t="str">
            <v>CPMF</v>
          </cell>
          <cell r="C27">
            <v>42252492</v>
          </cell>
          <cell r="D27">
            <v>536248</v>
          </cell>
          <cell r="E27">
            <v>460989</v>
          </cell>
          <cell r="F27">
            <v>1042488</v>
          </cell>
          <cell r="G27">
            <v>33213886</v>
          </cell>
        </row>
        <row r="28">
          <cell r="B28" t="str">
            <v>COFINS</v>
          </cell>
          <cell r="C28">
            <v>6118079165</v>
          </cell>
          <cell r="D28">
            <v>5837173565</v>
          </cell>
          <cell r="E28">
            <v>7486628357</v>
          </cell>
          <cell r="F28">
            <v>9239117853</v>
          </cell>
          <cell r="G28">
            <v>10568295572</v>
          </cell>
        </row>
        <row r="29">
          <cell r="B29" t="str">
            <v>Financeiras</v>
          </cell>
          <cell r="C29">
            <v>466428082</v>
          </cell>
          <cell r="D29">
            <v>188633077</v>
          </cell>
          <cell r="E29">
            <v>404761949</v>
          </cell>
          <cell r="F29">
            <v>471356759</v>
          </cell>
          <cell r="G29">
            <v>480586398</v>
          </cell>
        </row>
        <row r="30">
          <cell r="B30" t="str">
            <v>Demais</v>
          </cell>
          <cell r="C30">
            <v>5651651086</v>
          </cell>
          <cell r="D30">
            <v>5648540489</v>
          </cell>
          <cell r="E30">
            <v>7081866409</v>
          </cell>
          <cell r="F30">
            <v>8767761092</v>
          </cell>
          <cell r="G30">
            <v>10087709171</v>
          </cell>
        </row>
        <row r="31">
          <cell r="B31" t="str">
            <v>PIS/PASEP</v>
          </cell>
          <cell r="C31">
            <v>1563679110</v>
          </cell>
          <cell r="D31">
            <v>1589356143</v>
          </cell>
          <cell r="E31">
            <v>1896179062</v>
          </cell>
          <cell r="F31">
            <v>2332742017</v>
          </cell>
          <cell r="G31">
            <v>2624834443</v>
          </cell>
        </row>
        <row r="32">
          <cell r="B32" t="str">
            <v>Financeiras</v>
          </cell>
          <cell r="C32">
            <v>75696269</v>
          </cell>
          <cell r="D32">
            <v>27815142</v>
          </cell>
          <cell r="E32">
            <v>61264345</v>
          </cell>
          <cell r="F32">
            <v>76651748</v>
          </cell>
          <cell r="G32">
            <v>76510002</v>
          </cell>
        </row>
        <row r="33">
          <cell r="B33" t="str">
            <v>Demais</v>
          </cell>
          <cell r="C33">
            <v>1487982842</v>
          </cell>
          <cell r="D33">
            <v>1561541003</v>
          </cell>
          <cell r="E33">
            <v>1834914716</v>
          </cell>
          <cell r="F33">
            <v>2256090272</v>
          </cell>
          <cell r="G33">
            <v>2548324443</v>
          </cell>
        </row>
        <row r="34">
          <cell r="B34" t="str">
            <v>CSLL</v>
          </cell>
          <cell r="C34">
            <v>1720920565</v>
          </cell>
          <cell r="D34">
            <v>1686327896</v>
          </cell>
          <cell r="E34">
            <v>2038816847</v>
          </cell>
          <cell r="F34">
            <v>2782792885</v>
          </cell>
          <cell r="G34">
            <v>3062237885</v>
          </cell>
        </row>
        <row r="35">
          <cell r="B35" t="str">
            <v>Financeiras</v>
          </cell>
          <cell r="C35">
            <v>301823190</v>
          </cell>
          <cell r="D35">
            <v>280847708</v>
          </cell>
          <cell r="E35">
            <v>226262675</v>
          </cell>
          <cell r="F35">
            <v>322703917</v>
          </cell>
          <cell r="G35">
            <v>298810136</v>
          </cell>
        </row>
        <row r="36">
          <cell r="B36" t="str">
            <v>Demais</v>
          </cell>
          <cell r="C36">
            <v>1419097375</v>
          </cell>
          <cell r="D36">
            <v>1405480188</v>
          </cell>
          <cell r="E36">
            <v>1812554169</v>
          </cell>
          <cell r="F36">
            <v>2460088969</v>
          </cell>
          <cell r="G36">
            <v>2763427746</v>
          </cell>
        </row>
        <row r="37">
          <cell r="B37" t="str">
            <v>CIDE-COMBUSTÍVEIS</v>
          </cell>
          <cell r="C37">
            <v>16608691</v>
          </cell>
          <cell r="D37">
            <v>7768663</v>
          </cell>
          <cell r="E37">
            <v>74978475</v>
          </cell>
          <cell r="F37">
            <v>31613439</v>
          </cell>
          <cell r="G37">
            <v>14541324</v>
          </cell>
        </row>
        <row r="38">
          <cell r="B38" t="str">
            <v>CONTRIBUICÕES PARA FUNDAF</v>
          </cell>
          <cell r="C38">
            <v>14481678</v>
          </cell>
          <cell r="D38">
            <v>23894073</v>
          </cell>
          <cell r="E38">
            <v>33143037</v>
          </cell>
          <cell r="F38">
            <v>40785012</v>
          </cell>
          <cell r="G38">
            <v>46704321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42167572</v>
          </cell>
          <cell r="E39" t="str">
            <v>-</v>
          </cell>
          <cell r="F39">
            <v>445636898</v>
          </cell>
          <cell r="G39">
            <v>487223342</v>
          </cell>
        </row>
        <row r="40">
          <cell r="B40" t="str">
            <v>OUTRAS RECEITAS ADMINISTRADAS</v>
          </cell>
          <cell r="C40">
            <v>192596430</v>
          </cell>
          <cell r="D40">
            <v>596434594</v>
          </cell>
          <cell r="E40">
            <v>1022437903</v>
          </cell>
          <cell r="F40">
            <v>1040462850</v>
          </cell>
          <cell r="G40">
            <v>881407236</v>
          </cell>
        </row>
        <row r="41">
          <cell r="B41" t="str">
            <v>RECEITAS ADMINISTRADAS POR OUTROS ÓRGÃOS</v>
          </cell>
          <cell r="C41">
            <v>547785678</v>
          </cell>
          <cell r="D41">
            <v>854440606</v>
          </cell>
          <cell r="E41">
            <v>378170102</v>
          </cell>
          <cell r="F41">
            <v>301337467</v>
          </cell>
          <cell r="G41">
            <v>305244430</v>
          </cell>
        </row>
      </sheetData>
      <sheetData sheetId="18">
        <row r="5">
          <cell r="B5" t="str">
            <v>TOTAL GERAL DAS RECEITAS</v>
          </cell>
          <cell r="C5">
            <v>113613150417</v>
          </cell>
          <cell r="D5">
            <v>101990194528</v>
          </cell>
          <cell r="E5">
            <v>118152235642</v>
          </cell>
          <cell r="F5">
            <v>141103177057</v>
          </cell>
          <cell r="G5">
            <v>140352007148</v>
          </cell>
        </row>
        <row r="6">
          <cell r="B6" t="str">
            <v>RECEITAS ADMINISTRADAS PELA RFB</v>
          </cell>
          <cell r="C6">
            <v>90768187359</v>
          </cell>
          <cell r="D6">
            <v>83920677345</v>
          </cell>
          <cell r="E6">
            <v>96023825350</v>
          </cell>
          <cell r="F6">
            <v>114255996401</v>
          </cell>
          <cell r="G6">
            <v>107840773442</v>
          </cell>
        </row>
        <row r="7">
          <cell r="B7" t="str">
            <v>IMPOSTO SOBRE IMPORTAÇÃO</v>
          </cell>
          <cell r="C7">
            <v>1633630310</v>
          </cell>
          <cell r="D7">
            <v>1642516473</v>
          </cell>
          <cell r="E7">
            <v>1934455406</v>
          </cell>
          <cell r="F7">
            <v>2451868150</v>
          </cell>
          <cell r="G7">
            <v>3054016817</v>
          </cell>
        </row>
        <row r="8">
          <cell r="B8" t="str">
            <v>IMPOSTO SOBRE EXPORTAÇÃO</v>
          </cell>
          <cell r="C8">
            <v>128727</v>
          </cell>
          <cell r="D8">
            <v>144832</v>
          </cell>
          <cell r="E8">
            <v>78438</v>
          </cell>
          <cell r="F8">
            <v>113769</v>
          </cell>
          <cell r="G8">
            <v>71225</v>
          </cell>
        </row>
        <row r="9">
          <cell r="B9" t="str">
            <v>IPI - TOTAL</v>
          </cell>
          <cell r="C9">
            <v>3577513298</v>
          </cell>
          <cell r="D9">
            <v>2655467215</v>
          </cell>
          <cell r="E9">
            <v>2810587712</v>
          </cell>
          <cell r="F9">
            <v>3440333953</v>
          </cell>
          <cell r="G9">
            <v>3635298412</v>
          </cell>
        </row>
        <row r="10">
          <cell r="B10" t="str">
            <v>IPI - Fumo</v>
          </cell>
          <cell r="C10">
            <v>456959257</v>
          </cell>
          <cell r="D10">
            <v>192583595</v>
          </cell>
          <cell r="E10">
            <v>108719157</v>
          </cell>
          <cell r="F10">
            <v>17251237</v>
          </cell>
          <cell r="G10">
            <v>17117058</v>
          </cell>
        </row>
        <row r="11">
          <cell r="B11" t="str">
            <v>IPI - Bebidas</v>
          </cell>
          <cell r="C11">
            <v>296298873</v>
          </cell>
          <cell r="D11">
            <v>302681774</v>
          </cell>
          <cell r="E11">
            <v>342699628</v>
          </cell>
          <cell r="F11">
            <v>383691027</v>
          </cell>
          <cell r="G11">
            <v>448847601</v>
          </cell>
        </row>
        <row r="12">
          <cell r="B12" t="str">
            <v>IPI - Automóveis</v>
          </cell>
          <cell r="C12">
            <v>433534303</v>
          </cell>
          <cell r="D12">
            <v>209135026</v>
          </cell>
          <cell r="E12">
            <v>335506961</v>
          </cell>
          <cell r="F12">
            <v>491551490</v>
          </cell>
          <cell r="G12">
            <v>248839186</v>
          </cell>
        </row>
        <row r="13">
          <cell r="B13" t="str">
            <v>IPI - Vinculado à Importação</v>
          </cell>
          <cell r="C13">
            <v>921725605</v>
          </cell>
          <cell r="D13">
            <v>774239499</v>
          </cell>
          <cell r="E13">
            <v>1026603893</v>
          </cell>
          <cell r="F13">
            <v>1245720076</v>
          </cell>
          <cell r="G13">
            <v>1560703967</v>
          </cell>
        </row>
        <row r="14">
          <cell r="B14" t="str">
            <v>IPI - Outros</v>
          </cell>
          <cell r="C14">
            <v>1468995263</v>
          </cell>
          <cell r="D14">
            <v>1176827324</v>
          </cell>
          <cell r="E14">
            <v>1083641792</v>
          </cell>
          <cell r="F14">
            <v>1302120121</v>
          </cell>
          <cell r="G14">
            <v>1359790605</v>
          </cell>
        </row>
        <row r="15">
          <cell r="B15" t="str">
            <v>IMPOSTO SOBRE A RENDA - TOTAL</v>
          </cell>
          <cell r="C15">
            <v>39516340104</v>
          </cell>
          <cell r="D15">
            <v>36793096384</v>
          </cell>
          <cell r="E15">
            <v>40169627565</v>
          </cell>
          <cell r="F15">
            <v>45765406784</v>
          </cell>
          <cell r="G15">
            <v>45796177074</v>
          </cell>
        </row>
        <row r="16">
          <cell r="B16" t="str">
            <v>IRPF</v>
          </cell>
          <cell r="C16">
            <v>3148473695</v>
          </cell>
          <cell r="D16">
            <v>2408669150</v>
          </cell>
          <cell r="E16">
            <v>2829252443</v>
          </cell>
          <cell r="F16">
            <v>3765016981</v>
          </cell>
          <cell r="G16">
            <v>3836216273</v>
          </cell>
        </row>
        <row r="17">
          <cell r="B17" t="str">
            <v>IRPJ</v>
          </cell>
          <cell r="C17">
            <v>20977105711</v>
          </cell>
          <cell r="D17">
            <v>18449844571</v>
          </cell>
          <cell r="E17">
            <v>19045882060</v>
          </cell>
          <cell r="F17">
            <v>18828328831</v>
          </cell>
          <cell r="G17">
            <v>17930101440</v>
          </cell>
        </row>
        <row r="18">
          <cell r="B18" t="str">
            <v>Entidades financeiras</v>
          </cell>
          <cell r="C18">
            <v>1756167126</v>
          </cell>
          <cell r="D18">
            <v>1697066237</v>
          </cell>
          <cell r="E18">
            <v>2797987561</v>
          </cell>
          <cell r="F18">
            <v>1677349917</v>
          </cell>
          <cell r="G18">
            <v>2811521157</v>
          </cell>
        </row>
        <row r="19">
          <cell r="B19" t="str">
            <v>Demais empresas</v>
          </cell>
          <cell r="C19">
            <v>19220938585</v>
          </cell>
          <cell r="D19">
            <v>16752778334</v>
          </cell>
          <cell r="E19">
            <v>16247894496</v>
          </cell>
          <cell r="F19">
            <v>17150978916</v>
          </cell>
          <cell r="G19">
            <v>15118580287</v>
          </cell>
        </row>
        <row r="20">
          <cell r="B20" t="str">
            <v>IRRF - Total</v>
          </cell>
          <cell r="C20">
            <v>15390760696</v>
          </cell>
          <cell r="D20">
            <v>15934582658</v>
          </cell>
          <cell r="E20">
            <v>18294493065</v>
          </cell>
          <cell r="F20">
            <v>23172060972</v>
          </cell>
          <cell r="G20">
            <v>24029859358</v>
          </cell>
        </row>
        <row r="21">
          <cell r="B21" t="str">
            <v>IRRF - Rendimentos do Trabalho</v>
          </cell>
          <cell r="C21">
            <v>8111414207</v>
          </cell>
          <cell r="D21">
            <v>8234631909</v>
          </cell>
          <cell r="E21">
            <v>9654366341</v>
          </cell>
          <cell r="F21">
            <v>11255684562</v>
          </cell>
          <cell r="G21">
            <v>12854456860</v>
          </cell>
        </row>
        <row r="22">
          <cell r="B22" t="str">
            <v>IRRF - Rendimentos do Capital</v>
          </cell>
          <cell r="C22">
            <v>3796200058</v>
          </cell>
          <cell r="D22">
            <v>3703141673</v>
          </cell>
          <cell r="E22">
            <v>4120141082</v>
          </cell>
          <cell r="F22">
            <v>6196470816</v>
          </cell>
          <cell r="G22">
            <v>5833113074</v>
          </cell>
        </row>
        <row r="23">
          <cell r="B23" t="str">
            <v>IRRF - Remessas para Exterior</v>
          </cell>
          <cell r="C23">
            <v>2620395328</v>
          </cell>
          <cell r="D23">
            <v>3029719855</v>
          </cell>
          <cell r="E23">
            <v>3574598498</v>
          </cell>
          <cell r="F23">
            <v>4675536892</v>
          </cell>
          <cell r="G23">
            <v>4126938790</v>
          </cell>
        </row>
        <row r="24">
          <cell r="B24" t="str">
            <v>IRRF - Outros Rendimentos</v>
          </cell>
          <cell r="C24">
            <v>862751104</v>
          </cell>
          <cell r="D24">
            <v>967089225</v>
          </cell>
          <cell r="E24">
            <v>945387143</v>
          </cell>
          <cell r="F24">
            <v>1044368707</v>
          </cell>
          <cell r="G24">
            <v>1215350634</v>
          </cell>
        </row>
        <row r="25">
          <cell r="B25" t="str">
            <v>IOF</v>
          </cell>
          <cell r="C25">
            <v>708986915</v>
          </cell>
          <cell r="D25">
            <v>603191658</v>
          </cell>
          <cell r="E25">
            <v>754980885</v>
          </cell>
          <cell r="F25">
            <v>901669366</v>
          </cell>
          <cell r="G25">
            <v>931189379</v>
          </cell>
        </row>
        <row r="26">
          <cell r="B26" t="str">
            <v>ITR</v>
          </cell>
          <cell r="C26">
            <v>37616182</v>
          </cell>
          <cell r="D26">
            <v>10384119</v>
          </cell>
          <cell r="E26">
            <v>8110993</v>
          </cell>
          <cell r="F26">
            <v>8660111</v>
          </cell>
          <cell r="G26">
            <v>6400449</v>
          </cell>
        </row>
        <row r="27">
          <cell r="B27" t="str">
            <v>CPMF</v>
          </cell>
          <cell r="C27">
            <v>21344058</v>
          </cell>
          <cell r="D27">
            <v>21191015</v>
          </cell>
          <cell r="E27">
            <v>12974549</v>
          </cell>
          <cell r="F27">
            <v>1365021</v>
          </cell>
          <cell r="G27">
            <v>303765</v>
          </cell>
        </row>
        <row r="28">
          <cell r="B28" t="str">
            <v>COFINS</v>
          </cell>
          <cell r="C28">
            <v>24310232120</v>
          </cell>
          <cell r="D28">
            <v>23097522509</v>
          </cell>
          <cell r="E28">
            <v>27412699166</v>
          </cell>
          <cell r="F28">
            <v>28114230956</v>
          </cell>
          <cell r="G28">
            <v>31152584276</v>
          </cell>
        </row>
        <row r="29">
          <cell r="B29" t="str">
            <v>Financeiras</v>
          </cell>
          <cell r="C29">
            <v>715963929</v>
          </cell>
          <cell r="D29">
            <v>692497616</v>
          </cell>
          <cell r="E29">
            <v>782845147</v>
          </cell>
          <cell r="F29">
            <v>810318822</v>
          </cell>
          <cell r="G29">
            <v>956338005</v>
          </cell>
        </row>
        <row r="30">
          <cell r="B30" t="str">
            <v>Demais</v>
          </cell>
          <cell r="C30">
            <v>23594268190</v>
          </cell>
          <cell r="D30">
            <v>22405024891</v>
          </cell>
          <cell r="E30">
            <v>26629854020</v>
          </cell>
          <cell r="F30">
            <v>27303912136</v>
          </cell>
          <cell r="G30">
            <v>30196246273</v>
          </cell>
        </row>
        <row r="31">
          <cell r="B31" t="str">
            <v>PIS/PASEP</v>
          </cell>
          <cell r="C31">
            <v>5677780274</v>
          </cell>
          <cell r="D31">
            <v>5595654802</v>
          </cell>
          <cell r="E31">
            <v>6491514705</v>
          </cell>
          <cell r="F31">
            <v>6743872438</v>
          </cell>
          <cell r="G31">
            <v>7492946138</v>
          </cell>
        </row>
        <row r="32">
          <cell r="B32" t="str">
            <v>Financeiras</v>
          </cell>
          <cell r="C32">
            <v>171521220</v>
          </cell>
          <cell r="D32">
            <v>129578507</v>
          </cell>
          <cell r="E32">
            <v>145681069</v>
          </cell>
          <cell r="F32">
            <v>150571357</v>
          </cell>
          <cell r="G32">
            <v>172485404</v>
          </cell>
        </row>
        <row r="33">
          <cell r="B33" t="str">
            <v>Demais</v>
          </cell>
          <cell r="C33">
            <v>5506259054</v>
          </cell>
          <cell r="D33">
            <v>5466076291</v>
          </cell>
          <cell r="E33">
            <v>6345833637</v>
          </cell>
          <cell r="F33">
            <v>6593301079</v>
          </cell>
          <cell r="G33">
            <v>7320460737</v>
          </cell>
        </row>
        <row r="34">
          <cell r="B34" t="str">
            <v>CSLL</v>
          </cell>
          <cell r="C34">
            <v>9166436439</v>
          </cell>
          <cell r="D34">
            <v>7741899619</v>
          </cell>
          <cell r="E34">
            <v>8097243631</v>
          </cell>
          <cell r="F34">
            <v>14337982818</v>
          </cell>
          <cell r="G34">
            <v>9345819362</v>
          </cell>
        </row>
        <row r="35">
          <cell r="B35" t="str">
            <v>Financeiras</v>
          </cell>
          <cell r="C35">
            <v>821192916</v>
          </cell>
          <cell r="D35">
            <v>987431754</v>
          </cell>
          <cell r="E35">
            <v>1789459007</v>
          </cell>
          <cell r="F35">
            <v>934173922</v>
          </cell>
          <cell r="G35">
            <v>1724669225</v>
          </cell>
        </row>
        <row r="36">
          <cell r="B36" t="str">
            <v>Demais</v>
          </cell>
          <cell r="C36">
            <v>8345243527</v>
          </cell>
          <cell r="D36">
            <v>6754467867</v>
          </cell>
          <cell r="E36">
            <v>6307784628</v>
          </cell>
          <cell r="F36">
            <v>13403808900</v>
          </cell>
          <cell r="G36">
            <v>7621150137</v>
          </cell>
        </row>
        <row r="37">
          <cell r="B37" t="str">
            <v>CIDE-COMBUSTÍVEIS</v>
          </cell>
          <cell r="C37">
            <v>5042644330</v>
          </cell>
          <cell r="D37">
            <v>3956162318</v>
          </cell>
          <cell r="E37">
            <v>6165428353</v>
          </cell>
          <cell r="F37">
            <v>7287363174</v>
          </cell>
          <cell r="G37">
            <v>2315527209</v>
          </cell>
        </row>
        <row r="38">
          <cell r="B38" t="str">
            <v>CONTRIBUICÕES PARA FUNDAF</v>
          </cell>
          <cell r="C38">
            <v>36297919</v>
          </cell>
          <cell r="D38">
            <v>41712453</v>
          </cell>
          <cell r="E38">
            <v>69237188</v>
          </cell>
          <cell r="F38">
            <v>71678364</v>
          </cell>
          <cell r="G38">
            <v>77821932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92787699</v>
          </cell>
          <cell r="E39" t="str">
            <v>-</v>
          </cell>
          <cell r="F39">
            <v>2113959806</v>
          </cell>
          <cell r="G39">
            <v>2129012097</v>
          </cell>
        </row>
        <row r="40">
          <cell r="B40" t="str">
            <v>OUTRAS RECEITAS ADMINISTRADAS</v>
          </cell>
          <cell r="C40">
            <v>1039255918</v>
          </cell>
          <cell r="D40">
            <v>1668946248</v>
          </cell>
          <cell r="E40">
            <v>2096887530</v>
          </cell>
          <cell r="F40">
            <v>3017491699</v>
          </cell>
          <cell r="G40">
            <v>1914632389</v>
          </cell>
        </row>
        <row r="41">
          <cell r="B41" t="str">
            <v>RECEITAS ADMINISTRADAS POR OUTROS ÓRGÃOS</v>
          </cell>
          <cell r="C41">
            <v>22844963056</v>
          </cell>
          <cell r="D41">
            <v>18069517184</v>
          </cell>
          <cell r="E41">
            <v>22128410292</v>
          </cell>
          <cell r="F41">
            <v>26847180657</v>
          </cell>
          <cell r="G41">
            <v>32511233704</v>
          </cell>
        </row>
      </sheetData>
      <sheetData sheetId="19">
        <row r="5">
          <cell r="B5" t="str">
            <v>TOTAL GERAL DAS RECEITAS</v>
          </cell>
          <cell r="C5">
            <v>1307395987</v>
          </cell>
          <cell r="D5">
            <v>1424759644</v>
          </cell>
          <cell r="E5">
            <v>1638250577</v>
          </cell>
          <cell r="F5">
            <v>2183762359</v>
          </cell>
          <cell r="G5">
            <v>2470270620</v>
          </cell>
        </row>
        <row r="6">
          <cell r="B6" t="str">
            <v>RECEITAS ADMINISTRADAS PELA RFB</v>
          </cell>
          <cell r="C6">
            <v>1286306055</v>
          </cell>
          <cell r="D6">
            <v>1386616850</v>
          </cell>
          <cell r="E6">
            <v>1610798143</v>
          </cell>
          <cell r="F6">
            <v>2158449987</v>
          </cell>
          <cell r="G6">
            <v>2439557012</v>
          </cell>
        </row>
        <row r="7">
          <cell r="B7" t="str">
            <v>IMPOSTO SOBRE IMPORTAÇÃO</v>
          </cell>
          <cell r="C7">
            <v>7310570</v>
          </cell>
          <cell r="D7">
            <v>10413024</v>
          </cell>
          <cell r="E7">
            <v>15952443</v>
          </cell>
          <cell r="F7">
            <v>42435921</v>
          </cell>
          <cell r="G7">
            <v>24663183</v>
          </cell>
        </row>
        <row r="8">
          <cell r="B8" t="str">
            <v>IMPOSTO SOBRE EXPORTAÇÃO</v>
          </cell>
          <cell r="C8">
            <v>35128</v>
          </cell>
          <cell r="D8">
            <v>39807</v>
          </cell>
          <cell r="E8">
            <v>24997</v>
          </cell>
          <cell r="F8">
            <v>6753</v>
          </cell>
          <cell r="G8">
            <v>8149</v>
          </cell>
        </row>
        <row r="9">
          <cell r="B9" t="str">
            <v>IPI - TOTAL</v>
          </cell>
          <cell r="C9">
            <v>81064242</v>
          </cell>
          <cell r="D9">
            <v>56398214</v>
          </cell>
          <cell r="E9">
            <v>49333284</v>
          </cell>
          <cell r="F9">
            <v>58669209</v>
          </cell>
          <cell r="G9">
            <v>60405985</v>
          </cell>
        </row>
        <row r="10">
          <cell r="B10" t="str">
            <v>IPI - Fumo</v>
          </cell>
          <cell r="C10">
            <v>34184294</v>
          </cell>
          <cell r="D10">
            <v>15172248</v>
          </cell>
          <cell r="E10">
            <v>170412</v>
          </cell>
          <cell r="F10" t="str">
            <v>-</v>
          </cell>
          <cell r="G10" t="str">
            <v>-</v>
          </cell>
        </row>
        <row r="11">
          <cell r="B11" t="str">
            <v>IPI - Bebidas</v>
          </cell>
          <cell r="C11">
            <v>15703176</v>
          </cell>
          <cell r="D11">
            <v>14065559</v>
          </cell>
          <cell r="E11">
            <v>15692570</v>
          </cell>
          <cell r="F11">
            <v>17679732</v>
          </cell>
          <cell r="G11">
            <v>21523886</v>
          </cell>
        </row>
        <row r="12">
          <cell r="B12" t="str">
            <v>IPI - Automóveis</v>
          </cell>
          <cell r="C12">
            <v>50461</v>
          </cell>
          <cell r="D12">
            <v>27795</v>
          </cell>
          <cell r="E12">
            <v>43286</v>
          </cell>
          <cell r="F12">
            <v>32226</v>
          </cell>
          <cell r="G12">
            <v>53174</v>
          </cell>
        </row>
        <row r="13">
          <cell r="B13" t="str">
            <v>IPI - Vinculado à Importação</v>
          </cell>
          <cell r="C13">
            <v>2434675</v>
          </cell>
          <cell r="D13">
            <v>2890410</v>
          </cell>
          <cell r="E13">
            <v>3153373</v>
          </cell>
          <cell r="F13">
            <v>3225879</v>
          </cell>
          <cell r="G13">
            <v>2411087</v>
          </cell>
        </row>
        <row r="14">
          <cell r="B14" t="str">
            <v>IPI - Outros</v>
          </cell>
          <cell r="C14">
            <v>28691638</v>
          </cell>
          <cell r="D14">
            <v>24242204</v>
          </cell>
          <cell r="E14">
            <v>30273644</v>
          </cell>
          <cell r="F14">
            <v>37731370</v>
          </cell>
          <cell r="G14">
            <v>36417839</v>
          </cell>
        </row>
        <row r="15">
          <cell r="B15" t="str">
            <v>IMPOSTO SOBRE A RENDA - TOTAL</v>
          </cell>
          <cell r="C15">
            <v>496670240</v>
          </cell>
          <cell r="D15">
            <v>531485503</v>
          </cell>
          <cell r="E15">
            <v>659557311</v>
          </cell>
          <cell r="F15">
            <v>737892768</v>
          </cell>
          <cell r="G15">
            <v>866617601</v>
          </cell>
        </row>
        <row r="16">
          <cell r="B16" t="str">
            <v>IRPF</v>
          </cell>
          <cell r="C16">
            <v>107682841</v>
          </cell>
          <cell r="D16">
            <v>109024770</v>
          </cell>
          <cell r="E16">
            <v>137790461</v>
          </cell>
          <cell r="F16">
            <v>154725261</v>
          </cell>
          <cell r="G16">
            <v>183443065</v>
          </cell>
        </row>
        <row r="17">
          <cell r="B17" t="str">
            <v>IRPJ</v>
          </cell>
          <cell r="C17">
            <v>190633945</v>
          </cell>
          <cell r="D17">
            <v>210100957</v>
          </cell>
          <cell r="E17">
            <v>268531632</v>
          </cell>
          <cell r="F17">
            <v>296825405</v>
          </cell>
          <cell r="G17">
            <v>361199028</v>
          </cell>
        </row>
        <row r="18">
          <cell r="B18" t="str">
            <v>Entidades financeiras</v>
          </cell>
          <cell r="C18">
            <v>427931</v>
          </cell>
          <cell r="D18">
            <v>551313</v>
          </cell>
          <cell r="E18">
            <v>1355405</v>
          </cell>
          <cell r="F18">
            <v>1906630</v>
          </cell>
          <cell r="G18">
            <v>833300</v>
          </cell>
        </row>
        <row r="19">
          <cell r="B19" t="str">
            <v>Demais empresas</v>
          </cell>
          <cell r="C19">
            <v>190206016</v>
          </cell>
          <cell r="D19">
            <v>209553185</v>
          </cell>
          <cell r="E19">
            <v>267176225</v>
          </cell>
          <cell r="F19">
            <v>294918775</v>
          </cell>
          <cell r="G19">
            <v>360365730</v>
          </cell>
        </row>
        <row r="20">
          <cell r="B20" t="str">
            <v>IRRF - Total</v>
          </cell>
          <cell r="C20">
            <v>198353450</v>
          </cell>
          <cell r="D20">
            <v>212359777</v>
          </cell>
          <cell r="E20">
            <v>253235219</v>
          </cell>
          <cell r="F20">
            <v>286342101</v>
          </cell>
          <cell r="G20">
            <v>321975506</v>
          </cell>
        </row>
        <row r="21">
          <cell r="B21" t="str">
            <v>IRRF - Rendimentos do Trabalho</v>
          </cell>
          <cell r="C21">
            <v>174593311</v>
          </cell>
          <cell r="D21">
            <v>186569564</v>
          </cell>
          <cell r="E21">
            <v>226601113</v>
          </cell>
          <cell r="F21">
            <v>253498729</v>
          </cell>
          <cell r="G21">
            <v>283641858</v>
          </cell>
        </row>
        <row r="22">
          <cell r="B22" t="str">
            <v>IRRF - Rendimentos do Capital</v>
          </cell>
          <cell r="C22">
            <v>5635772</v>
          </cell>
          <cell r="D22">
            <v>8112935</v>
          </cell>
          <cell r="E22">
            <v>9195802</v>
          </cell>
          <cell r="F22">
            <v>11206438</v>
          </cell>
          <cell r="G22">
            <v>12881021</v>
          </cell>
        </row>
        <row r="23">
          <cell r="B23" t="str">
            <v>IRRF - Remessas para Exterior</v>
          </cell>
          <cell r="C23">
            <v>4472092</v>
          </cell>
          <cell r="D23">
            <v>5075774</v>
          </cell>
          <cell r="E23">
            <v>4506633</v>
          </cell>
          <cell r="F23">
            <v>5177513</v>
          </cell>
          <cell r="G23">
            <v>7103412</v>
          </cell>
        </row>
        <row r="24">
          <cell r="B24" t="str">
            <v>IRRF - Outros Rendimentos</v>
          </cell>
          <cell r="C24">
            <v>13652277</v>
          </cell>
          <cell r="D24">
            <v>12601508</v>
          </cell>
          <cell r="E24">
            <v>12931675</v>
          </cell>
          <cell r="F24">
            <v>16459419</v>
          </cell>
          <cell r="G24">
            <v>18423864</v>
          </cell>
        </row>
        <row r="25">
          <cell r="B25" t="str">
            <v>IOF</v>
          </cell>
          <cell r="C25">
            <v>4522485</v>
          </cell>
          <cell r="D25">
            <v>4387387</v>
          </cell>
          <cell r="E25">
            <v>4995052</v>
          </cell>
          <cell r="F25">
            <v>6621568</v>
          </cell>
          <cell r="G25">
            <v>11040871</v>
          </cell>
        </row>
        <row r="26">
          <cell r="B26" t="str">
            <v>ITR</v>
          </cell>
          <cell r="C26">
            <v>2104517</v>
          </cell>
          <cell r="D26">
            <v>2218886</v>
          </cell>
          <cell r="E26">
            <v>1647121</v>
          </cell>
          <cell r="F26">
            <v>2367115</v>
          </cell>
          <cell r="G26">
            <v>2584720</v>
          </cell>
        </row>
        <row r="27">
          <cell r="B27" t="str">
            <v>CPMF</v>
          </cell>
          <cell r="C27">
            <v>57454</v>
          </cell>
          <cell r="D27">
            <v>928</v>
          </cell>
          <cell r="E27">
            <v>1119</v>
          </cell>
          <cell r="F27">
            <v>909</v>
          </cell>
          <cell r="G27">
            <v>88</v>
          </cell>
        </row>
        <row r="28">
          <cell r="B28" t="str">
            <v>COFINS</v>
          </cell>
          <cell r="C28">
            <v>375235681</v>
          </cell>
          <cell r="D28">
            <v>389415401</v>
          </cell>
          <cell r="E28">
            <v>480781136</v>
          </cell>
          <cell r="F28">
            <v>572420735</v>
          </cell>
          <cell r="G28">
            <v>631574161</v>
          </cell>
        </row>
        <row r="29">
          <cell r="B29" t="str">
            <v>Financeiras</v>
          </cell>
          <cell r="C29">
            <v>971790</v>
          </cell>
          <cell r="D29">
            <v>1178175</v>
          </cell>
          <cell r="E29">
            <v>1037928</v>
          </cell>
          <cell r="F29">
            <v>1311967</v>
          </cell>
          <cell r="G29">
            <v>1216494</v>
          </cell>
        </row>
        <row r="30">
          <cell r="B30" t="str">
            <v>Demais</v>
          </cell>
          <cell r="C30">
            <v>374263893</v>
          </cell>
          <cell r="D30">
            <v>388237228</v>
          </cell>
          <cell r="E30">
            <v>479743207</v>
          </cell>
          <cell r="F30">
            <v>571108767</v>
          </cell>
          <cell r="G30">
            <v>630357668</v>
          </cell>
        </row>
        <row r="31">
          <cell r="B31" t="str">
            <v>PIS/PASEP</v>
          </cell>
          <cell r="C31">
            <v>120580626</v>
          </cell>
          <cell r="D31">
            <v>143977711</v>
          </cell>
          <cell r="E31">
            <v>139579027</v>
          </cell>
          <cell r="F31">
            <v>176685929</v>
          </cell>
          <cell r="G31">
            <v>250500836</v>
          </cell>
        </row>
        <row r="32">
          <cell r="B32" t="str">
            <v>Financeiras</v>
          </cell>
          <cell r="C32">
            <v>153966</v>
          </cell>
          <cell r="D32">
            <v>189157</v>
          </cell>
          <cell r="E32">
            <v>166386</v>
          </cell>
          <cell r="F32">
            <v>218269</v>
          </cell>
          <cell r="G32">
            <v>198598</v>
          </cell>
        </row>
        <row r="33">
          <cell r="B33" t="str">
            <v>Demais</v>
          </cell>
          <cell r="C33">
            <v>120430590</v>
          </cell>
          <cell r="D33">
            <v>143788557</v>
          </cell>
          <cell r="E33">
            <v>139412644</v>
          </cell>
          <cell r="F33">
            <v>176467661</v>
          </cell>
          <cell r="G33">
            <v>250302237</v>
          </cell>
        </row>
        <row r="34">
          <cell r="B34" t="str">
            <v>CSLL</v>
          </cell>
          <cell r="C34">
            <v>185274779</v>
          </cell>
          <cell r="D34">
            <v>188420888</v>
          </cell>
          <cell r="E34">
            <v>196495391</v>
          </cell>
          <cell r="F34">
            <v>212713291</v>
          </cell>
          <cell r="G34">
            <v>259142506</v>
          </cell>
        </row>
        <row r="35">
          <cell r="B35" t="str">
            <v>Financeiras</v>
          </cell>
          <cell r="C35">
            <v>287755</v>
          </cell>
          <cell r="D35">
            <v>404127</v>
          </cell>
          <cell r="E35">
            <v>932150</v>
          </cell>
          <cell r="F35">
            <v>1244688</v>
          </cell>
          <cell r="G35">
            <v>550424</v>
          </cell>
        </row>
        <row r="36">
          <cell r="B36" t="str">
            <v>Demais</v>
          </cell>
          <cell r="C36">
            <v>184987023</v>
          </cell>
          <cell r="D36">
            <v>188016760</v>
          </cell>
          <cell r="E36">
            <v>195563241</v>
          </cell>
          <cell r="F36">
            <v>211468604</v>
          </cell>
          <cell r="G36">
            <v>258592086</v>
          </cell>
        </row>
        <row r="37">
          <cell r="B37" t="str">
            <v>CIDE-COMBUSTÍVEIS</v>
          </cell>
          <cell r="C37">
            <v>1111</v>
          </cell>
          <cell r="D37">
            <v>1342</v>
          </cell>
          <cell r="E37">
            <v>1163</v>
          </cell>
          <cell r="F37">
            <v>1247</v>
          </cell>
          <cell r="G37" t="str">
            <v>-</v>
          </cell>
        </row>
        <row r="38">
          <cell r="B38" t="str">
            <v>CONTRIBUICÕES PARA FUNDAF</v>
          </cell>
          <cell r="C38">
            <v>100846</v>
          </cell>
          <cell r="D38">
            <v>116021</v>
          </cell>
          <cell r="E38">
            <v>348122</v>
          </cell>
          <cell r="F38">
            <v>939433</v>
          </cell>
          <cell r="G38">
            <v>679510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1197040</v>
          </cell>
          <cell r="E39" t="str">
            <v>-</v>
          </cell>
          <cell r="F39">
            <v>247034790</v>
          </cell>
          <cell r="G39">
            <v>262790650</v>
          </cell>
        </row>
        <row r="40">
          <cell r="B40" t="str">
            <v>OUTRAS RECEITAS ADMINISTRADAS</v>
          </cell>
          <cell r="C40">
            <v>13348472</v>
          </cell>
          <cell r="D40">
            <v>59302664</v>
          </cell>
          <cell r="E40">
            <v>62083037</v>
          </cell>
          <cell r="F40">
            <v>100662871</v>
          </cell>
          <cell r="G40">
            <v>69548843</v>
          </cell>
        </row>
        <row r="41">
          <cell r="B41" t="str">
            <v>RECEITAS ADMINISTRADAS POR OUTROS ÓRGÃOS</v>
          </cell>
          <cell r="C41">
            <v>21089932</v>
          </cell>
          <cell r="D41">
            <v>38142791</v>
          </cell>
          <cell r="E41">
            <v>27452434</v>
          </cell>
          <cell r="F41">
            <v>25312369</v>
          </cell>
          <cell r="G41">
            <v>30713609</v>
          </cell>
        </row>
      </sheetData>
      <sheetData sheetId="20">
        <row r="5">
          <cell r="B5" t="str">
            <v>TOTAL GERAL DAS RECEITAS</v>
          </cell>
          <cell r="C5">
            <v>635407361</v>
          </cell>
          <cell r="D5">
            <v>686645999</v>
          </cell>
          <cell r="E5">
            <v>799615605</v>
          </cell>
          <cell r="F5">
            <v>1145925410</v>
          </cell>
          <cell r="G5">
            <v>1273794971</v>
          </cell>
        </row>
        <row r="6">
          <cell r="B6" t="str">
            <v>RECEITAS ADMINISTRADAS PELA RFB</v>
          </cell>
          <cell r="C6">
            <v>625761476</v>
          </cell>
          <cell r="D6">
            <v>674213799</v>
          </cell>
          <cell r="E6">
            <v>790131205</v>
          </cell>
          <cell r="F6">
            <v>1133450557</v>
          </cell>
          <cell r="G6">
            <v>1254754774</v>
          </cell>
        </row>
        <row r="7">
          <cell r="B7" t="str">
            <v>IMPOSTO SOBRE IMPORTAÇÃO</v>
          </cell>
          <cell r="C7">
            <v>790254</v>
          </cell>
          <cell r="D7">
            <v>2693718</v>
          </cell>
          <cell r="E7">
            <v>990589</v>
          </cell>
          <cell r="F7">
            <v>9854012</v>
          </cell>
          <cell r="G7">
            <v>12055074</v>
          </cell>
        </row>
        <row r="8">
          <cell r="B8" t="str">
            <v>IMPOSTO SOBRE EXPORTAÇÃO</v>
          </cell>
          <cell r="C8">
            <v>4231</v>
          </cell>
          <cell r="D8">
            <v>2230</v>
          </cell>
          <cell r="E8">
            <v>3080</v>
          </cell>
          <cell r="F8">
            <v>8521</v>
          </cell>
          <cell r="G8">
            <v>2265</v>
          </cell>
        </row>
        <row r="9">
          <cell r="B9" t="str">
            <v>IPI - TOTAL</v>
          </cell>
          <cell r="C9">
            <v>25219186</v>
          </cell>
          <cell r="D9">
            <v>20583027</v>
          </cell>
          <cell r="E9">
            <v>20912837</v>
          </cell>
          <cell r="F9">
            <v>30804222</v>
          </cell>
          <cell r="G9">
            <v>28679787</v>
          </cell>
        </row>
        <row r="10">
          <cell r="B10" t="str">
            <v>IPI - Fumo</v>
          </cell>
          <cell r="C10">
            <v>14257414</v>
          </cell>
          <cell r="D10">
            <v>6127175</v>
          </cell>
          <cell r="E10" t="str">
            <v>-</v>
          </cell>
          <cell r="F10" t="str">
            <v>-</v>
          </cell>
          <cell r="G10">
            <v>2976</v>
          </cell>
        </row>
        <row r="11">
          <cell r="B11" t="str">
            <v>IPI - Bebidas</v>
          </cell>
          <cell r="C11">
            <v>82677</v>
          </cell>
          <cell r="D11">
            <v>1067161</v>
          </cell>
          <cell r="E11">
            <v>3492685</v>
          </cell>
          <cell r="F11">
            <v>3235215</v>
          </cell>
          <cell r="G11">
            <v>677226</v>
          </cell>
        </row>
        <row r="12">
          <cell r="B12" t="str">
            <v>IPI - Automóveis</v>
          </cell>
          <cell r="C12">
            <v>102494</v>
          </cell>
          <cell r="D12">
            <v>192066</v>
          </cell>
          <cell r="E12">
            <v>135857</v>
          </cell>
          <cell r="F12">
            <v>107179</v>
          </cell>
          <cell r="G12">
            <v>173394</v>
          </cell>
        </row>
        <row r="13">
          <cell r="B13" t="str">
            <v>IPI - Vinculado à Importação</v>
          </cell>
          <cell r="C13">
            <v>138995</v>
          </cell>
          <cell r="D13">
            <v>520327</v>
          </cell>
          <cell r="E13">
            <v>927191</v>
          </cell>
          <cell r="F13">
            <v>9068268</v>
          </cell>
          <cell r="G13">
            <v>5264334</v>
          </cell>
        </row>
        <row r="14">
          <cell r="B14" t="str">
            <v>IPI - Outros</v>
          </cell>
          <cell r="C14">
            <v>10637605</v>
          </cell>
          <cell r="D14">
            <v>12676299</v>
          </cell>
          <cell r="E14">
            <v>16357103</v>
          </cell>
          <cell r="F14">
            <v>18393562</v>
          </cell>
          <cell r="G14">
            <v>22561858</v>
          </cell>
        </row>
        <row r="15">
          <cell r="B15" t="str">
            <v>IMPOSTO SOBRE A RENDA - TOTAL</v>
          </cell>
          <cell r="C15">
            <v>256266600</v>
          </cell>
          <cell r="D15">
            <v>279380623</v>
          </cell>
          <cell r="E15">
            <v>331959959</v>
          </cell>
          <cell r="F15">
            <v>410911429</v>
          </cell>
          <cell r="G15">
            <v>459325545</v>
          </cell>
        </row>
        <row r="16">
          <cell r="B16" t="str">
            <v>IRPF</v>
          </cell>
          <cell r="C16">
            <v>42424494</v>
          </cell>
          <cell r="D16">
            <v>51582893</v>
          </cell>
          <cell r="E16">
            <v>61576958</v>
          </cell>
          <cell r="F16">
            <v>79921925</v>
          </cell>
          <cell r="G16">
            <v>91830573</v>
          </cell>
        </row>
        <row r="17">
          <cell r="B17" t="str">
            <v>IRPJ</v>
          </cell>
          <cell r="C17">
            <v>118493399</v>
          </cell>
          <cell r="D17">
            <v>123889998</v>
          </cell>
          <cell r="E17">
            <v>137909957</v>
          </cell>
          <cell r="F17">
            <v>176020383</v>
          </cell>
          <cell r="G17">
            <v>197109377</v>
          </cell>
        </row>
        <row r="18">
          <cell r="B18" t="str">
            <v>Entidades financeiras</v>
          </cell>
          <cell r="C18">
            <v>38143</v>
          </cell>
          <cell r="D18">
            <v>36521</v>
          </cell>
          <cell r="E18">
            <v>33893</v>
          </cell>
          <cell r="F18">
            <v>49116</v>
          </cell>
          <cell r="G18">
            <v>137486</v>
          </cell>
        </row>
        <row r="19">
          <cell r="B19" t="str">
            <v>Demais empresas</v>
          </cell>
          <cell r="C19">
            <v>118455258</v>
          </cell>
          <cell r="D19">
            <v>123853477</v>
          </cell>
          <cell r="E19">
            <v>137876060</v>
          </cell>
          <cell r="F19">
            <v>175971267</v>
          </cell>
          <cell r="G19">
            <v>196971888</v>
          </cell>
        </row>
        <row r="20">
          <cell r="B20" t="str">
            <v>IRRF - Total</v>
          </cell>
          <cell r="C20">
            <v>95348710</v>
          </cell>
          <cell r="D20">
            <v>103907733</v>
          </cell>
          <cell r="E20">
            <v>132473047</v>
          </cell>
          <cell r="F20">
            <v>154969121</v>
          </cell>
          <cell r="G20">
            <v>170385594</v>
          </cell>
        </row>
        <row r="21">
          <cell r="B21" t="str">
            <v>IRRF - Rendimentos do Trabalho</v>
          </cell>
          <cell r="C21">
            <v>81520267</v>
          </cell>
          <cell r="D21">
            <v>87897104</v>
          </cell>
          <cell r="E21">
            <v>117925638</v>
          </cell>
          <cell r="F21">
            <v>139265550</v>
          </cell>
          <cell r="G21">
            <v>147963613</v>
          </cell>
        </row>
        <row r="22">
          <cell r="B22" t="str">
            <v>IRRF - Rendimentos do Capital</v>
          </cell>
          <cell r="C22">
            <v>8125450</v>
          </cell>
          <cell r="D22">
            <v>7888806</v>
          </cell>
          <cell r="E22">
            <v>7457769</v>
          </cell>
          <cell r="F22">
            <v>9365587</v>
          </cell>
          <cell r="G22">
            <v>12310539</v>
          </cell>
        </row>
        <row r="23">
          <cell r="B23" t="str">
            <v>IRRF - Remessas para Exterior</v>
          </cell>
          <cell r="C23">
            <v>245608</v>
          </cell>
          <cell r="D23">
            <v>1009617</v>
          </cell>
          <cell r="E23">
            <v>569119</v>
          </cell>
          <cell r="F23">
            <v>1059657</v>
          </cell>
          <cell r="G23">
            <v>2090430</v>
          </cell>
        </row>
        <row r="24">
          <cell r="B24" t="str">
            <v>IRRF - Outros Rendimentos</v>
          </cell>
          <cell r="C24">
            <v>5457381</v>
          </cell>
          <cell r="D24">
            <v>7112207</v>
          </cell>
          <cell r="E24">
            <v>6571733</v>
          </cell>
          <cell r="F24">
            <v>5278326</v>
          </cell>
          <cell r="G24">
            <v>8021013</v>
          </cell>
        </row>
        <row r="25">
          <cell r="B25" t="str">
            <v>IOF</v>
          </cell>
          <cell r="C25">
            <v>6798048</v>
          </cell>
          <cell r="D25">
            <v>7579672</v>
          </cell>
          <cell r="E25">
            <v>8435507</v>
          </cell>
          <cell r="F25">
            <v>10764510</v>
          </cell>
          <cell r="G25">
            <v>12045966</v>
          </cell>
        </row>
        <row r="26">
          <cell r="B26" t="str">
            <v>ITR</v>
          </cell>
          <cell r="C26">
            <v>2255023</v>
          </cell>
          <cell r="D26">
            <v>2413815</v>
          </cell>
          <cell r="E26">
            <v>3428205</v>
          </cell>
          <cell r="F26">
            <v>3670016</v>
          </cell>
          <cell r="G26">
            <v>1383613</v>
          </cell>
        </row>
        <row r="27">
          <cell r="B27" t="str">
            <v>CPMF</v>
          </cell>
          <cell r="C27">
            <v>488184</v>
          </cell>
          <cell r="D27">
            <v>21988</v>
          </cell>
          <cell r="E27">
            <v>7540</v>
          </cell>
          <cell r="F27">
            <v>1057</v>
          </cell>
          <cell r="G27">
            <v>161</v>
          </cell>
        </row>
        <row r="28">
          <cell r="B28" t="str">
            <v>COFINS</v>
          </cell>
          <cell r="C28">
            <v>159742406</v>
          </cell>
          <cell r="D28">
            <v>172186214</v>
          </cell>
          <cell r="E28">
            <v>208689658</v>
          </cell>
          <cell r="F28">
            <v>238038849</v>
          </cell>
          <cell r="G28">
            <v>298257907</v>
          </cell>
        </row>
        <row r="29">
          <cell r="B29" t="str">
            <v>Financeiras</v>
          </cell>
          <cell r="C29">
            <v>61867</v>
          </cell>
          <cell r="D29">
            <v>72559</v>
          </cell>
          <cell r="E29">
            <v>117440</v>
          </cell>
          <cell r="F29">
            <v>154416</v>
          </cell>
          <cell r="G29">
            <v>162077</v>
          </cell>
        </row>
        <row r="30">
          <cell r="B30" t="str">
            <v>Demais</v>
          </cell>
          <cell r="C30">
            <v>159688136</v>
          </cell>
          <cell r="D30">
            <v>172113656</v>
          </cell>
          <cell r="E30">
            <v>208572217</v>
          </cell>
          <cell r="F30">
            <v>237884433</v>
          </cell>
          <cell r="G30">
            <v>298095831</v>
          </cell>
        </row>
        <row r="31">
          <cell r="B31" t="str">
            <v>PIS/PASEP</v>
          </cell>
          <cell r="C31">
            <v>80897707</v>
          </cell>
          <cell r="D31">
            <v>92087649</v>
          </cell>
          <cell r="E31">
            <v>92045434</v>
          </cell>
          <cell r="F31">
            <v>108553638</v>
          </cell>
          <cell r="G31">
            <v>125574887</v>
          </cell>
        </row>
        <row r="32">
          <cell r="B32" t="str">
            <v>Financeiras</v>
          </cell>
          <cell r="C32">
            <v>10664</v>
          </cell>
          <cell r="D32">
            <v>63369</v>
          </cell>
          <cell r="E32">
            <v>19566</v>
          </cell>
          <cell r="F32">
            <v>25718</v>
          </cell>
          <cell r="G32">
            <v>26773</v>
          </cell>
        </row>
        <row r="33">
          <cell r="B33" t="str">
            <v>Demais</v>
          </cell>
          <cell r="C33">
            <v>80888594</v>
          </cell>
          <cell r="D33">
            <v>92024279</v>
          </cell>
          <cell r="E33">
            <v>92025871</v>
          </cell>
          <cell r="F33">
            <v>108527920</v>
          </cell>
          <cell r="G33">
            <v>125548116</v>
          </cell>
        </row>
        <row r="34">
          <cell r="B34" t="str">
            <v>CSLL</v>
          </cell>
          <cell r="C34">
            <v>80654490</v>
          </cell>
          <cell r="D34">
            <v>78753217</v>
          </cell>
          <cell r="E34">
            <v>94101997</v>
          </cell>
          <cell r="F34">
            <v>112732750</v>
          </cell>
          <cell r="G34">
            <v>134606028</v>
          </cell>
        </row>
        <row r="35">
          <cell r="B35" t="str">
            <v>Financeiras</v>
          </cell>
          <cell r="C35">
            <v>207246</v>
          </cell>
          <cell r="D35">
            <v>151075</v>
          </cell>
          <cell r="E35">
            <v>157049</v>
          </cell>
          <cell r="F35">
            <v>86696</v>
          </cell>
          <cell r="G35">
            <v>119436</v>
          </cell>
        </row>
        <row r="36">
          <cell r="B36" t="str">
            <v>Demais</v>
          </cell>
          <cell r="C36">
            <v>80449426</v>
          </cell>
          <cell r="D36">
            <v>78602141</v>
          </cell>
          <cell r="E36">
            <v>94029517</v>
          </cell>
          <cell r="F36">
            <v>112647660</v>
          </cell>
          <cell r="G36">
            <v>134551840</v>
          </cell>
        </row>
        <row r="37">
          <cell r="B37" t="str">
            <v>CIDE-COMBUSTÍVEIS</v>
          </cell>
          <cell r="C37" t="str">
            <v>-</v>
          </cell>
          <cell r="D37" t="str">
            <v>-</v>
          </cell>
          <cell r="E37" t="str">
            <v>-</v>
          </cell>
          <cell r="F37" t="str">
            <v>-</v>
          </cell>
          <cell r="G37">
            <v>653</v>
          </cell>
        </row>
        <row r="38">
          <cell r="B38" t="str">
            <v>CONTRIBUICÕES PARA FUNDAF</v>
          </cell>
          <cell r="C38">
            <v>36935</v>
          </cell>
          <cell r="D38">
            <v>49096</v>
          </cell>
          <cell r="E38">
            <v>168497</v>
          </cell>
          <cell r="F38">
            <v>356451</v>
          </cell>
          <cell r="G38">
            <v>586752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932024</v>
          </cell>
          <cell r="E39" t="str">
            <v>-</v>
          </cell>
          <cell r="F39">
            <v>145095188</v>
          </cell>
          <cell r="G39">
            <v>143910489</v>
          </cell>
        </row>
        <row r="40">
          <cell r="B40" t="str">
            <v>OUTRAS RECEITAS ADMINISTRADAS</v>
          </cell>
          <cell r="C40">
            <v>12608408</v>
          </cell>
          <cell r="D40">
            <v>17530542</v>
          </cell>
          <cell r="E40">
            <v>29388255</v>
          </cell>
          <cell r="F40">
            <v>62660004</v>
          </cell>
          <cell r="G40">
            <v>38325913</v>
          </cell>
        </row>
        <row r="41">
          <cell r="B41" t="str">
            <v>RECEITAS ADMINISTRADAS POR OUTROS ÓRGÃOS</v>
          </cell>
          <cell r="C41">
            <v>9645882</v>
          </cell>
          <cell r="D41">
            <v>12432202</v>
          </cell>
          <cell r="E41">
            <v>9484393</v>
          </cell>
          <cell r="F41">
            <v>12474853</v>
          </cell>
          <cell r="G41">
            <v>19040195</v>
          </cell>
        </row>
      </sheetData>
      <sheetData sheetId="21">
        <row r="5">
          <cell r="B5" t="str">
            <v>TOTAL GERAL DAS RECEITAS</v>
          </cell>
          <cell r="C5">
            <v>181049939</v>
          </cell>
          <cell r="D5">
            <v>201634156</v>
          </cell>
          <cell r="E5">
            <v>223238965</v>
          </cell>
          <cell r="F5">
            <v>363214780</v>
          </cell>
          <cell r="G5">
            <v>420338007</v>
          </cell>
        </row>
        <row r="6">
          <cell r="B6" t="str">
            <v>RECEITAS ADMINISTRADAS PELA RFB</v>
          </cell>
          <cell r="C6">
            <v>176304253</v>
          </cell>
          <cell r="D6">
            <v>196719258</v>
          </cell>
          <cell r="E6">
            <v>221415161</v>
          </cell>
          <cell r="F6">
            <v>360635286</v>
          </cell>
          <cell r="G6">
            <v>416341950</v>
          </cell>
        </row>
        <row r="7">
          <cell r="B7" t="str">
            <v>IMPOSTO SOBRE IMPORTAÇÃO</v>
          </cell>
          <cell r="C7">
            <v>910678</v>
          </cell>
          <cell r="D7">
            <v>848272</v>
          </cell>
          <cell r="E7">
            <v>557955</v>
          </cell>
          <cell r="F7">
            <v>579356</v>
          </cell>
          <cell r="G7">
            <v>320136</v>
          </cell>
        </row>
        <row r="8">
          <cell r="B8" t="str">
            <v>IMPOSTO SOBRE EXPORTAÇÃO</v>
          </cell>
          <cell r="C8">
            <v>4204</v>
          </cell>
          <cell r="D8">
            <v>4873</v>
          </cell>
          <cell r="E8">
            <v>11</v>
          </cell>
          <cell r="F8">
            <v>167</v>
          </cell>
          <cell r="G8">
            <v>14</v>
          </cell>
        </row>
        <row r="9">
          <cell r="B9" t="str">
            <v>IPI - TOTAL</v>
          </cell>
          <cell r="C9">
            <v>6781906</v>
          </cell>
          <cell r="D9">
            <v>3200948</v>
          </cell>
          <cell r="E9">
            <v>382607</v>
          </cell>
          <cell r="F9">
            <v>2477382</v>
          </cell>
          <cell r="G9">
            <v>564647</v>
          </cell>
        </row>
        <row r="10">
          <cell r="B10" t="str">
            <v>IPI - Fumo</v>
          </cell>
          <cell r="C10">
            <v>6588928</v>
          </cell>
          <cell r="D10">
            <v>2656961</v>
          </cell>
          <cell r="E10" t="str">
            <v>-</v>
          </cell>
          <cell r="F10" t="str">
            <v>-</v>
          </cell>
          <cell r="G10">
            <v>1638</v>
          </cell>
        </row>
        <row r="11">
          <cell r="B11" t="str">
            <v>IPI - Bebidas</v>
          </cell>
          <cell r="C11" t="str">
            <v>-</v>
          </cell>
          <cell r="D11">
            <v>4216</v>
          </cell>
          <cell r="E11" t="str">
            <v>-</v>
          </cell>
          <cell r="F11">
            <v>100883</v>
          </cell>
          <cell r="G11" t="str">
            <v>-</v>
          </cell>
        </row>
        <row r="12">
          <cell r="B12" t="str">
            <v>IPI - Automóveis</v>
          </cell>
          <cell r="C12" t="str">
            <v>-</v>
          </cell>
          <cell r="D12">
            <v>1431</v>
          </cell>
          <cell r="E12">
            <v>20467</v>
          </cell>
          <cell r="F12">
            <v>10289</v>
          </cell>
          <cell r="G12">
            <v>11023</v>
          </cell>
        </row>
        <row r="13">
          <cell r="B13" t="str">
            <v>IPI - Vinculado à Importação</v>
          </cell>
          <cell r="C13">
            <v>140998</v>
          </cell>
          <cell r="D13">
            <v>498990</v>
          </cell>
          <cell r="E13">
            <v>260665</v>
          </cell>
          <cell r="F13">
            <v>2245069</v>
          </cell>
          <cell r="G13">
            <v>369034</v>
          </cell>
        </row>
        <row r="14">
          <cell r="B14" t="str">
            <v>IPI - Outros</v>
          </cell>
          <cell r="C14">
            <v>51977</v>
          </cell>
          <cell r="D14">
            <v>39351</v>
          </cell>
          <cell r="E14">
            <v>101477</v>
          </cell>
          <cell r="F14">
            <v>121140</v>
          </cell>
          <cell r="G14">
            <v>182950</v>
          </cell>
        </row>
        <row r="15">
          <cell r="B15" t="str">
            <v>IMPOSTO SOBRE A RENDA - TOTAL</v>
          </cell>
          <cell r="C15">
            <v>81890394</v>
          </cell>
          <cell r="D15">
            <v>90544616</v>
          </cell>
          <cell r="E15">
            <v>101092051</v>
          </cell>
          <cell r="F15">
            <v>113990836</v>
          </cell>
          <cell r="G15">
            <v>135270782</v>
          </cell>
        </row>
        <row r="16">
          <cell r="B16" t="str">
            <v>IRPF</v>
          </cell>
          <cell r="C16">
            <v>19727985</v>
          </cell>
          <cell r="D16">
            <v>23266588</v>
          </cell>
          <cell r="E16">
            <v>22183316</v>
          </cell>
          <cell r="F16">
            <v>27010306</v>
          </cell>
          <cell r="G16">
            <v>33491452</v>
          </cell>
        </row>
        <row r="17">
          <cell r="B17" t="str">
            <v>IRPJ</v>
          </cell>
          <cell r="C17">
            <v>28168551</v>
          </cell>
          <cell r="D17">
            <v>33060449</v>
          </cell>
          <cell r="E17">
            <v>39593197</v>
          </cell>
          <cell r="F17">
            <v>43446366</v>
          </cell>
          <cell r="G17">
            <v>50611793</v>
          </cell>
        </row>
        <row r="18">
          <cell r="B18" t="str">
            <v>Entidades financeiras</v>
          </cell>
          <cell r="C18">
            <v>137591</v>
          </cell>
          <cell r="D18">
            <v>388</v>
          </cell>
          <cell r="E18" t="str">
            <v>-</v>
          </cell>
          <cell r="F18">
            <v>151639</v>
          </cell>
          <cell r="G18">
            <v>170722</v>
          </cell>
        </row>
        <row r="19">
          <cell r="B19" t="str">
            <v>Demais empresas</v>
          </cell>
          <cell r="C19">
            <v>28148382</v>
          </cell>
          <cell r="D19">
            <v>33060060</v>
          </cell>
          <cell r="E19">
            <v>39593197</v>
          </cell>
          <cell r="F19">
            <v>43294727</v>
          </cell>
          <cell r="G19">
            <v>50744352</v>
          </cell>
        </row>
        <row r="20">
          <cell r="B20" t="str">
            <v>IRRF - Total</v>
          </cell>
          <cell r="C20">
            <v>33993859</v>
          </cell>
          <cell r="D20">
            <v>34217581</v>
          </cell>
          <cell r="E20">
            <v>39315536</v>
          </cell>
          <cell r="F20">
            <v>43534165</v>
          </cell>
          <cell r="G20">
            <v>51167533</v>
          </cell>
        </row>
        <row r="21">
          <cell r="B21" t="str">
            <v>IRRF - Rendimentos do Trabalho</v>
          </cell>
          <cell r="C21">
            <v>31837915</v>
          </cell>
          <cell r="D21">
            <v>32523447</v>
          </cell>
          <cell r="E21">
            <v>36681704</v>
          </cell>
          <cell r="F21">
            <v>40952050</v>
          </cell>
          <cell r="G21">
            <v>48435283</v>
          </cell>
        </row>
        <row r="22">
          <cell r="B22" t="str">
            <v>IRRF - Rendimentos do Capital</v>
          </cell>
          <cell r="C22">
            <v>795824</v>
          </cell>
          <cell r="D22">
            <v>716634</v>
          </cell>
          <cell r="E22">
            <v>1263070</v>
          </cell>
          <cell r="F22">
            <v>1432627</v>
          </cell>
          <cell r="G22">
            <v>1264621</v>
          </cell>
        </row>
        <row r="23">
          <cell r="B23" t="str">
            <v>IRRF - Remessas para Exterior</v>
          </cell>
          <cell r="C23">
            <v>283</v>
          </cell>
          <cell r="D23">
            <v>30537</v>
          </cell>
          <cell r="E23">
            <v>2931</v>
          </cell>
          <cell r="F23">
            <v>20399</v>
          </cell>
          <cell r="G23">
            <v>26370</v>
          </cell>
        </row>
        <row r="24">
          <cell r="B24" t="str">
            <v>IRRF - Outros Rendimentos</v>
          </cell>
          <cell r="C24">
            <v>1359839</v>
          </cell>
          <cell r="D24">
            <v>946962</v>
          </cell>
          <cell r="E24">
            <v>1367831</v>
          </cell>
          <cell r="F24">
            <v>1129090</v>
          </cell>
          <cell r="G24">
            <v>1441260</v>
          </cell>
        </row>
        <row r="25">
          <cell r="B25" t="str">
            <v>IOF</v>
          </cell>
          <cell r="C25">
            <v>249479</v>
          </cell>
          <cell r="D25">
            <v>339861</v>
          </cell>
          <cell r="E25">
            <v>225952</v>
          </cell>
          <cell r="F25">
            <v>243400</v>
          </cell>
          <cell r="G25">
            <v>235557</v>
          </cell>
        </row>
        <row r="26">
          <cell r="B26" t="str">
            <v>ITR</v>
          </cell>
          <cell r="C26">
            <v>457848</v>
          </cell>
          <cell r="D26">
            <v>602882</v>
          </cell>
          <cell r="E26">
            <v>996604</v>
          </cell>
          <cell r="F26">
            <v>1208505</v>
          </cell>
          <cell r="G26">
            <v>795732</v>
          </cell>
        </row>
        <row r="27">
          <cell r="B27" t="str">
            <v>CPMF</v>
          </cell>
          <cell r="C27">
            <v>8042</v>
          </cell>
          <cell r="D27">
            <v>76</v>
          </cell>
          <cell r="E27">
            <v>47</v>
          </cell>
          <cell r="F27">
            <v>63</v>
          </cell>
          <cell r="G27">
            <v>19</v>
          </cell>
        </row>
        <row r="28">
          <cell r="B28" t="str">
            <v>COFINS</v>
          </cell>
          <cell r="C28">
            <v>43401538</v>
          </cell>
          <cell r="D28">
            <v>50499577</v>
          </cell>
          <cell r="E28">
            <v>55681497</v>
          </cell>
          <cell r="F28">
            <v>55203539</v>
          </cell>
          <cell r="G28">
            <v>78424585</v>
          </cell>
        </row>
        <row r="29">
          <cell r="B29" t="str">
            <v>Financeiras</v>
          </cell>
          <cell r="C29">
            <v>64934</v>
          </cell>
          <cell r="D29">
            <v>36575</v>
          </cell>
          <cell r="E29">
            <v>21566</v>
          </cell>
          <cell r="F29">
            <v>4808</v>
          </cell>
          <cell r="G29">
            <v>45560</v>
          </cell>
        </row>
        <row r="30">
          <cell r="B30" t="str">
            <v>Demais</v>
          </cell>
          <cell r="C30">
            <v>43336604</v>
          </cell>
          <cell r="D30">
            <v>50463001</v>
          </cell>
          <cell r="E30">
            <v>55659934</v>
          </cell>
          <cell r="F30">
            <v>55198894</v>
          </cell>
          <cell r="G30">
            <v>78379606</v>
          </cell>
        </row>
        <row r="31">
          <cell r="B31" t="str">
            <v>PIS/PASEP</v>
          </cell>
          <cell r="C31">
            <v>20859534</v>
          </cell>
          <cell r="D31">
            <v>22902783</v>
          </cell>
          <cell r="E31">
            <v>27052498</v>
          </cell>
          <cell r="F31">
            <v>27664148</v>
          </cell>
          <cell r="G31">
            <v>35074565</v>
          </cell>
        </row>
        <row r="32">
          <cell r="B32" t="str">
            <v>Financeiras</v>
          </cell>
          <cell r="C32">
            <v>11939</v>
          </cell>
          <cell r="D32">
            <v>4375</v>
          </cell>
          <cell r="E32">
            <v>3504</v>
          </cell>
          <cell r="F32">
            <v>761</v>
          </cell>
          <cell r="G32">
            <v>6780</v>
          </cell>
        </row>
        <row r="33">
          <cell r="B33" t="str">
            <v>Demais</v>
          </cell>
          <cell r="C33">
            <v>20847596</v>
          </cell>
          <cell r="D33">
            <v>22898407</v>
          </cell>
          <cell r="E33">
            <v>27048994</v>
          </cell>
          <cell r="F33">
            <v>27663445</v>
          </cell>
          <cell r="G33">
            <v>35067782</v>
          </cell>
        </row>
        <row r="34">
          <cell r="B34" t="str">
            <v>CSLL</v>
          </cell>
          <cell r="C34">
            <v>18371374</v>
          </cell>
          <cell r="D34">
            <v>21558308</v>
          </cell>
          <cell r="E34">
            <v>25694581</v>
          </cell>
          <cell r="F34">
            <v>27144359</v>
          </cell>
          <cell r="G34">
            <v>33515423</v>
          </cell>
        </row>
        <row r="35">
          <cell r="B35" t="str">
            <v>Financeiras</v>
          </cell>
          <cell r="C35">
            <v>37450</v>
          </cell>
          <cell r="D35">
            <v>388</v>
          </cell>
          <cell r="E35">
            <v>50</v>
          </cell>
          <cell r="F35">
            <v>87246</v>
          </cell>
          <cell r="G35">
            <v>98554</v>
          </cell>
        </row>
        <row r="36">
          <cell r="B36" t="str">
            <v>Demais</v>
          </cell>
          <cell r="C36">
            <v>18333925</v>
          </cell>
          <cell r="D36">
            <v>21557918</v>
          </cell>
          <cell r="E36">
            <v>25694530</v>
          </cell>
          <cell r="F36">
            <v>27057113</v>
          </cell>
          <cell r="G36">
            <v>33591307</v>
          </cell>
        </row>
        <row r="37">
          <cell r="B37" t="str">
            <v>CIDE-COMBUSTÍVEIS</v>
          </cell>
          <cell r="C37" t="str">
            <v>-</v>
          </cell>
          <cell r="D37" t="str">
            <v>-</v>
          </cell>
          <cell r="E37" t="str">
            <v>-</v>
          </cell>
          <cell r="F37" t="str">
            <v>-</v>
          </cell>
          <cell r="G37" t="str">
            <v>-</v>
          </cell>
        </row>
        <row r="38">
          <cell r="B38" t="str">
            <v>CONTRIBUICÕES PARA FUNDAF</v>
          </cell>
          <cell r="C38">
            <v>23853</v>
          </cell>
          <cell r="D38">
            <v>24387</v>
          </cell>
          <cell r="E38">
            <v>17776</v>
          </cell>
          <cell r="F38">
            <v>426777</v>
          </cell>
          <cell r="G38">
            <v>613304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242946</v>
          </cell>
          <cell r="E39" t="str">
            <v>-</v>
          </cell>
          <cell r="F39">
            <v>118692620</v>
          </cell>
          <cell r="G39">
            <v>122535878</v>
          </cell>
        </row>
        <row r="40">
          <cell r="B40" t="str">
            <v>OUTRAS RECEITAS ADMINISTRADAS</v>
          </cell>
          <cell r="C40">
            <v>3345470</v>
          </cell>
          <cell r="D40">
            <v>5949733</v>
          </cell>
          <cell r="E40">
            <v>9713610</v>
          </cell>
          <cell r="F40">
            <v>13004164</v>
          </cell>
          <cell r="G40">
            <v>8991347</v>
          </cell>
        </row>
        <row r="41">
          <cell r="B41" t="str">
            <v>RECEITAS ADMINISTRADAS POR OUTROS ÓRGÃOS</v>
          </cell>
          <cell r="C41">
            <v>4745687</v>
          </cell>
          <cell r="D41">
            <v>4914896</v>
          </cell>
          <cell r="E41">
            <v>1823804</v>
          </cell>
          <cell r="F41">
            <v>2579491</v>
          </cell>
          <cell r="G41">
            <v>3996056</v>
          </cell>
        </row>
      </sheetData>
      <sheetData sheetId="22">
        <row r="5">
          <cell r="B5" t="str">
            <v>TOTAL GERAL DAS RECEITAS</v>
          </cell>
          <cell r="C5">
            <v>22061331422</v>
          </cell>
          <cell r="D5">
            <v>21985954134</v>
          </cell>
          <cell r="E5">
            <v>27032275830</v>
          </cell>
          <cell r="F5">
            <v>30758271808</v>
          </cell>
          <cell r="G5">
            <v>32289636390</v>
          </cell>
        </row>
        <row r="6">
          <cell r="B6" t="str">
            <v>RECEITAS ADMINISTRADAS PELA RFB</v>
          </cell>
          <cell r="C6">
            <v>21881732640</v>
          </cell>
          <cell r="D6">
            <v>21637479185</v>
          </cell>
          <cell r="E6">
            <v>26772416107</v>
          </cell>
          <cell r="F6">
            <v>30524095736</v>
          </cell>
          <cell r="G6">
            <v>32017259413</v>
          </cell>
        </row>
        <row r="7">
          <cell r="B7" t="str">
            <v>IMPOSTO SOBRE IMPORTAÇÃO</v>
          </cell>
          <cell r="C7">
            <v>671410514</v>
          </cell>
          <cell r="D7">
            <v>538576427</v>
          </cell>
          <cell r="E7">
            <v>718299186</v>
          </cell>
          <cell r="F7">
            <v>840488602</v>
          </cell>
          <cell r="G7">
            <v>1088493409</v>
          </cell>
        </row>
        <row r="8">
          <cell r="B8" t="str">
            <v>IMPOSTO SOBRE EXPORTAÇÃO</v>
          </cell>
          <cell r="C8">
            <v>654314</v>
          </cell>
          <cell r="D8">
            <v>831167</v>
          </cell>
          <cell r="E8">
            <v>1035237</v>
          </cell>
          <cell r="F8">
            <v>1150418</v>
          </cell>
          <cell r="G8">
            <v>1624389</v>
          </cell>
        </row>
        <row r="9">
          <cell r="B9" t="str">
            <v>IPI - TOTAL</v>
          </cell>
          <cell r="C9">
            <v>3244934468</v>
          </cell>
          <cell r="D9">
            <v>3257460306</v>
          </cell>
          <cell r="E9">
            <v>4730870704</v>
          </cell>
          <cell r="F9">
            <v>4983418019</v>
          </cell>
          <cell r="G9">
            <v>4620977331</v>
          </cell>
        </row>
        <row r="10">
          <cell r="B10" t="str">
            <v>IPI - Fumo</v>
          </cell>
          <cell r="C10">
            <v>451064051</v>
          </cell>
          <cell r="D10">
            <v>1104575207</v>
          </cell>
          <cell r="E10">
            <v>1753453484</v>
          </cell>
          <cell r="F10">
            <v>1761404294</v>
          </cell>
          <cell r="G10">
            <v>1855113434</v>
          </cell>
        </row>
        <row r="11">
          <cell r="B11" t="str">
            <v>IPI - Bebidas</v>
          </cell>
          <cell r="C11">
            <v>136299580</v>
          </cell>
          <cell r="D11">
            <v>132255742</v>
          </cell>
          <cell r="E11">
            <v>147715780</v>
          </cell>
          <cell r="F11">
            <v>153425340</v>
          </cell>
          <cell r="G11">
            <v>158020664</v>
          </cell>
        </row>
        <row r="12">
          <cell r="B12" t="str">
            <v>IPI - Automóveis</v>
          </cell>
          <cell r="C12">
            <v>558895884</v>
          </cell>
          <cell r="D12">
            <v>138334292</v>
          </cell>
          <cell r="E12">
            <v>497504503</v>
          </cell>
          <cell r="F12">
            <v>595491061</v>
          </cell>
          <cell r="G12">
            <v>209236061</v>
          </cell>
        </row>
        <row r="13">
          <cell r="B13" t="str">
            <v>IPI - Vinculado à Importação</v>
          </cell>
          <cell r="C13">
            <v>796372861</v>
          </cell>
          <cell r="D13">
            <v>672828733</v>
          </cell>
          <cell r="E13">
            <v>937308183</v>
          </cell>
          <cell r="F13">
            <v>967154730</v>
          </cell>
          <cell r="G13">
            <v>1088739776</v>
          </cell>
        </row>
        <row r="14">
          <cell r="B14" t="str">
            <v>IPI - Outros</v>
          </cell>
          <cell r="C14">
            <v>1302302093</v>
          </cell>
          <cell r="D14">
            <v>1209466330</v>
          </cell>
          <cell r="E14">
            <v>1394888757</v>
          </cell>
          <cell r="F14">
            <v>1505942593</v>
          </cell>
          <cell r="G14">
            <v>1309867400</v>
          </cell>
        </row>
        <row r="15">
          <cell r="B15" t="str">
            <v>IMPOSTO SOBRE A RENDA - TOTAL</v>
          </cell>
          <cell r="C15">
            <v>6737701089</v>
          </cell>
          <cell r="D15">
            <v>6655716366</v>
          </cell>
          <cell r="E15">
            <v>7787498989</v>
          </cell>
          <cell r="F15">
            <v>8955584235</v>
          </cell>
          <cell r="G15">
            <v>9992033274</v>
          </cell>
        </row>
        <row r="16">
          <cell r="B16" t="str">
            <v>IRPF</v>
          </cell>
          <cell r="C16">
            <v>1080111402</v>
          </cell>
          <cell r="D16">
            <v>980915449</v>
          </cell>
          <cell r="E16">
            <v>1131260733</v>
          </cell>
          <cell r="F16">
            <v>1273720800</v>
          </cell>
          <cell r="G16">
            <v>1569488347</v>
          </cell>
        </row>
        <row r="17">
          <cell r="B17" t="str">
            <v>IRPJ</v>
          </cell>
          <cell r="C17">
            <v>2929914843</v>
          </cell>
          <cell r="D17">
            <v>2945374405</v>
          </cell>
          <cell r="E17">
            <v>3738178987</v>
          </cell>
          <cell r="F17">
            <v>4187659407</v>
          </cell>
          <cell r="G17">
            <v>4613200858</v>
          </cell>
        </row>
        <row r="18">
          <cell r="B18" t="str">
            <v>Entidades financeiras</v>
          </cell>
          <cell r="C18">
            <v>240303208</v>
          </cell>
          <cell r="D18">
            <v>276107772</v>
          </cell>
          <cell r="E18">
            <v>338783065</v>
          </cell>
          <cell r="F18">
            <v>407833202</v>
          </cell>
          <cell r="G18">
            <v>502725953</v>
          </cell>
        </row>
        <row r="19">
          <cell r="B19" t="str">
            <v>Demais empresas</v>
          </cell>
          <cell r="C19">
            <v>2689611635</v>
          </cell>
          <cell r="D19">
            <v>2669266634</v>
          </cell>
          <cell r="E19">
            <v>3399395922</v>
          </cell>
          <cell r="F19">
            <v>3779826206</v>
          </cell>
          <cell r="G19">
            <v>4110474904</v>
          </cell>
        </row>
        <row r="20">
          <cell r="B20" t="str">
            <v>IRRF - Total</v>
          </cell>
          <cell r="C20">
            <v>2727674847</v>
          </cell>
          <cell r="D20">
            <v>2729426511</v>
          </cell>
          <cell r="E20">
            <v>2918059267</v>
          </cell>
          <cell r="F20">
            <v>3494204026</v>
          </cell>
          <cell r="G20">
            <v>3809344074</v>
          </cell>
        </row>
        <row r="21">
          <cell r="B21" t="str">
            <v>IRRF - Rendimentos do Trabalho</v>
          </cell>
          <cell r="C21">
            <v>1879503931</v>
          </cell>
          <cell r="D21">
            <v>1896136080</v>
          </cell>
          <cell r="E21">
            <v>2087564988</v>
          </cell>
          <cell r="F21">
            <v>2477281909</v>
          </cell>
          <cell r="G21">
            <v>2636650281</v>
          </cell>
        </row>
        <row r="22">
          <cell r="B22" t="str">
            <v>IRRF - Rendimentos do Capital</v>
          </cell>
          <cell r="C22">
            <v>527146435</v>
          </cell>
          <cell r="D22">
            <v>487969538</v>
          </cell>
          <cell r="E22">
            <v>467871963</v>
          </cell>
          <cell r="F22">
            <v>572221408</v>
          </cell>
          <cell r="G22">
            <v>656924244</v>
          </cell>
        </row>
        <row r="23">
          <cell r="B23" t="str">
            <v>IRRF - Remessas para Exterior</v>
          </cell>
          <cell r="C23">
            <v>120703260</v>
          </cell>
          <cell r="D23">
            <v>148844360</v>
          </cell>
          <cell r="E23">
            <v>149288023</v>
          </cell>
          <cell r="F23">
            <v>192414482</v>
          </cell>
          <cell r="G23">
            <v>224746899</v>
          </cell>
        </row>
        <row r="24">
          <cell r="B24" t="str">
            <v>IRRF - Outros Rendimentos</v>
          </cell>
          <cell r="C24">
            <v>200321220</v>
          </cell>
          <cell r="D24">
            <v>196476533</v>
          </cell>
          <cell r="E24">
            <v>213334295</v>
          </cell>
          <cell r="F24">
            <v>252286229</v>
          </cell>
          <cell r="G24">
            <v>291022650</v>
          </cell>
        </row>
        <row r="25">
          <cell r="B25" t="str">
            <v>IOF</v>
          </cell>
          <cell r="C25">
            <v>352627107</v>
          </cell>
          <cell r="D25">
            <v>323820443</v>
          </cell>
          <cell r="E25">
            <v>390899059</v>
          </cell>
          <cell r="F25">
            <v>495679303</v>
          </cell>
          <cell r="G25">
            <v>528281017</v>
          </cell>
        </row>
        <row r="26">
          <cell r="B26" t="str">
            <v>ITR</v>
          </cell>
          <cell r="C26">
            <v>44308725</v>
          </cell>
          <cell r="D26">
            <v>45022327</v>
          </cell>
          <cell r="E26">
            <v>52218196</v>
          </cell>
          <cell r="F26">
            <v>59791459</v>
          </cell>
          <cell r="G26">
            <v>24755974</v>
          </cell>
        </row>
        <row r="27">
          <cell r="B27" t="str">
            <v>CPMF</v>
          </cell>
          <cell r="C27">
            <v>17318226</v>
          </cell>
          <cell r="D27">
            <v>3690561</v>
          </cell>
          <cell r="E27">
            <v>93570</v>
          </cell>
          <cell r="F27">
            <v>1373853</v>
          </cell>
          <cell r="G27">
            <v>179920</v>
          </cell>
        </row>
        <row r="28">
          <cell r="B28" t="str">
            <v>COFINS</v>
          </cell>
          <cell r="C28">
            <v>6751012853</v>
          </cell>
          <cell r="D28">
            <v>6475471358</v>
          </cell>
          <cell r="E28">
            <v>7734049745</v>
          </cell>
          <cell r="F28">
            <v>8500197930</v>
          </cell>
          <cell r="G28">
            <v>9397011753</v>
          </cell>
        </row>
        <row r="29">
          <cell r="B29" t="str">
            <v>Financeiras</v>
          </cell>
          <cell r="C29">
            <v>121887845</v>
          </cell>
          <cell r="D29">
            <v>191465801</v>
          </cell>
          <cell r="E29">
            <v>216335390</v>
          </cell>
          <cell r="F29">
            <v>267212651</v>
          </cell>
          <cell r="G29">
            <v>313356965</v>
          </cell>
        </row>
        <row r="30">
          <cell r="B30" t="str">
            <v>Demais</v>
          </cell>
          <cell r="C30">
            <v>6629125006</v>
          </cell>
          <cell r="D30">
            <v>6284005562</v>
          </cell>
          <cell r="E30">
            <v>7517714352</v>
          </cell>
          <cell r="F30">
            <v>8232985283</v>
          </cell>
          <cell r="G30">
            <v>9083654787</v>
          </cell>
        </row>
        <row r="31">
          <cell r="B31" t="str">
            <v>PIS/PASEP</v>
          </cell>
          <cell r="C31">
            <v>1770039595</v>
          </cell>
          <cell r="D31">
            <v>1726658999</v>
          </cell>
          <cell r="E31">
            <v>2064366203</v>
          </cell>
          <cell r="F31">
            <v>2235568287</v>
          </cell>
          <cell r="G31">
            <v>2468456605</v>
          </cell>
        </row>
        <row r="32">
          <cell r="B32" t="str">
            <v>Financeiras</v>
          </cell>
          <cell r="C32">
            <v>27230036</v>
          </cell>
          <cell r="D32">
            <v>33143166</v>
          </cell>
          <cell r="E32">
            <v>37353407</v>
          </cell>
          <cell r="F32">
            <v>43690467</v>
          </cell>
          <cell r="G32">
            <v>51499438</v>
          </cell>
        </row>
        <row r="33">
          <cell r="B33" t="str">
            <v>Demais</v>
          </cell>
          <cell r="C33">
            <v>1742809562</v>
          </cell>
          <cell r="D33">
            <v>1693515834</v>
          </cell>
          <cell r="E33">
            <v>2027012797</v>
          </cell>
          <cell r="F33">
            <v>2191877818</v>
          </cell>
          <cell r="G33">
            <v>2416957169</v>
          </cell>
        </row>
        <row r="34">
          <cell r="B34" t="str">
            <v>CSLL</v>
          </cell>
          <cell r="C34">
            <v>1589881780</v>
          </cell>
          <cell r="D34">
            <v>1599470051</v>
          </cell>
          <cell r="E34">
            <v>2054580489</v>
          </cell>
          <cell r="F34">
            <v>2303636805</v>
          </cell>
          <cell r="G34">
            <v>2630559760</v>
          </cell>
        </row>
        <row r="35">
          <cell r="B35" t="str">
            <v>Financeiras</v>
          </cell>
          <cell r="C35">
            <v>113592678</v>
          </cell>
          <cell r="D35">
            <v>154946405</v>
          </cell>
          <cell r="E35">
            <v>210433019</v>
          </cell>
          <cell r="F35">
            <v>253600886</v>
          </cell>
          <cell r="G35">
            <v>313111500</v>
          </cell>
        </row>
        <row r="36">
          <cell r="B36" t="str">
            <v>Demais</v>
          </cell>
          <cell r="C36">
            <v>1476289103</v>
          </cell>
          <cell r="D36">
            <v>1444523647</v>
          </cell>
          <cell r="E36">
            <v>1844147468</v>
          </cell>
          <cell r="F36">
            <v>2050035921</v>
          </cell>
          <cell r="G36">
            <v>2317448259</v>
          </cell>
        </row>
        <row r="37">
          <cell r="B37" t="str">
            <v>CIDE-COMBUSTÍVEIS</v>
          </cell>
          <cell r="C37">
            <v>492082323</v>
          </cell>
          <cell r="D37">
            <v>537567127</v>
          </cell>
          <cell r="E37">
            <v>707716137</v>
          </cell>
          <cell r="F37">
            <v>468154600</v>
          </cell>
          <cell r="G37">
            <v>34332277</v>
          </cell>
        </row>
        <row r="38">
          <cell r="B38" t="str">
            <v>CONTRIBUICÕES PARA FUNDAF</v>
          </cell>
          <cell r="C38">
            <v>20152047</v>
          </cell>
          <cell r="D38">
            <v>9774267</v>
          </cell>
          <cell r="E38">
            <v>21602721</v>
          </cell>
          <cell r="F38">
            <v>73757793</v>
          </cell>
          <cell r="G38">
            <v>67360034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12381791</v>
          </cell>
          <cell r="E39" t="str">
            <v>-</v>
          </cell>
          <cell r="F39">
            <v>807242118</v>
          </cell>
          <cell r="G39">
            <v>839541024</v>
          </cell>
        </row>
        <row r="40">
          <cell r="B40" t="str">
            <v>OUTRAS RECEITAS ADMINISTRADAS</v>
          </cell>
          <cell r="C40">
            <v>189609602</v>
          </cell>
          <cell r="D40">
            <v>451037995</v>
          </cell>
          <cell r="E40">
            <v>509185881</v>
          </cell>
          <cell r="F40">
            <v>799131419</v>
          </cell>
          <cell r="G40">
            <v>432402932</v>
          </cell>
        </row>
        <row r="41">
          <cell r="B41" t="str">
            <v>RECEITAS ADMINISTRADAS POR OUTROS ÓRGÃOS</v>
          </cell>
          <cell r="C41">
            <v>179598785</v>
          </cell>
          <cell r="D41">
            <v>348474950</v>
          </cell>
          <cell r="E41">
            <v>259859726</v>
          </cell>
          <cell r="F41">
            <v>234176071</v>
          </cell>
          <cell r="G41">
            <v>272376976</v>
          </cell>
        </row>
      </sheetData>
      <sheetData sheetId="23">
        <row r="5">
          <cell r="B5" t="str">
            <v>TOTAL GERAL DAS RECEITAS</v>
          </cell>
          <cell r="C5">
            <v>13447082191</v>
          </cell>
          <cell r="D5">
            <v>13484081994</v>
          </cell>
          <cell r="E5">
            <v>18000525546</v>
          </cell>
          <cell r="F5">
            <v>21565547164</v>
          </cell>
          <cell r="G5">
            <v>23434468739</v>
          </cell>
        </row>
        <row r="6">
          <cell r="B6" t="str">
            <v>RECEITAS ADMINISTRADAS PELA RFB</v>
          </cell>
          <cell r="C6">
            <v>13360023864</v>
          </cell>
          <cell r="D6">
            <v>13315809377</v>
          </cell>
          <cell r="E6">
            <v>17859960859</v>
          </cell>
          <cell r="F6">
            <v>21441002772</v>
          </cell>
          <cell r="G6">
            <v>23289318789</v>
          </cell>
        </row>
        <row r="7">
          <cell r="B7" t="str">
            <v>IMPOSTO SOBRE IMPORTAÇÃO</v>
          </cell>
          <cell r="C7">
            <v>1186123783</v>
          </cell>
          <cell r="D7">
            <v>1278154435</v>
          </cell>
          <cell r="E7">
            <v>2177012427</v>
          </cell>
          <cell r="F7">
            <v>2766088589</v>
          </cell>
          <cell r="G7">
            <v>3438763742</v>
          </cell>
        </row>
        <row r="8">
          <cell r="B8" t="str">
            <v>IMPOSTO SOBRE EXPORTAÇÃO</v>
          </cell>
          <cell r="C8">
            <v>550468</v>
          </cell>
          <cell r="D8">
            <v>417089</v>
          </cell>
          <cell r="E8">
            <v>88395</v>
          </cell>
          <cell r="F8">
            <v>234758</v>
          </cell>
          <cell r="G8">
            <v>2548571</v>
          </cell>
        </row>
        <row r="9">
          <cell r="B9" t="str">
            <v>IPI - TOTAL</v>
          </cell>
          <cell r="C9">
            <v>1758243490</v>
          </cell>
          <cell r="D9">
            <v>1589310801</v>
          </cell>
          <cell r="E9">
            <v>2218588942</v>
          </cell>
          <cell r="F9">
            <v>2561815229</v>
          </cell>
          <cell r="G9">
            <v>2581416261</v>
          </cell>
        </row>
        <row r="10">
          <cell r="B10" t="str">
            <v>IPI - Fumo</v>
          </cell>
          <cell r="C10">
            <v>128747470</v>
          </cell>
          <cell r="D10">
            <v>64426735</v>
          </cell>
          <cell r="E10">
            <v>1907300</v>
          </cell>
          <cell r="F10">
            <v>229279</v>
          </cell>
          <cell r="G10">
            <v>444881</v>
          </cell>
        </row>
        <row r="11">
          <cell r="B11" t="str">
            <v>IPI - Bebidas</v>
          </cell>
          <cell r="C11">
            <v>96609351</v>
          </cell>
          <cell r="D11">
            <v>91266513</v>
          </cell>
          <cell r="E11">
            <v>92384963</v>
          </cell>
          <cell r="F11">
            <v>84081335</v>
          </cell>
          <cell r="G11">
            <v>112839341</v>
          </cell>
        </row>
        <row r="12">
          <cell r="B12" t="str">
            <v>IPI - Automóveis</v>
          </cell>
          <cell r="C12">
            <v>2964950</v>
          </cell>
          <cell r="D12">
            <v>84042</v>
          </cell>
          <cell r="E12">
            <v>510630</v>
          </cell>
          <cell r="F12">
            <v>386848</v>
          </cell>
          <cell r="G12">
            <v>349478</v>
          </cell>
        </row>
        <row r="13">
          <cell r="B13" t="str">
            <v>IPI - Vinculado à Importação</v>
          </cell>
          <cell r="C13">
            <v>601668194</v>
          </cell>
          <cell r="D13">
            <v>605951399</v>
          </cell>
          <cell r="E13">
            <v>1005438703</v>
          </cell>
          <cell r="F13">
            <v>1161220199</v>
          </cell>
          <cell r="G13">
            <v>1280365191</v>
          </cell>
        </row>
        <row r="14">
          <cell r="B14" t="str">
            <v>IPI - Outros</v>
          </cell>
          <cell r="C14">
            <v>931167278</v>
          </cell>
          <cell r="D14">
            <v>827582112</v>
          </cell>
          <cell r="E14">
            <v>1118347345</v>
          </cell>
          <cell r="F14">
            <v>1315897567</v>
          </cell>
          <cell r="G14">
            <v>1187418159</v>
          </cell>
        </row>
        <row r="15">
          <cell r="B15" t="str">
            <v>IMPOSTO SOBRE A RENDA - TOTAL</v>
          </cell>
          <cell r="C15">
            <v>3512996932</v>
          </cell>
          <cell r="D15">
            <v>3607676827</v>
          </cell>
          <cell r="E15">
            <v>4329840587</v>
          </cell>
          <cell r="F15">
            <v>5038153896</v>
          </cell>
          <cell r="G15">
            <v>5595721729</v>
          </cell>
        </row>
        <row r="16">
          <cell r="B16" t="str">
            <v>IRPF</v>
          </cell>
          <cell r="C16">
            <v>407911359</v>
          </cell>
          <cell r="D16">
            <v>430032787</v>
          </cell>
          <cell r="E16">
            <v>458575477</v>
          </cell>
          <cell r="F16">
            <v>545770013</v>
          </cell>
          <cell r="G16">
            <v>716308636</v>
          </cell>
        </row>
        <row r="17">
          <cell r="B17" t="str">
            <v>IRPJ</v>
          </cell>
          <cell r="C17">
            <v>1954417374</v>
          </cell>
          <cell r="D17">
            <v>2074357309</v>
          </cell>
          <cell r="E17">
            <v>2526527110</v>
          </cell>
          <cell r="F17">
            <v>2900812693</v>
          </cell>
          <cell r="G17">
            <v>3110277771</v>
          </cell>
        </row>
        <row r="18">
          <cell r="B18" t="str">
            <v>Entidades financeiras</v>
          </cell>
          <cell r="C18">
            <v>23494022</v>
          </cell>
          <cell r="D18">
            <v>12452923</v>
          </cell>
          <cell r="E18">
            <v>10935137</v>
          </cell>
          <cell r="F18">
            <v>13518235</v>
          </cell>
          <cell r="G18">
            <v>22859575</v>
          </cell>
        </row>
        <row r="19">
          <cell r="B19" t="str">
            <v>Demais empresas</v>
          </cell>
          <cell r="C19">
            <v>1930923354</v>
          </cell>
          <cell r="D19">
            <v>2061904389</v>
          </cell>
          <cell r="E19">
            <v>2515591971</v>
          </cell>
          <cell r="F19">
            <v>2887294461</v>
          </cell>
          <cell r="G19">
            <v>3087418198</v>
          </cell>
        </row>
        <row r="20">
          <cell r="B20" t="str">
            <v>IRRF - Total</v>
          </cell>
          <cell r="C20">
            <v>1150668196</v>
          </cell>
          <cell r="D20">
            <v>1103286727</v>
          </cell>
          <cell r="E20">
            <v>1344738002</v>
          </cell>
          <cell r="F20">
            <v>1591571192</v>
          </cell>
          <cell r="G20">
            <v>1769135326</v>
          </cell>
        </row>
        <row r="21">
          <cell r="B21" t="str">
            <v>IRRF - Rendimentos do Trabalho</v>
          </cell>
          <cell r="C21">
            <v>814966779</v>
          </cell>
          <cell r="D21">
            <v>788274581</v>
          </cell>
          <cell r="E21">
            <v>932310228</v>
          </cell>
          <cell r="F21">
            <v>1094396571</v>
          </cell>
          <cell r="G21">
            <v>1236030162</v>
          </cell>
        </row>
        <row r="22">
          <cell r="B22" t="str">
            <v>IRRF - Rendimentos do Capital</v>
          </cell>
          <cell r="C22">
            <v>148561253</v>
          </cell>
          <cell r="D22">
            <v>156267503</v>
          </cell>
          <cell r="E22">
            <v>196054534</v>
          </cell>
          <cell r="F22">
            <v>285774702</v>
          </cell>
          <cell r="G22">
            <v>264456002</v>
          </cell>
        </row>
        <row r="23">
          <cell r="B23" t="str">
            <v>IRRF - Remessas para Exterior</v>
          </cell>
          <cell r="C23">
            <v>89020917</v>
          </cell>
          <cell r="D23">
            <v>66283826</v>
          </cell>
          <cell r="E23">
            <v>109932633</v>
          </cell>
          <cell r="F23">
            <v>86452378</v>
          </cell>
          <cell r="G23">
            <v>110155818</v>
          </cell>
        </row>
        <row r="24">
          <cell r="B24" t="str">
            <v>IRRF - Outros Rendimentos</v>
          </cell>
          <cell r="C24">
            <v>98119248</v>
          </cell>
          <cell r="D24">
            <v>92460815</v>
          </cell>
          <cell r="E24">
            <v>106440609</v>
          </cell>
          <cell r="F24">
            <v>124947541</v>
          </cell>
          <cell r="G24">
            <v>158493341</v>
          </cell>
        </row>
        <row r="25">
          <cell r="B25" t="str">
            <v>IOF</v>
          </cell>
          <cell r="C25">
            <v>70082871</v>
          </cell>
          <cell r="D25">
            <v>56062495</v>
          </cell>
          <cell r="E25">
            <v>60472428</v>
          </cell>
          <cell r="F25">
            <v>69340695</v>
          </cell>
          <cell r="G25">
            <v>79616149</v>
          </cell>
        </row>
        <row r="26">
          <cell r="B26" t="str">
            <v>ITR</v>
          </cell>
          <cell r="C26">
            <v>8797359</v>
          </cell>
          <cell r="D26">
            <v>9196012</v>
          </cell>
          <cell r="E26">
            <v>10724358</v>
          </cell>
          <cell r="F26">
            <v>12075563</v>
          </cell>
          <cell r="G26">
            <v>4820915</v>
          </cell>
        </row>
        <row r="27">
          <cell r="B27" t="str">
            <v>CPMF</v>
          </cell>
          <cell r="C27">
            <v>6216912</v>
          </cell>
          <cell r="D27">
            <v>7395034</v>
          </cell>
          <cell r="E27">
            <v>140108</v>
          </cell>
          <cell r="F27">
            <v>450125</v>
          </cell>
          <cell r="G27">
            <v>31237</v>
          </cell>
        </row>
        <row r="28">
          <cell r="B28" t="str">
            <v>COFINS</v>
          </cell>
          <cell r="C28">
            <v>4523644185</v>
          </cell>
          <cell r="D28">
            <v>4308235741</v>
          </cell>
          <cell r="E28">
            <v>5788185411</v>
          </cell>
          <cell r="F28">
            <v>6743925846</v>
          </cell>
          <cell r="G28">
            <v>7210669541</v>
          </cell>
        </row>
        <row r="29">
          <cell r="B29" t="str">
            <v>Financeiras</v>
          </cell>
          <cell r="C29">
            <v>24724960</v>
          </cell>
          <cell r="D29">
            <v>10124049</v>
          </cell>
          <cell r="E29">
            <v>11351215</v>
          </cell>
          <cell r="F29">
            <v>13570125</v>
          </cell>
          <cell r="G29">
            <v>15196266</v>
          </cell>
        </row>
        <row r="30">
          <cell r="B30" t="str">
            <v>Demais</v>
          </cell>
          <cell r="C30">
            <v>4498919225</v>
          </cell>
          <cell r="D30">
            <v>4298111692</v>
          </cell>
          <cell r="E30">
            <v>5776834194</v>
          </cell>
          <cell r="F30">
            <v>6730355720</v>
          </cell>
          <cell r="G30">
            <v>7195473274</v>
          </cell>
        </row>
        <row r="31">
          <cell r="B31" t="str">
            <v>PIS/PASEP</v>
          </cell>
          <cell r="C31">
            <v>1130616367</v>
          </cell>
          <cell r="D31">
            <v>1082204780</v>
          </cell>
          <cell r="E31">
            <v>1460144154</v>
          </cell>
          <cell r="F31">
            <v>1726892145</v>
          </cell>
          <cell r="G31">
            <v>1826490154</v>
          </cell>
        </row>
        <row r="32">
          <cell r="B32" t="str">
            <v>Financeiras</v>
          </cell>
          <cell r="C32">
            <v>3993644</v>
          </cell>
          <cell r="D32">
            <v>1784159</v>
          </cell>
          <cell r="E32">
            <v>1944444</v>
          </cell>
          <cell r="F32">
            <v>2276913</v>
          </cell>
          <cell r="G32">
            <v>2529806</v>
          </cell>
        </row>
        <row r="33">
          <cell r="B33" t="str">
            <v>Demais</v>
          </cell>
          <cell r="C33">
            <v>1126622721</v>
          </cell>
          <cell r="D33">
            <v>1080420622</v>
          </cell>
          <cell r="E33">
            <v>1458199710</v>
          </cell>
          <cell r="F33">
            <v>1724615232</v>
          </cell>
          <cell r="G33">
            <v>1823960351</v>
          </cell>
        </row>
        <row r="34">
          <cell r="B34" t="str">
            <v>CSLL</v>
          </cell>
          <cell r="C34">
            <v>1043882048</v>
          </cell>
          <cell r="D34">
            <v>1072872549</v>
          </cell>
          <cell r="E34">
            <v>1315518547</v>
          </cell>
          <cell r="F34">
            <v>1520395669</v>
          </cell>
          <cell r="G34">
            <v>1652610975</v>
          </cell>
        </row>
        <row r="35">
          <cell r="B35" t="str">
            <v>Financeiras</v>
          </cell>
          <cell r="C35">
            <v>9027327</v>
          </cell>
          <cell r="D35">
            <v>7016675</v>
          </cell>
          <cell r="E35">
            <v>5695029</v>
          </cell>
          <cell r="F35">
            <v>7931525</v>
          </cell>
          <cell r="G35">
            <v>12486926</v>
          </cell>
        </row>
        <row r="36">
          <cell r="B36" t="str">
            <v>Demais</v>
          </cell>
          <cell r="C36">
            <v>1034854722</v>
          </cell>
          <cell r="D36">
            <v>1065855873</v>
          </cell>
          <cell r="E36">
            <v>1309823520</v>
          </cell>
          <cell r="F36">
            <v>1512464144</v>
          </cell>
          <cell r="G36">
            <v>1640124051</v>
          </cell>
        </row>
        <row r="37">
          <cell r="B37" t="str">
            <v>CIDE-COMBUSTÍVEIS</v>
          </cell>
          <cell r="C37">
            <v>22908</v>
          </cell>
          <cell r="D37">
            <v>54083</v>
          </cell>
          <cell r="E37">
            <v>22883740</v>
          </cell>
          <cell r="F37">
            <v>266</v>
          </cell>
          <cell r="G37">
            <v>5230</v>
          </cell>
        </row>
        <row r="38">
          <cell r="B38" t="str">
            <v>CONTRIBUICÕES PARA FUNDAF</v>
          </cell>
          <cell r="C38">
            <v>8299358</v>
          </cell>
          <cell r="D38">
            <v>13530556</v>
          </cell>
          <cell r="E38">
            <v>25810081</v>
          </cell>
          <cell r="F38">
            <v>41316077</v>
          </cell>
          <cell r="G38">
            <v>35952839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12344001</v>
          </cell>
          <cell r="E39" t="str">
            <v>-</v>
          </cell>
          <cell r="F39">
            <v>349693462</v>
          </cell>
          <cell r="G39">
            <v>372089585</v>
          </cell>
        </row>
        <row r="40">
          <cell r="B40" t="str">
            <v>OUTRAS RECEITAS ADMINISTRADAS</v>
          </cell>
          <cell r="C40">
            <v>110590650</v>
          </cell>
          <cell r="D40">
            <v>279331771</v>
          </cell>
          <cell r="E40">
            <v>450553328</v>
          </cell>
          <cell r="F40">
            <v>610631200</v>
          </cell>
          <cell r="G40">
            <v>488581860</v>
          </cell>
        </row>
        <row r="41">
          <cell r="B41" t="str">
            <v>RECEITAS ADMINISTRADAS POR OUTROS ÓRGÃOS</v>
          </cell>
          <cell r="C41">
            <v>87058326</v>
          </cell>
          <cell r="D41">
            <v>168272616</v>
          </cell>
          <cell r="E41">
            <v>140564689</v>
          </cell>
          <cell r="F41">
            <v>124544392</v>
          </cell>
          <cell r="G41">
            <v>145149952</v>
          </cell>
        </row>
      </sheetData>
      <sheetData sheetId="24">
        <row r="5">
          <cell r="B5" t="str">
            <v>TOTAL GERAL DAS RECEITAS</v>
          </cell>
          <cell r="C5">
            <v>970472212</v>
          </cell>
          <cell r="D5">
            <v>1026227488</v>
          </cell>
          <cell r="E5">
            <v>1245998634</v>
          </cell>
          <cell r="F5">
            <v>1670927744</v>
          </cell>
          <cell r="G5">
            <v>1877915020</v>
          </cell>
        </row>
        <row r="6">
          <cell r="B6" t="str">
            <v>RECEITAS ADMINISTRADAS PELA RFB</v>
          </cell>
          <cell r="C6">
            <v>941773891</v>
          </cell>
          <cell r="D6">
            <v>978197182</v>
          </cell>
          <cell r="E6">
            <v>1188000505</v>
          </cell>
          <cell r="F6">
            <v>1575541453</v>
          </cell>
          <cell r="G6">
            <v>1813080827</v>
          </cell>
        </row>
        <row r="7">
          <cell r="B7" t="str">
            <v>IMPOSTO SOBRE IMPORTAÇÃO</v>
          </cell>
          <cell r="C7">
            <v>3255551</v>
          </cell>
          <cell r="D7">
            <v>5044096</v>
          </cell>
          <cell r="E7">
            <v>4043425</v>
          </cell>
          <cell r="F7">
            <v>7040224</v>
          </cell>
          <cell r="G7">
            <v>11033037</v>
          </cell>
        </row>
        <row r="8">
          <cell r="B8" t="str">
            <v>IMPOSTO SOBRE EXPORTAÇÃO</v>
          </cell>
          <cell r="C8">
            <v>7136</v>
          </cell>
          <cell r="D8">
            <v>5393</v>
          </cell>
          <cell r="E8">
            <v>34556</v>
          </cell>
          <cell r="F8">
            <v>3740</v>
          </cell>
          <cell r="G8">
            <v>10716</v>
          </cell>
        </row>
        <row r="9">
          <cell r="B9" t="str">
            <v>IPI - TOTAL</v>
          </cell>
          <cell r="C9">
            <v>84030240</v>
          </cell>
          <cell r="D9">
            <v>73802675</v>
          </cell>
          <cell r="E9">
            <v>86497057</v>
          </cell>
          <cell r="F9">
            <v>100927222</v>
          </cell>
          <cell r="G9">
            <v>110480113</v>
          </cell>
        </row>
        <row r="10">
          <cell r="B10" t="str">
            <v>IPI - Fumo</v>
          </cell>
          <cell r="C10">
            <v>18092417</v>
          </cell>
          <cell r="D10">
            <v>8893790</v>
          </cell>
          <cell r="E10">
            <v>895303</v>
          </cell>
          <cell r="F10">
            <v>2010080</v>
          </cell>
          <cell r="G10">
            <v>1981346</v>
          </cell>
        </row>
        <row r="11">
          <cell r="B11" t="str">
            <v>IPI - Bebidas</v>
          </cell>
          <cell r="C11">
            <v>36973834</v>
          </cell>
          <cell r="D11">
            <v>36718942</v>
          </cell>
          <cell r="E11">
            <v>52741999</v>
          </cell>
          <cell r="F11">
            <v>57017946</v>
          </cell>
          <cell r="G11">
            <v>62606404</v>
          </cell>
        </row>
        <row r="12">
          <cell r="B12" t="str">
            <v>IPI - Automóveis</v>
          </cell>
          <cell r="C12">
            <v>120</v>
          </cell>
          <cell r="D12">
            <v>5219</v>
          </cell>
          <cell r="E12">
            <v>6834</v>
          </cell>
          <cell r="F12">
            <v>3644</v>
          </cell>
          <cell r="G12">
            <v>10297</v>
          </cell>
        </row>
        <row r="13">
          <cell r="B13" t="str">
            <v>IPI - Vinculado à Importação</v>
          </cell>
          <cell r="C13">
            <v>3362641</v>
          </cell>
          <cell r="D13">
            <v>2969248</v>
          </cell>
          <cell r="E13">
            <v>2912081</v>
          </cell>
          <cell r="F13">
            <v>7778780</v>
          </cell>
          <cell r="G13">
            <v>6309853</v>
          </cell>
        </row>
        <row r="14">
          <cell r="B14" t="str">
            <v>IPI - Outros</v>
          </cell>
          <cell r="C14">
            <v>25601226</v>
          </cell>
          <cell r="D14">
            <v>25215479</v>
          </cell>
          <cell r="E14">
            <v>29940843</v>
          </cell>
          <cell r="F14">
            <v>34116774</v>
          </cell>
          <cell r="G14">
            <v>39572213</v>
          </cell>
        </row>
        <row r="15">
          <cell r="B15" t="str">
            <v>IMPOSTO SOBRE A RENDA - TOTAL</v>
          </cell>
          <cell r="C15">
            <v>347260037</v>
          </cell>
          <cell r="D15">
            <v>382216023</v>
          </cell>
          <cell r="E15">
            <v>451751628</v>
          </cell>
          <cell r="F15">
            <v>573680029</v>
          </cell>
          <cell r="G15">
            <v>669514011</v>
          </cell>
        </row>
        <row r="16">
          <cell r="B16" t="str">
            <v>IRPF</v>
          </cell>
          <cell r="C16">
            <v>73102221</v>
          </cell>
          <cell r="D16">
            <v>79550150</v>
          </cell>
          <cell r="E16">
            <v>93159673</v>
          </cell>
          <cell r="F16">
            <v>149520775</v>
          </cell>
          <cell r="G16">
            <v>168998639</v>
          </cell>
        </row>
        <row r="17">
          <cell r="B17" t="str">
            <v>IRPJ</v>
          </cell>
          <cell r="C17">
            <v>120110142</v>
          </cell>
          <cell r="D17">
            <v>142962933</v>
          </cell>
          <cell r="E17">
            <v>159642431</v>
          </cell>
          <cell r="F17">
            <v>196469000</v>
          </cell>
          <cell r="G17">
            <v>235946952</v>
          </cell>
        </row>
        <row r="18">
          <cell r="B18" t="str">
            <v>Entidades financeiras</v>
          </cell>
          <cell r="C18">
            <v>8822593</v>
          </cell>
          <cell r="D18">
            <v>20384506</v>
          </cell>
          <cell r="E18">
            <v>20686143</v>
          </cell>
          <cell r="F18">
            <v>40171717</v>
          </cell>
          <cell r="G18">
            <v>43961268</v>
          </cell>
        </row>
        <row r="19">
          <cell r="B19" t="str">
            <v>Demais empresas</v>
          </cell>
          <cell r="C19">
            <v>111287551</v>
          </cell>
          <cell r="D19">
            <v>122578427</v>
          </cell>
          <cell r="E19">
            <v>138956287</v>
          </cell>
          <cell r="F19">
            <v>156297284</v>
          </cell>
          <cell r="G19">
            <v>191985683</v>
          </cell>
        </row>
        <row r="20">
          <cell r="B20" t="str">
            <v>IRRF - Total</v>
          </cell>
          <cell r="C20">
            <v>154047673</v>
          </cell>
          <cell r="D20">
            <v>159702941</v>
          </cell>
          <cell r="E20">
            <v>198949524</v>
          </cell>
          <cell r="F20">
            <v>227690256</v>
          </cell>
          <cell r="G20">
            <v>264568419</v>
          </cell>
        </row>
        <row r="21">
          <cell r="B21" t="str">
            <v>IRRF - Rendimentos do Trabalho</v>
          </cell>
          <cell r="C21">
            <v>118997420</v>
          </cell>
          <cell r="D21">
            <v>127510630</v>
          </cell>
          <cell r="E21">
            <v>163476022</v>
          </cell>
          <cell r="F21">
            <v>186117617</v>
          </cell>
          <cell r="G21">
            <v>214667641</v>
          </cell>
        </row>
        <row r="22">
          <cell r="B22" t="str">
            <v>IRRF - Rendimentos do Capital</v>
          </cell>
          <cell r="C22">
            <v>16410992</v>
          </cell>
          <cell r="D22">
            <v>14444262</v>
          </cell>
          <cell r="E22">
            <v>16249310</v>
          </cell>
          <cell r="F22">
            <v>18247158</v>
          </cell>
          <cell r="G22">
            <v>19778120</v>
          </cell>
        </row>
        <row r="23">
          <cell r="B23" t="str">
            <v>IRRF - Remessas para Exterior</v>
          </cell>
          <cell r="C23">
            <v>7184692</v>
          </cell>
          <cell r="D23">
            <v>4588196</v>
          </cell>
          <cell r="E23">
            <v>4290594</v>
          </cell>
          <cell r="F23">
            <v>7219655</v>
          </cell>
          <cell r="G23">
            <v>6628021</v>
          </cell>
        </row>
        <row r="24">
          <cell r="B24" t="str">
            <v>IRRF - Outros Rendimentos</v>
          </cell>
          <cell r="C24">
            <v>11454565</v>
          </cell>
          <cell r="D24">
            <v>13159850</v>
          </cell>
          <cell r="E24">
            <v>14933601</v>
          </cell>
          <cell r="F24">
            <v>16105823</v>
          </cell>
          <cell r="G24">
            <v>23494638</v>
          </cell>
        </row>
        <row r="25">
          <cell r="B25" t="str">
            <v>IOF</v>
          </cell>
          <cell r="C25">
            <v>15082433</v>
          </cell>
          <cell r="D25">
            <v>17399560</v>
          </cell>
          <cell r="E25">
            <v>22185666</v>
          </cell>
          <cell r="F25">
            <v>25764949</v>
          </cell>
          <cell r="G25">
            <v>26776487</v>
          </cell>
        </row>
        <row r="26">
          <cell r="B26" t="str">
            <v>ITR</v>
          </cell>
          <cell r="C26">
            <v>1790799</v>
          </cell>
          <cell r="D26">
            <v>1932387</v>
          </cell>
          <cell r="E26">
            <v>1444766</v>
          </cell>
          <cell r="F26">
            <v>1812853</v>
          </cell>
          <cell r="G26">
            <v>1632213</v>
          </cell>
        </row>
        <row r="27">
          <cell r="B27" t="str">
            <v>CPMF</v>
          </cell>
          <cell r="C27">
            <v>1382279</v>
          </cell>
          <cell r="D27">
            <v>9920797</v>
          </cell>
          <cell r="E27">
            <v>538</v>
          </cell>
          <cell r="F27">
            <v>160</v>
          </cell>
          <cell r="G27">
            <v>233</v>
          </cell>
        </row>
        <row r="28">
          <cell r="B28" t="str">
            <v>COFINS</v>
          </cell>
          <cell r="C28">
            <v>290264061</v>
          </cell>
          <cell r="D28">
            <v>266484009</v>
          </cell>
          <cell r="E28">
            <v>331577138</v>
          </cell>
          <cell r="F28">
            <v>418675544</v>
          </cell>
          <cell r="G28">
            <v>511073803</v>
          </cell>
        </row>
        <row r="29">
          <cell r="B29" t="str">
            <v>Financeiras</v>
          </cell>
          <cell r="C29">
            <v>8620620</v>
          </cell>
          <cell r="D29">
            <v>11217871</v>
          </cell>
          <cell r="E29">
            <v>12111487</v>
          </cell>
          <cell r="F29">
            <v>16011516</v>
          </cell>
          <cell r="G29">
            <v>17715644</v>
          </cell>
        </row>
        <row r="30">
          <cell r="B30" t="str">
            <v>Demais</v>
          </cell>
          <cell r="C30">
            <v>281643441</v>
          </cell>
          <cell r="D30">
            <v>255266138</v>
          </cell>
          <cell r="E30">
            <v>319465651</v>
          </cell>
          <cell r="F30">
            <v>402664030</v>
          </cell>
          <cell r="G30">
            <v>493358156</v>
          </cell>
        </row>
        <row r="31">
          <cell r="B31" t="str">
            <v>PIS/PASEP</v>
          </cell>
          <cell r="C31">
            <v>105776158</v>
          </cell>
          <cell r="D31">
            <v>89529985</v>
          </cell>
          <cell r="E31">
            <v>112494735</v>
          </cell>
          <cell r="F31">
            <v>134507550</v>
          </cell>
          <cell r="G31">
            <v>157362353</v>
          </cell>
        </row>
        <row r="32">
          <cell r="B32" t="str">
            <v>Financeiras</v>
          </cell>
          <cell r="C32">
            <v>859028</v>
          </cell>
          <cell r="D32">
            <v>530998</v>
          </cell>
          <cell r="E32">
            <v>591568</v>
          </cell>
          <cell r="F32">
            <v>661898</v>
          </cell>
          <cell r="G32">
            <v>629193</v>
          </cell>
        </row>
        <row r="33">
          <cell r="B33" t="str">
            <v>Demais</v>
          </cell>
          <cell r="C33">
            <v>104917129</v>
          </cell>
          <cell r="D33">
            <v>88998989</v>
          </cell>
          <cell r="E33">
            <v>111903169</v>
          </cell>
          <cell r="F33">
            <v>133845649</v>
          </cell>
          <cell r="G33">
            <v>156733161</v>
          </cell>
        </row>
        <row r="34">
          <cell r="B34" t="str">
            <v>CSLL</v>
          </cell>
          <cell r="C34">
            <v>83757306</v>
          </cell>
          <cell r="D34">
            <v>92826584</v>
          </cell>
          <cell r="E34">
            <v>111300119</v>
          </cell>
          <cell r="F34">
            <v>137266309</v>
          </cell>
          <cell r="G34">
            <v>164222699</v>
          </cell>
        </row>
        <row r="35">
          <cell r="B35" t="str">
            <v>Financeiras</v>
          </cell>
          <cell r="C35">
            <v>3576335</v>
          </cell>
          <cell r="D35">
            <v>9104748</v>
          </cell>
          <cell r="E35">
            <v>12539365</v>
          </cell>
          <cell r="F35">
            <v>24242496</v>
          </cell>
          <cell r="G35">
            <v>26825353</v>
          </cell>
        </row>
        <row r="36">
          <cell r="B36" t="str">
            <v>Demais</v>
          </cell>
          <cell r="C36">
            <v>80183747</v>
          </cell>
          <cell r="D36">
            <v>83721836</v>
          </cell>
          <cell r="E36">
            <v>98760755</v>
          </cell>
          <cell r="F36">
            <v>113023812</v>
          </cell>
          <cell r="G36">
            <v>137397344</v>
          </cell>
        </row>
        <row r="37">
          <cell r="B37" t="str">
            <v>CIDE-COMBUSTÍVEIS</v>
          </cell>
          <cell r="C37">
            <v>17528</v>
          </cell>
          <cell r="D37">
            <v>21111</v>
          </cell>
          <cell r="E37">
            <v>26596</v>
          </cell>
          <cell r="F37">
            <v>23585</v>
          </cell>
          <cell r="G37">
            <v>18291</v>
          </cell>
        </row>
        <row r="38">
          <cell r="B38" t="str">
            <v>CONTRIBUICÕES PARA FUNDAF</v>
          </cell>
          <cell r="C38">
            <v>26433</v>
          </cell>
          <cell r="D38">
            <v>28578</v>
          </cell>
          <cell r="E38">
            <v>30020</v>
          </cell>
          <cell r="F38">
            <v>272578</v>
          </cell>
          <cell r="G38">
            <v>223475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710984</v>
          </cell>
          <cell r="E39" t="str">
            <v>-</v>
          </cell>
          <cell r="F39">
            <v>109151492</v>
          </cell>
          <cell r="G39">
            <v>114327127</v>
          </cell>
        </row>
        <row r="40">
          <cell r="B40" t="str">
            <v>OUTRAS RECEITAS ADMINISTRADAS</v>
          </cell>
          <cell r="C40">
            <v>10902029</v>
          </cell>
          <cell r="D40">
            <v>38275059</v>
          </cell>
          <cell r="E40">
            <v>66614340</v>
          </cell>
          <cell r="F40">
            <v>66420372</v>
          </cell>
          <cell r="G40">
            <v>46406464</v>
          </cell>
        </row>
        <row r="41">
          <cell r="B41" t="str">
            <v>RECEITAS ADMINISTRADAS POR OUTROS ÓRGÃOS</v>
          </cell>
          <cell r="C41">
            <v>28698325</v>
          </cell>
          <cell r="D41">
            <v>48030306</v>
          </cell>
          <cell r="E41">
            <v>57998130</v>
          </cell>
          <cell r="F41">
            <v>95386292</v>
          </cell>
          <cell r="G41">
            <v>64834196</v>
          </cell>
        </row>
      </sheetData>
      <sheetData sheetId="25">
        <row r="5">
          <cell r="B5" t="str">
            <v>TOTAL GERAL DAS RECEITAS</v>
          </cell>
          <cell r="C5">
            <v>207686074697</v>
          </cell>
          <cell r="D5">
            <v>204201865217</v>
          </cell>
          <cell r="E5">
            <v>228435551492</v>
          </cell>
          <cell r="F5">
            <v>279400969630</v>
          </cell>
          <cell r="G5">
            <v>285857954810</v>
          </cell>
        </row>
        <row r="6">
          <cell r="B6" t="str">
            <v>RECEITAS ADMINISTRADAS PELA RFB</v>
          </cell>
          <cell r="C6">
            <v>206906496555</v>
          </cell>
          <cell r="D6">
            <v>201700976884</v>
          </cell>
          <cell r="E6">
            <v>227198590829</v>
          </cell>
          <cell r="F6">
            <v>278000155065</v>
          </cell>
          <cell r="G6">
            <v>284329310033</v>
          </cell>
        </row>
        <row r="7">
          <cell r="B7" t="str">
            <v>IMPOSTO SOBRE IMPORTAÇÃO</v>
          </cell>
          <cell r="C7">
            <v>8359749492</v>
          </cell>
          <cell r="D7">
            <v>7561446385</v>
          </cell>
          <cell r="E7">
            <v>9554671829</v>
          </cell>
          <cell r="F7">
            <v>11609203155</v>
          </cell>
          <cell r="G7">
            <v>14317968354</v>
          </cell>
        </row>
        <row r="8">
          <cell r="B8" t="str">
            <v>IMPOSTO SOBRE EXPORTAÇÃO</v>
          </cell>
          <cell r="C8">
            <v>3269381</v>
          </cell>
          <cell r="D8">
            <v>1725466</v>
          </cell>
          <cell r="E8">
            <v>1935248</v>
          </cell>
          <cell r="F8">
            <v>1269603</v>
          </cell>
          <cell r="G8">
            <v>7942824</v>
          </cell>
        </row>
        <row r="9">
          <cell r="B9" t="str">
            <v>IPI - TOTAL</v>
          </cell>
          <cell r="C9">
            <v>17585712165</v>
          </cell>
          <cell r="D9">
            <v>13113197669</v>
          </cell>
          <cell r="E9">
            <v>16463467409</v>
          </cell>
          <cell r="F9">
            <v>18362045365</v>
          </cell>
          <cell r="G9">
            <v>18211260593</v>
          </cell>
        </row>
        <row r="10">
          <cell r="B10" t="str">
            <v>IPI - Fumo</v>
          </cell>
          <cell r="C10">
            <v>956104971</v>
          </cell>
          <cell r="D10">
            <v>384101326</v>
          </cell>
          <cell r="E10">
            <v>15834059</v>
          </cell>
          <cell r="F10">
            <v>10973447</v>
          </cell>
          <cell r="G10">
            <v>26446171</v>
          </cell>
        </row>
        <row r="11">
          <cell r="B11" t="str">
            <v>IPI - Bebidas</v>
          </cell>
          <cell r="C11">
            <v>726947593</v>
          </cell>
          <cell r="D11">
            <v>711345895</v>
          </cell>
          <cell r="E11">
            <v>729352462</v>
          </cell>
          <cell r="F11">
            <v>934922021</v>
          </cell>
          <cell r="G11">
            <v>1081005255</v>
          </cell>
        </row>
        <row r="12">
          <cell r="B12" t="str">
            <v>IPI - Automóveis</v>
          </cell>
          <cell r="C12">
            <v>2584755563</v>
          </cell>
          <cell r="D12">
            <v>1045294904</v>
          </cell>
          <cell r="E12">
            <v>2516143162</v>
          </cell>
          <cell r="F12">
            <v>2659495248</v>
          </cell>
          <cell r="G12">
            <v>1624364442</v>
          </cell>
        </row>
        <row r="13">
          <cell r="B13" t="str">
            <v>IPI - Vinculado à Importação</v>
          </cell>
          <cell r="C13">
            <v>4406267151</v>
          </cell>
          <cell r="D13">
            <v>3514906274</v>
          </cell>
          <cell r="E13">
            <v>4384998992</v>
          </cell>
          <cell r="F13">
            <v>5056431228</v>
          </cell>
          <cell r="G13">
            <v>5828024811</v>
          </cell>
        </row>
        <row r="14">
          <cell r="B14" t="str">
            <v>IPI - Outros</v>
          </cell>
          <cell r="C14">
            <v>8911636885</v>
          </cell>
          <cell r="D14">
            <v>7457549273</v>
          </cell>
          <cell r="E14">
            <v>8817138734</v>
          </cell>
          <cell r="F14">
            <v>9700223418</v>
          </cell>
          <cell r="G14">
            <v>9651419906</v>
          </cell>
        </row>
        <row r="15">
          <cell r="B15" t="str">
            <v>IMPOSTO SOBRE A RENDA - TOTAL</v>
          </cell>
          <cell r="C15">
            <v>83579551649</v>
          </cell>
          <cell r="D15">
            <v>82023371806</v>
          </cell>
          <cell r="E15">
            <v>86306896644</v>
          </cell>
          <cell r="F15">
            <v>107479186776</v>
          </cell>
          <cell r="G15">
            <v>113525250882</v>
          </cell>
        </row>
        <row r="16">
          <cell r="B16" t="str">
            <v>IRPF</v>
          </cell>
          <cell r="C16">
            <v>5604792651</v>
          </cell>
          <cell r="D16">
            <v>6101185785</v>
          </cell>
          <cell r="E16">
            <v>6864071477</v>
          </cell>
          <cell r="F16">
            <v>9367940606</v>
          </cell>
          <cell r="G16">
            <v>9708015692</v>
          </cell>
        </row>
        <row r="17">
          <cell r="B17" t="str">
            <v>IRPJ</v>
          </cell>
          <cell r="C17">
            <v>36744807702</v>
          </cell>
          <cell r="D17">
            <v>35753165453</v>
          </cell>
          <cell r="E17">
            <v>36922839396</v>
          </cell>
          <cell r="F17">
            <v>44769840026</v>
          </cell>
          <cell r="G17">
            <v>47862399489</v>
          </cell>
        </row>
        <row r="18">
          <cell r="B18" t="str">
            <v>Entidades financeiras</v>
          </cell>
          <cell r="C18">
            <v>7516843656</v>
          </cell>
          <cell r="D18">
            <v>7807147840</v>
          </cell>
          <cell r="E18">
            <v>5620257699</v>
          </cell>
          <cell r="F18">
            <v>9400998897</v>
          </cell>
          <cell r="G18">
            <v>11990803535</v>
          </cell>
        </row>
        <row r="19">
          <cell r="B19" t="str">
            <v>Demais empresas</v>
          </cell>
          <cell r="C19">
            <v>29227964045</v>
          </cell>
          <cell r="D19">
            <v>27946017615</v>
          </cell>
          <cell r="E19">
            <v>31302581698</v>
          </cell>
          <cell r="F19">
            <v>35368841127</v>
          </cell>
          <cell r="G19">
            <v>35871595953</v>
          </cell>
        </row>
        <row r="20">
          <cell r="B20" t="str">
            <v>IRRF - Total</v>
          </cell>
          <cell r="C20">
            <v>41229951296</v>
          </cell>
          <cell r="D20">
            <v>40169020567</v>
          </cell>
          <cell r="E20">
            <v>42519985772</v>
          </cell>
          <cell r="F20">
            <v>53341406145</v>
          </cell>
          <cell r="G20">
            <v>55954835701</v>
          </cell>
        </row>
        <row r="21">
          <cell r="B21" t="str">
            <v>IRRF - Rendimentos do Trabalho</v>
          </cell>
          <cell r="C21">
            <v>18262931694</v>
          </cell>
          <cell r="D21">
            <v>17904377606</v>
          </cell>
          <cell r="E21">
            <v>19857980239</v>
          </cell>
          <cell r="F21">
            <v>23469819181</v>
          </cell>
          <cell r="G21">
            <v>25939172888</v>
          </cell>
        </row>
        <row r="22">
          <cell r="B22" t="str">
            <v>IRRF - Rendimentos do Capital</v>
          </cell>
          <cell r="C22">
            <v>15607081219</v>
          </cell>
          <cell r="D22">
            <v>14134860059</v>
          </cell>
          <cell r="E22">
            <v>14206003779</v>
          </cell>
          <cell r="F22">
            <v>20238287268</v>
          </cell>
          <cell r="G22">
            <v>18628882468</v>
          </cell>
        </row>
        <row r="23">
          <cell r="B23" t="str">
            <v>IRRF - Remessas para Exterior</v>
          </cell>
          <cell r="C23">
            <v>4838306177</v>
          </cell>
          <cell r="D23">
            <v>5318760825</v>
          </cell>
          <cell r="E23">
            <v>5520837810</v>
          </cell>
          <cell r="F23">
            <v>6325640015</v>
          </cell>
          <cell r="G23">
            <v>7751769450</v>
          </cell>
        </row>
        <row r="24">
          <cell r="B24" t="str">
            <v>IRRF - Outros Rendimentos</v>
          </cell>
          <cell r="C24">
            <v>2521632205</v>
          </cell>
          <cell r="D24">
            <v>2811022077</v>
          </cell>
          <cell r="E24">
            <v>2935163944</v>
          </cell>
          <cell r="F24">
            <v>3307659677</v>
          </cell>
          <cell r="G24">
            <v>3635010895</v>
          </cell>
        </row>
        <row r="25">
          <cell r="B25" t="str">
            <v>IOF</v>
          </cell>
          <cell r="C25">
            <v>13264238955</v>
          </cell>
          <cell r="D25">
            <v>12638505702</v>
          </cell>
          <cell r="E25">
            <v>18260286673</v>
          </cell>
          <cell r="F25">
            <v>21722511326</v>
          </cell>
          <cell r="G25">
            <v>19589076330</v>
          </cell>
        </row>
        <row r="26">
          <cell r="B26" t="str">
            <v>ITR</v>
          </cell>
          <cell r="C26">
            <v>94439997</v>
          </cell>
          <cell r="D26">
            <v>99564132</v>
          </cell>
          <cell r="E26">
            <v>104492443</v>
          </cell>
          <cell r="F26">
            <v>122772985</v>
          </cell>
          <cell r="G26">
            <v>51780892</v>
          </cell>
        </row>
        <row r="27">
          <cell r="B27" t="str">
            <v>CPMF</v>
          </cell>
          <cell r="C27">
            <v>763260701</v>
          </cell>
          <cell r="D27">
            <v>201385288</v>
          </cell>
          <cell r="E27">
            <v>61522800</v>
          </cell>
          <cell r="F27">
            <v>104618529</v>
          </cell>
          <cell r="G27">
            <v>16294852</v>
          </cell>
        </row>
        <row r="28">
          <cell r="B28" t="str">
            <v>COFINS</v>
          </cell>
          <cell r="C28">
            <v>48437974832</v>
          </cell>
          <cell r="D28">
            <v>48601649776</v>
          </cell>
          <cell r="E28">
            <v>56644928361</v>
          </cell>
          <cell r="F28">
            <v>65019749605</v>
          </cell>
          <cell r="G28">
            <v>70529653448</v>
          </cell>
        </row>
        <row r="29">
          <cell r="B29" t="str">
            <v>Financeiras</v>
          </cell>
          <cell r="C29">
            <v>2222870627</v>
          </cell>
          <cell r="D29">
            <v>3399527687</v>
          </cell>
          <cell r="E29">
            <v>3005753989</v>
          </cell>
          <cell r="F29">
            <v>4531438732</v>
          </cell>
          <cell r="G29">
            <v>4732993583</v>
          </cell>
        </row>
        <row r="30">
          <cell r="B30" t="str">
            <v>Demais</v>
          </cell>
          <cell r="C30">
            <v>46215104204</v>
          </cell>
          <cell r="D30">
            <v>45202122087</v>
          </cell>
          <cell r="E30">
            <v>53639174372</v>
          </cell>
          <cell r="F30">
            <v>60488310871</v>
          </cell>
          <cell r="G30">
            <v>65796659863</v>
          </cell>
        </row>
        <row r="31">
          <cell r="B31" t="str">
            <v>PIS/PASEP</v>
          </cell>
          <cell r="C31">
            <v>12195550549</v>
          </cell>
          <cell r="D31">
            <v>12491922661</v>
          </cell>
          <cell r="E31">
            <v>14105498959</v>
          </cell>
          <cell r="F31">
            <v>16187662570</v>
          </cell>
          <cell r="G31">
            <v>17420647187</v>
          </cell>
        </row>
        <row r="32">
          <cell r="B32" t="str">
            <v>Financeiras</v>
          </cell>
          <cell r="C32">
            <v>504662675</v>
          </cell>
          <cell r="D32">
            <v>709711050</v>
          </cell>
          <cell r="E32">
            <v>608293819</v>
          </cell>
          <cell r="F32">
            <v>812170803</v>
          </cell>
          <cell r="G32">
            <v>836776193</v>
          </cell>
        </row>
        <row r="33">
          <cell r="B33" t="str">
            <v>Demais</v>
          </cell>
          <cell r="C33">
            <v>11690887876</v>
          </cell>
          <cell r="D33">
            <v>11782211612</v>
          </cell>
          <cell r="E33">
            <v>13497205140</v>
          </cell>
          <cell r="F33">
            <v>15375491768</v>
          </cell>
          <cell r="G33">
            <v>16583870991</v>
          </cell>
        </row>
        <row r="34">
          <cell r="B34" t="str">
            <v>CSLL</v>
          </cell>
          <cell r="C34">
            <v>20521830725</v>
          </cell>
          <cell r="D34">
            <v>19789523572</v>
          </cell>
          <cell r="E34">
            <v>19846586518</v>
          </cell>
          <cell r="F34">
            <v>23499888520</v>
          </cell>
          <cell r="G34">
            <v>24604212828</v>
          </cell>
        </row>
        <row r="35">
          <cell r="B35" t="str">
            <v>Financeiras</v>
          </cell>
          <cell r="C35">
            <v>4113070889</v>
          </cell>
          <cell r="D35">
            <v>5603606010</v>
          </cell>
          <cell r="E35">
            <v>4145699327</v>
          </cell>
          <cell r="F35">
            <v>5053840591</v>
          </cell>
          <cell r="G35">
            <v>6078397075</v>
          </cell>
        </row>
        <row r="36">
          <cell r="B36" t="str">
            <v>Demais</v>
          </cell>
          <cell r="C36">
            <v>16408759837</v>
          </cell>
          <cell r="D36">
            <v>14185917563</v>
          </cell>
          <cell r="E36">
            <v>15700887191</v>
          </cell>
          <cell r="F36">
            <v>18446047930</v>
          </cell>
          <cell r="G36">
            <v>18525815752</v>
          </cell>
        </row>
        <row r="37">
          <cell r="B37" t="str">
            <v>CIDE-COMBUSTÍVEIS</v>
          </cell>
          <cell r="C37">
            <v>140967252</v>
          </cell>
          <cell r="D37">
            <v>159079150</v>
          </cell>
          <cell r="E37">
            <v>305760427</v>
          </cell>
          <cell r="F37">
            <v>275350015</v>
          </cell>
          <cell r="G37">
            <v>65014758</v>
          </cell>
        </row>
        <row r="38">
          <cell r="B38" t="str">
            <v>CONTRIBUICÕES PARA FUNDAF</v>
          </cell>
          <cell r="C38">
            <v>130617614</v>
          </cell>
          <cell r="D38">
            <v>170848809</v>
          </cell>
          <cell r="E38">
            <v>206819412</v>
          </cell>
          <cell r="F38">
            <v>214673037</v>
          </cell>
          <cell r="G38">
            <v>216643124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173357837</v>
          </cell>
          <cell r="E39" t="str">
            <v>-</v>
          </cell>
          <cell r="F39">
            <v>982863896</v>
          </cell>
          <cell r="G39">
            <v>1036630924</v>
          </cell>
        </row>
        <row r="40">
          <cell r="B40" t="str">
            <v>OUTRAS RECEITAS ADMINISTRADAS</v>
          </cell>
          <cell r="C40">
            <v>1829333245</v>
          </cell>
          <cell r="D40">
            <v>4675398622</v>
          </cell>
          <cell r="E40">
            <v>5335724109</v>
          </cell>
          <cell r="F40">
            <v>12418359683</v>
          </cell>
          <cell r="G40">
            <v>4736933037</v>
          </cell>
        </row>
        <row r="41">
          <cell r="B41" t="str">
            <v>RECEITAS ADMINISTRADAS POR OUTROS ÓRGÃOS</v>
          </cell>
          <cell r="C41">
            <v>779578142</v>
          </cell>
          <cell r="D41">
            <v>2500888334</v>
          </cell>
          <cell r="E41">
            <v>1236960663</v>
          </cell>
          <cell r="F41">
            <v>1400814566</v>
          </cell>
          <cell r="G41">
            <v>1528644779</v>
          </cell>
        </row>
      </sheetData>
      <sheetData sheetId="26">
        <row r="5">
          <cell r="B5" t="str">
            <v>TOTAL GERAL DAS RECEITAS</v>
          </cell>
          <cell r="C5">
            <v>460896779</v>
          </cell>
          <cell r="D5">
            <v>482695165</v>
          </cell>
          <cell r="E5">
            <v>529533548</v>
          </cell>
          <cell r="F5">
            <v>635316681</v>
          </cell>
          <cell r="G5">
            <v>733296121</v>
          </cell>
        </row>
        <row r="6">
          <cell r="B6" t="str">
            <v>RECEITAS ADMINISTRADAS PELA RFB</v>
          </cell>
          <cell r="C6">
            <v>453238655</v>
          </cell>
          <cell r="D6">
            <v>460296831</v>
          </cell>
          <cell r="E6">
            <v>517706043</v>
          </cell>
          <cell r="F6">
            <v>626718710</v>
          </cell>
          <cell r="G6">
            <v>719862552</v>
          </cell>
        </row>
        <row r="7">
          <cell r="B7" t="str">
            <v>IMPOSTO SOBRE IMPORTAÇÃO</v>
          </cell>
          <cell r="C7">
            <v>61545</v>
          </cell>
          <cell r="D7">
            <v>62817</v>
          </cell>
          <cell r="E7">
            <v>221683</v>
          </cell>
          <cell r="F7">
            <v>226563</v>
          </cell>
          <cell r="G7">
            <v>194164</v>
          </cell>
        </row>
        <row r="8">
          <cell r="B8" t="str">
            <v>IMPOSTO SOBRE EXPORTAÇÃO</v>
          </cell>
          <cell r="C8">
            <v>13725</v>
          </cell>
          <cell r="D8">
            <v>18914</v>
          </cell>
          <cell r="E8">
            <v>16926</v>
          </cell>
          <cell r="F8">
            <v>4172</v>
          </cell>
          <cell r="G8">
            <v>14224</v>
          </cell>
        </row>
        <row r="9">
          <cell r="B9" t="str">
            <v>IPI - TOTAL</v>
          </cell>
          <cell r="C9">
            <v>14300815</v>
          </cell>
          <cell r="D9">
            <v>5566581</v>
          </cell>
          <cell r="E9">
            <v>4346120</v>
          </cell>
          <cell r="F9">
            <v>8016467</v>
          </cell>
          <cell r="G9">
            <v>10173235</v>
          </cell>
        </row>
        <row r="10">
          <cell r="B10" t="str">
            <v>IPI - Fumo</v>
          </cell>
          <cell r="C10">
            <v>10922031</v>
          </cell>
          <cell r="D10">
            <v>4457626</v>
          </cell>
          <cell r="E10" t="str">
            <v>-</v>
          </cell>
          <cell r="F10" t="str">
            <v>-</v>
          </cell>
          <cell r="G10" t="str">
            <v>-</v>
          </cell>
        </row>
        <row r="11">
          <cell r="B11" t="str">
            <v>IPI - Bebidas</v>
          </cell>
          <cell r="C11">
            <v>110426</v>
          </cell>
          <cell r="D11">
            <v>18255</v>
          </cell>
          <cell r="E11">
            <v>2394001</v>
          </cell>
          <cell r="F11">
            <v>2957318</v>
          </cell>
          <cell r="G11">
            <v>683015</v>
          </cell>
        </row>
        <row r="12">
          <cell r="B12" t="str">
            <v>IPI - Automóveis</v>
          </cell>
          <cell r="C12">
            <v>2393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</row>
        <row r="13">
          <cell r="B13" t="str">
            <v>IPI - Vinculado à Importação</v>
          </cell>
          <cell r="C13">
            <v>872</v>
          </cell>
          <cell r="D13">
            <v>167</v>
          </cell>
          <cell r="E13" t="str">
            <v>-</v>
          </cell>
          <cell r="F13">
            <v>43473</v>
          </cell>
          <cell r="G13">
            <v>33</v>
          </cell>
        </row>
        <row r="14">
          <cell r="B14" t="str">
            <v>IPI - Outros</v>
          </cell>
          <cell r="C14">
            <v>3265089</v>
          </cell>
          <cell r="D14">
            <v>1090529</v>
          </cell>
          <cell r="E14">
            <v>1952118</v>
          </cell>
          <cell r="F14">
            <v>5015680</v>
          </cell>
          <cell r="G14">
            <v>9490186</v>
          </cell>
        </row>
        <row r="15">
          <cell r="B15" t="str">
            <v>IMPOSTO SOBRE A RENDA - TOTAL</v>
          </cell>
          <cell r="C15">
            <v>172031055</v>
          </cell>
          <cell r="D15">
            <v>178147274</v>
          </cell>
          <cell r="E15">
            <v>207161820</v>
          </cell>
          <cell r="F15">
            <v>221527566</v>
          </cell>
          <cell r="G15">
            <v>275053067</v>
          </cell>
        </row>
        <row r="16">
          <cell r="B16" t="str">
            <v>IRPF</v>
          </cell>
          <cell r="C16">
            <v>24989168</v>
          </cell>
          <cell r="D16">
            <v>26207433</v>
          </cell>
          <cell r="E16">
            <v>29332125</v>
          </cell>
          <cell r="F16">
            <v>36292480</v>
          </cell>
          <cell r="G16">
            <v>48168750</v>
          </cell>
        </row>
        <row r="17">
          <cell r="B17" t="str">
            <v>IRPJ</v>
          </cell>
          <cell r="C17">
            <v>95724016</v>
          </cell>
          <cell r="D17">
            <v>107771928</v>
          </cell>
          <cell r="E17">
            <v>116769151</v>
          </cell>
          <cell r="F17">
            <v>120838704</v>
          </cell>
          <cell r="G17">
            <v>154603590</v>
          </cell>
        </row>
        <row r="18">
          <cell r="B18" t="str">
            <v>Entidades financeiras</v>
          </cell>
          <cell r="C18">
            <v>58708</v>
          </cell>
          <cell r="D18">
            <v>80243</v>
          </cell>
          <cell r="E18">
            <v>52895</v>
          </cell>
          <cell r="F18">
            <v>70195</v>
          </cell>
          <cell r="G18">
            <v>63720</v>
          </cell>
        </row>
        <row r="19">
          <cell r="B19" t="str">
            <v>Demais empresas</v>
          </cell>
          <cell r="C19">
            <v>95665310</v>
          </cell>
          <cell r="D19">
            <v>107691687</v>
          </cell>
          <cell r="E19">
            <v>116716255</v>
          </cell>
          <cell r="F19">
            <v>120768510</v>
          </cell>
          <cell r="G19">
            <v>154539873</v>
          </cell>
        </row>
        <row r="20">
          <cell r="B20" t="str">
            <v>IRRF - Total</v>
          </cell>
          <cell r="C20">
            <v>51317873</v>
          </cell>
          <cell r="D20">
            <v>44167913</v>
          </cell>
          <cell r="E20">
            <v>61060544</v>
          </cell>
          <cell r="F20">
            <v>64396377</v>
          </cell>
          <cell r="G20">
            <v>72280723</v>
          </cell>
        </row>
        <row r="21">
          <cell r="B21" t="str">
            <v>IRRF - Rendimentos do Trabalho</v>
          </cell>
          <cell r="C21">
            <v>37489880</v>
          </cell>
          <cell r="D21">
            <v>35459680</v>
          </cell>
          <cell r="E21">
            <v>40538669</v>
          </cell>
          <cell r="F21">
            <v>48352082</v>
          </cell>
          <cell r="G21">
            <v>57177278</v>
          </cell>
        </row>
        <row r="22">
          <cell r="B22" t="str">
            <v>IRRF - Rendimentos do Capital</v>
          </cell>
          <cell r="C22">
            <v>5205808</v>
          </cell>
          <cell r="D22">
            <v>4144270</v>
          </cell>
          <cell r="E22">
            <v>16349281</v>
          </cell>
          <cell r="F22">
            <v>11397364</v>
          </cell>
          <cell r="G22">
            <v>8796566</v>
          </cell>
        </row>
        <row r="23">
          <cell r="B23" t="str">
            <v>IRRF - Remessas para Exterior</v>
          </cell>
          <cell r="C23">
            <v>784173</v>
          </cell>
          <cell r="D23">
            <v>402827</v>
          </cell>
          <cell r="E23">
            <v>86666</v>
          </cell>
          <cell r="F23">
            <v>219832</v>
          </cell>
          <cell r="G23">
            <v>705309</v>
          </cell>
        </row>
        <row r="24">
          <cell r="B24" t="str">
            <v>IRRF - Outros Rendimentos</v>
          </cell>
          <cell r="C24">
            <v>7838010</v>
          </cell>
          <cell r="D24">
            <v>4161136</v>
          </cell>
          <cell r="E24">
            <v>4085931</v>
          </cell>
          <cell r="F24">
            <v>4427099</v>
          </cell>
          <cell r="G24">
            <v>5601573</v>
          </cell>
        </row>
        <row r="25">
          <cell r="B25" t="str">
            <v>IOF</v>
          </cell>
          <cell r="C25">
            <v>914979</v>
          </cell>
          <cell r="D25">
            <v>1661221</v>
          </cell>
          <cell r="E25">
            <v>2083001</v>
          </cell>
          <cell r="F25">
            <v>1842194</v>
          </cell>
          <cell r="G25">
            <v>1254505</v>
          </cell>
        </row>
        <row r="26">
          <cell r="B26" t="str">
            <v>ITR</v>
          </cell>
          <cell r="C26">
            <v>5918452</v>
          </cell>
          <cell r="D26">
            <v>5646559</v>
          </cell>
          <cell r="E26">
            <v>6323722</v>
          </cell>
          <cell r="F26">
            <v>7703100</v>
          </cell>
          <cell r="G26">
            <v>3250403</v>
          </cell>
        </row>
        <row r="27">
          <cell r="B27" t="str">
            <v>CPMF</v>
          </cell>
          <cell r="C27">
            <v>25010</v>
          </cell>
          <cell r="D27">
            <v>6795</v>
          </cell>
          <cell r="E27">
            <v>3354</v>
          </cell>
          <cell r="F27">
            <v>595</v>
          </cell>
          <cell r="G27">
            <v>82</v>
          </cell>
        </row>
        <row r="28">
          <cell r="B28" t="str">
            <v>COFINS</v>
          </cell>
          <cell r="C28">
            <v>144462330</v>
          </cell>
          <cell r="D28">
            <v>138513425</v>
          </cell>
          <cell r="E28">
            <v>146547276</v>
          </cell>
          <cell r="F28">
            <v>164160237</v>
          </cell>
          <cell r="G28">
            <v>185121488</v>
          </cell>
        </row>
        <row r="29">
          <cell r="B29" t="str">
            <v>Financeiras</v>
          </cell>
          <cell r="C29">
            <v>97805</v>
          </cell>
          <cell r="D29">
            <v>133513</v>
          </cell>
          <cell r="E29">
            <v>158769</v>
          </cell>
          <cell r="F29">
            <v>157211</v>
          </cell>
          <cell r="G29">
            <v>129894</v>
          </cell>
        </row>
        <row r="30">
          <cell r="B30" t="str">
            <v>Demais</v>
          </cell>
          <cell r="C30">
            <v>144364527</v>
          </cell>
          <cell r="D30">
            <v>138379913</v>
          </cell>
          <cell r="E30">
            <v>146388508</v>
          </cell>
          <cell r="F30">
            <v>164003029</v>
          </cell>
          <cell r="G30">
            <v>184991593</v>
          </cell>
        </row>
        <row r="31">
          <cell r="B31" t="str">
            <v>PIS/PASEP</v>
          </cell>
          <cell r="C31">
            <v>44776344</v>
          </cell>
          <cell r="D31">
            <v>48156813</v>
          </cell>
          <cell r="E31">
            <v>50386044</v>
          </cell>
          <cell r="F31">
            <v>57944831</v>
          </cell>
          <cell r="G31">
            <v>67823691</v>
          </cell>
        </row>
        <row r="32">
          <cell r="B32" t="str">
            <v>Financeiras</v>
          </cell>
          <cell r="C32">
            <v>13703</v>
          </cell>
          <cell r="D32">
            <v>20291</v>
          </cell>
          <cell r="E32">
            <v>25562</v>
          </cell>
          <cell r="F32">
            <v>26155</v>
          </cell>
          <cell r="G32">
            <v>21931</v>
          </cell>
        </row>
        <row r="33">
          <cell r="B33" t="str">
            <v>Demais</v>
          </cell>
          <cell r="C33">
            <v>44762642</v>
          </cell>
          <cell r="D33">
            <v>48136524</v>
          </cell>
          <cell r="E33">
            <v>50360484</v>
          </cell>
          <cell r="F33">
            <v>57918675</v>
          </cell>
          <cell r="G33">
            <v>67801761</v>
          </cell>
        </row>
        <row r="34">
          <cell r="B34" t="str">
            <v>CSLL</v>
          </cell>
          <cell r="C34">
            <v>59825464</v>
          </cell>
          <cell r="D34">
            <v>62358437</v>
          </cell>
          <cell r="E34">
            <v>68477083</v>
          </cell>
          <cell r="F34">
            <v>73239952</v>
          </cell>
          <cell r="G34">
            <v>93954882</v>
          </cell>
        </row>
        <row r="35">
          <cell r="B35" t="str">
            <v>Financeiras</v>
          </cell>
          <cell r="C35">
            <v>63589</v>
          </cell>
          <cell r="D35">
            <v>98275</v>
          </cell>
          <cell r="E35">
            <v>103843</v>
          </cell>
          <cell r="F35">
            <v>106639</v>
          </cell>
          <cell r="G35">
            <v>102423</v>
          </cell>
        </row>
        <row r="36">
          <cell r="B36" t="str">
            <v>Demais</v>
          </cell>
          <cell r="C36">
            <v>59761872</v>
          </cell>
          <cell r="D36">
            <v>62260162</v>
          </cell>
          <cell r="E36">
            <v>68385250</v>
          </cell>
          <cell r="F36">
            <v>73149911</v>
          </cell>
          <cell r="G36">
            <v>93852459</v>
          </cell>
        </row>
        <row r="37">
          <cell r="B37" t="str">
            <v>CIDE-COMBUSTÍVEIS</v>
          </cell>
          <cell r="C37">
            <v>236</v>
          </cell>
          <cell r="D37">
            <v>975</v>
          </cell>
          <cell r="E37">
            <v>83</v>
          </cell>
          <cell r="F37">
            <v>664</v>
          </cell>
          <cell r="G37">
            <v>469</v>
          </cell>
        </row>
        <row r="38">
          <cell r="B38" t="str">
            <v>CONTRIBUICÕES PARA FUNDAF</v>
          </cell>
          <cell r="C38">
            <v>35444</v>
          </cell>
          <cell r="D38">
            <v>38134</v>
          </cell>
          <cell r="E38">
            <v>27235</v>
          </cell>
          <cell r="F38">
            <v>36577</v>
          </cell>
          <cell r="G38">
            <v>38572</v>
          </cell>
        </row>
        <row r="39">
          <cell r="B39" t="str">
            <v>CPSSS - Contrib. p/ o Plano de Segurid. Social Serv. Público</v>
          </cell>
          <cell r="C39" t="str">
            <v>-</v>
          </cell>
          <cell r="D39">
            <v>766121</v>
          </cell>
          <cell r="E39" t="str">
            <v>-</v>
          </cell>
          <cell r="F39">
            <v>51257393</v>
          </cell>
          <cell r="G39">
            <v>57114626</v>
          </cell>
        </row>
        <row r="40">
          <cell r="B40" t="str">
            <v>OUTRAS RECEITAS ADMINISTRADAS</v>
          </cell>
          <cell r="C40">
            <v>10926624</v>
          </cell>
          <cell r="D40">
            <v>19352765</v>
          </cell>
          <cell r="E40">
            <v>32111717</v>
          </cell>
          <cell r="F40">
            <v>40758534</v>
          </cell>
          <cell r="G40">
            <v>25869210</v>
          </cell>
        </row>
        <row r="41">
          <cell r="B41" t="str">
            <v>RECEITAS ADMINISTRADAS POR OUTROS ÓRGÃOS</v>
          </cell>
          <cell r="C41">
            <v>7658124</v>
          </cell>
          <cell r="D41">
            <v>22398336</v>
          </cell>
          <cell r="E41">
            <v>11827503</v>
          </cell>
          <cell r="F41">
            <v>8597969</v>
          </cell>
          <cell r="G41">
            <v>13433566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"/>
      <sheetName val="AL"/>
      <sheetName val="AM"/>
      <sheetName val="AP"/>
      <sheetName val="BA"/>
      <sheetName val="CE"/>
      <sheetName val="DF"/>
      <sheetName val="ES"/>
      <sheetName val="GO"/>
      <sheetName val="MA"/>
      <sheetName val="MG"/>
      <sheetName val="MS"/>
      <sheetName val="MT"/>
      <sheetName val="PA"/>
      <sheetName val="PB"/>
      <sheetName val="PE"/>
      <sheetName val="PI"/>
      <sheetName val="PR"/>
      <sheetName val="RJ"/>
      <sheetName val="RN"/>
      <sheetName val="RO"/>
      <sheetName val="RR"/>
      <sheetName val="RS"/>
      <sheetName val="SC"/>
      <sheetName val="SE"/>
      <sheetName val="SP"/>
      <sheetName val="TO"/>
    </sheetNames>
    <sheetDataSet>
      <sheetData sheetId="0">
        <row r="5">
          <cell r="B5" t="str">
            <v>ICMS</v>
          </cell>
          <cell r="C5">
            <v>436804398.88999999</v>
          </cell>
          <cell r="D5">
            <v>454192666.34000003</v>
          </cell>
          <cell r="E5">
            <v>566924247.34000003</v>
          </cell>
          <cell r="F5">
            <v>574751950.20000005</v>
          </cell>
          <cell r="G5">
            <v>764805838.02999997</v>
          </cell>
        </row>
        <row r="6">
          <cell r="B6" t="str">
            <v>IPVA</v>
          </cell>
          <cell r="C6">
            <v>22298352.810000002</v>
          </cell>
          <cell r="D6">
            <v>25844910.66</v>
          </cell>
          <cell r="E6">
            <v>30038964.559999999</v>
          </cell>
          <cell r="F6">
            <v>34897715.629999995</v>
          </cell>
          <cell r="G6">
            <v>39790237.070000008</v>
          </cell>
        </row>
        <row r="7">
          <cell r="B7" t="str">
            <v>ITCD</v>
          </cell>
          <cell r="C7">
            <v>640611.05000000005</v>
          </cell>
          <cell r="D7">
            <v>729908.25</v>
          </cell>
          <cell r="E7">
            <v>783887.1</v>
          </cell>
          <cell r="F7">
            <v>1432875.0499999998</v>
          </cell>
          <cell r="G7">
            <v>1356953.5</v>
          </cell>
        </row>
        <row r="8">
          <cell r="B8" t="str">
            <v>IRRF</v>
          </cell>
          <cell r="C8">
            <v>0</v>
          </cell>
          <cell r="D8">
            <v>96161015.350000024</v>
          </cell>
          <cell r="E8">
            <v>106356353.94</v>
          </cell>
          <cell r="F8">
            <v>124797241.33</v>
          </cell>
          <cell r="G8">
            <v>144579711.26000002</v>
          </cell>
        </row>
      </sheetData>
      <sheetData sheetId="1">
        <row r="5">
          <cell r="B5" t="str">
            <v>ICMS</v>
          </cell>
          <cell r="C5">
            <v>1591845078</v>
          </cell>
          <cell r="D5">
            <v>1704748574.0899997</v>
          </cell>
          <cell r="E5">
            <v>2042137826.0899997</v>
          </cell>
          <cell r="F5">
            <v>2277306703.1100001</v>
          </cell>
          <cell r="G5">
            <v>2460189827.4300003</v>
          </cell>
        </row>
        <row r="6">
          <cell r="B6" t="str">
            <v>IPVA</v>
          </cell>
          <cell r="C6">
            <v>87292297</v>
          </cell>
          <cell r="D6">
            <v>101876057.52999999</v>
          </cell>
          <cell r="E6">
            <v>111968226.70000002</v>
          </cell>
          <cell r="F6">
            <v>128579336.04000001</v>
          </cell>
          <cell r="G6">
            <v>150430251.91</v>
          </cell>
        </row>
        <row r="7">
          <cell r="B7" t="str">
            <v>ITCD</v>
          </cell>
          <cell r="C7">
            <v>2683194</v>
          </cell>
          <cell r="D7">
            <v>3420156.74</v>
          </cell>
          <cell r="E7">
            <v>4001893.8100000005</v>
          </cell>
          <cell r="F7">
            <v>4799991.6500000004</v>
          </cell>
          <cell r="G7">
            <v>5943728.0499999998</v>
          </cell>
        </row>
        <row r="8">
          <cell r="B8" t="str">
            <v>IRRF</v>
          </cell>
          <cell r="C8">
            <v>0</v>
          </cell>
          <cell r="D8">
            <v>140180307.76000002</v>
          </cell>
          <cell r="E8">
            <v>98437384.850000009</v>
          </cell>
          <cell r="F8">
            <v>182686629.08999997</v>
          </cell>
          <cell r="G8">
            <v>179098832.47</v>
          </cell>
        </row>
      </sheetData>
      <sheetData sheetId="2">
        <row r="5">
          <cell r="B5" t="str">
            <v>ICMS</v>
          </cell>
          <cell r="C5">
            <v>4607482899.4200001</v>
          </cell>
          <cell r="D5">
            <v>4290008251.3999996</v>
          </cell>
          <cell r="E5">
            <v>5546716728.5599995</v>
          </cell>
          <cell r="F5">
            <v>5911976646</v>
          </cell>
          <cell r="G5">
            <v>6618598760.2400007</v>
          </cell>
        </row>
        <row r="6">
          <cell r="B6" t="str">
            <v>IPVA</v>
          </cell>
          <cell r="C6">
            <v>126635505.10000001</v>
          </cell>
          <cell r="D6">
            <v>132849446.86000001</v>
          </cell>
          <cell r="E6">
            <v>165464080.20999998</v>
          </cell>
          <cell r="F6">
            <v>181084483.04000005</v>
          </cell>
          <cell r="G6">
            <v>197534694.21000001</v>
          </cell>
        </row>
        <row r="7">
          <cell r="B7" t="str">
            <v>ITCD</v>
          </cell>
          <cell r="C7">
            <v>4064506.55</v>
          </cell>
          <cell r="D7">
            <v>2121287.3899999997</v>
          </cell>
          <cell r="E7">
            <v>2635971.0300000003</v>
          </cell>
          <cell r="F7">
            <v>4087327.3299999996</v>
          </cell>
          <cell r="G7">
            <v>5342891.76</v>
          </cell>
        </row>
        <row r="8">
          <cell r="B8" t="str">
            <v>IRRF</v>
          </cell>
          <cell r="C8">
            <v>0</v>
          </cell>
          <cell r="D8">
            <v>51827225.579999998</v>
          </cell>
          <cell r="E8">
            <v>243476284.91999996</v>
          </cell>
          <cell r="F8">
            <v>305842018.54000002</v>
          </cell>
          <cell r="G8">
            <v>353480920.39999998</v>
          </cell>
        </row>
      </sheetData>
      <sheetData sheetId="3">
        <row r="5">
          <cell r="B5" t="str">
            <v>ICMS</v>
          </cell>
          <cell r="C5">
            <v>351498563</v>
          </cell>
          <cell r="D5">
            <v>413877957</v>
          </cell>
          <cell r="E5">
            <v>478873206.58999997</v>
          </cell>
          <cell r="F5">
            <v>506273288.59000003</v>
          </cell>
          <cell r="G5">
            <v>681363122.12</v>
          </cell>
        </row>
        <row r="6">
          <cell r="B6" t="str">
            <v>IPVA</v>
          </cell>
          <cell r="C6">
            <v>26404077</v>
          </cell>
          <cell r="D6">
            <v>31233940</v>
          </cell>
          <cell r="E6">
            <v>33226202.560000002</v>
          </cell>
          <cell r="F6">
            <v>40095930.319999993</v>
          </cell>
          <cell r="G6">
            <v>43926500.939999998</v>
          </cell>
        </row>
        <row r="7">
          <cell r="B7" t="str">
            <v>ITCD</v>
          </cell>
          <cell r="C7">
            <v>145517</v>
          </cell>
          <cell r="D7">
            <v>237686</v>
          </cell>
          <cell r="E7">
            <v>250250.45</v>
          </cell>
          <cell r="F7">
            <v>737447.61</v>
          </cell>
          <cell r="G7">
            <v>484718.82999999996</v>
          </cell>
        </row>
        <row r="8">
          <cell r="B8" t="str">
            <v>IRRF</v>
          </cell>
          <cell r="C8">
            <v>0</v>
          </cell>
          <cell r="D8">
            <v>12013477</v>
          </cell>
          <cell r="E8">
            <v>27944637.719999999</v>
          </cell>
          <cell r="F8">
            <v>55535284.309999995</v>
          </cell>
          <cell r="G8">
            <v>94577313.069999978</v>
          </cell>
        </row>
      </sheetData>
      <sheetData sheetId="4">
        <row r="5">
          <cell r="B5" t="str">
            <v>ICMS</v>
          </cell>
          <cell r="C5">
            <v>9558038503.210001</v>
          </cell>
          <cell r="D5">
            <v>9352063311.6300011</v>
          </cell>
          <cell r="E5">
            <v>11153956604.510002</v>
          </cell>
          <cell r="F5">
            <v>12161097126.889999</v>
          </cell>
          <cell r="G5">
            <v>13495293484.459999</v>
          </cell>
        </row>
        <row r="6">
          <cell r="B6" t="str">
            <v>IPVA</v>
          </cell>
          <cell r="C6">
            <v>437444992.58999997</v>
          </cell>
          <cell r="D6">
            <v>497319014.10000002</v>
          </cell>
          <cell r="E6">
            <v>549341374.24000001</v>
          </cell>
          <cell r="F6">
            <v>627598813.26999986</v>
          </cell>
          <cell r="G6">
            <v>719195295.29999995</v>
          </cell>
        </row>
        <row r="7">
          <cell r="B7" t="str">
            <v>ITCD</v>
          </cell>
          <cell r="C7">
            <v>18146630.129999999</v>
          </cell>
          <cell r="D7">
            <v>24460626.519999996</v>
          </cell>
          <cell r="E7">
            <v>26745921.989999998</v>
          </cell>
          <cell r="F7">
            <v>31357227.699999996</v>
          </cell>
          <cell r="G7">
            <v>39400786.5</v>
          </cell>
        </row>
        <row r="8">
          <cell r="B8" t="str">
            <v>IRRF</v>
          </cell>
          <cell r="C8">
            <v>0</v>
          </cell>
          <cell r="D8">
            <v>562128943.20000005</v>
          </cell>
          <cell r="E8">
            <v>675081041.63</v>
          </cell>
          <cell r="F8">
            <v>792049479.66000009</v>
          </cell>
          <cell r="G8">
            <v>945417557.34000003</v>
          </cell>
        </row>
      </sheetData>
      <sheetData sheetId="5">
        <row r="5">
          <cell r="B5" t="str">
            <v>ICMS</v>
          </cell>
          <cell r="C5">
            <v>4641919087</v>
          </cell>
          <cell r="D5">
            <v>5026590617</v>
          </cell>
          <cell r="E5">
            <v>6036659754</v>
          </cell>
          <cell r="F5">
            <v>6680494586</v>
          </cell>
          <cell r="G5">
            <v>7527076776</v>
          </cell>
        </row>
        <row r="6">
          <cell r="B6" t="str">
            <v>IPVA</v>
          </cell>
          <cell r="C6">
            <v>236320989</v>
          </cell>
          <cell r="D6">
            <v>280251320</v>
          </cell>
          <cell r="E6">
            <v>313542146</v>
          </cell>
          <cell r="F6">
            <v>379905982</v>
          </cell>
          <cell r="G6">
            <v>438138400</v>
          </cell>
        </row>
        <row r="7">
          <cell r="B7" t="str">
            <v>ITCD</v>
          </cell>
          <cell r="C7">
            <v>16637892</v>
          </cell>
          <cell r="D7">
            <v>17732309</v>
          </cell>
          <cell r="E7">
            <v>24736419</v>
          </cell>
          <cell r="F7">
            <v>39284784</v>
          </cell>
          <cell r="G7">
            <v>38862981</v>
          </cell>
        </row>
        <row r="8">
          <cell r="B8" t="str">
            <v>IRRF</v>
          </cell>
          <cell r="C8">
            <v>0</v>
          </cell>
          <cell r="D8">
            <v>311268625</v>
          </cell>
          <cell r="E8">
            <v>408041371</v>
          </cell>
          <cell r="F8">
            <v>478906634</v>
          </cell>
          <cell r="G8">
            <v>566213501</v>
          </cell>
        </row>
      </sheetData>
      <sheetData sheetId="6">
        <row r="5">
          <cell r="B5" t="str">
            <v>ICMS</v>
          </cell>
          <cell r="C5">
            <v>3940485602.5700006</v>
          </cell>
          <cell r="D5">
            <v>3983560655.8700004</v>
          </cell>
          <cell r="E5">
            <v>4493608946.7399988</v>
          </cell>
          <cell r="F5">
            <v>5008748855.4799995</v>
          </cell>
          <cell r="G5">
            <v>5494095338.5900002</v>
          </cell>
        </row>
        <row r="6">
          <cell r="B6" t="str">
            <v>IPVA</v>
          </cell>
          <cell r="C6">
            <v>448039359.82999998</v>
          </cell>
          <cell r="D6">
            <v>535887620.40999997</v>
          </cell>
          <cell r="E6">
            <v>537171204.33000004</v>
          </cell>
          <cell r="F6">
            <v>622809854.67999995</v>
          </cell>
          <cell r="G6">
            <v>554372404.67000008</v>
          </cell>
        </row>
        <row r="7">
          <cell r="B7" t="str">
            <v>ITCD</v>
          </cell>
          <cell r="C7">
            <v>25494350.48</v>
          </cell>
          <cell r="D7">
            <v>25597046.609999999</v>
          </cell>
          <cell r="E7">
            <v>33193728.140000001</v>
          </cell>
          <cell r="F7">
            <v>38648826.630000003</v>
          </cell>
          <cell r="G7">
            <v>53009423.310000002</v>
          </cell>
        </row>
        <row r="8">
          <cell r="B8" t="str">
            <v>IRRF</v>
          </cell>
          <cell r="C8">
            <v>0</v>
          </cell>
          <cell r="D8">
            <v>1287418474.48</v>
          </cell>
          <cell r="E8">
            <v>1503877441.6400001</v>
          </cell>
          <cell r="F8">
            <v>1742844024.03</v>
          </cell>
          <cell r="G8">
            <v>1957895669.8199999</v>
          </cell>
        </row>
      </sheetData>
      <sheetData sheetId="7">
        <row r="5">
          <cell r="B5" t="str">
            <v>ICMS</v>
          </cell>
          <cell r="C5">
            <v>6916205131.5700006</v>
          </cell>
          <cell r="D5">
            <v>6397643578.6399994</v>
          </cell>
          <cell r="E5">
            <v>7121644429.0699997</v>
          </cell>
          <cell r="F5">
            <v>8408577494.1699991</v>
          </cell>
          <cell r="G5">
            <v>9059642600.9799976</v>
          </cell>
        </row>
        <row r="6">
          <cell r="B6" t="str">
            <v>IPVA</v>
          </cell>
          <cell r="C6">
            <v>248185948.16</v>
          </cell>
          <cell r="D6">
            <v>294624738.88999999</v>
          </cell>
          <cell r="E6">
            <v>313334739.10999995</v>
          </cell>
          <cell r="F6">
            <v>344942161.54000008</v>
          </cell>
          <cell r="G6">
            <v>380550828.31</v>
          </cell>
        </row>
        <row r="7">
          <cell r="B7" t="str">
            <v>ITCD</v>
          </cell>
          <cell r="C7">
            <v>16449042.51</v>
          </cell>
          <cell r="D7">
            <v>19036359.030000001</v>
          </cell>
          <cell r="E7">
            <v>20688685.960000005</v>
          </cell>
          <cell r="F7">
            <v>24595334.109999999</v>
          </cell>
          <cell r="G7">
            <v>31425287.740000002</v>
          </cell>
        </row>
        <row r="8">
          <cell r="B8" t="str">
            <v>IRRF</v>
          </cell>
          <cell r="C8">
            <v>0</v>
          </cell>
          <cell r="D8">
            <v>284462504.68999994</v>
          </cell>
          <cell r="E8">
            <v>345698130.31</v>
          </cell>
          <cell r="F8">
            <v>385557576.33000004</v>
          </cell>
          <cell r="G8">
            <v>414485251.43999994</v>
          </cell>
        </row>
      </sheetData>
      <sheetData sheetId="8">
        <row r="5">
          <cell r="B5" t="str">
            <v>ICMS</v>
          </cell>
          <cell r="C5">
            <v>6342450150.5700006</v>
          </cell>
          <cell r="D5">
            <v>6560746877.9299984</v>
          </cell>
          <cell r="E5">
            <v>7809542241.9899998</v>
          </cell>
          <cell r="F5">
            <v>9111384181.460001</v>
          </cell>
          <cell r="G5">
            <v>10622120552.259998</v>
          </cell>
        </row>
        <row r="6">
          <cell r="B6" t="str">
            <v>IPVA</v>
          </cell>
          <cell r="C6">
            <v>338795610.35000002</v>
          </cell>
          <cell r="D6">
            <v>424273623.72000003</v>
          </cell>
          <cell r="E6">
            <v>507834725.64000005</v>
          </cell>
          <cell r="F6">
            <v>607083483.16999996</v>
          </cell>
          <cell r="G6">
            <v>676022536.99000001</v>
          </cell>
        </row>
        <row r="7">
          <cell r="B7" t="str">
            <v>ITCD</v>
          </cell>
          <cell r="C7">
            <v>54467541.610000007</v>
          </cell>
          <cell r="D7">
            <v>60316412.199999988</v>
          </cell>
          <cell r="E7">
            <v>67566664.930000007</v>
          </cell>
          <cell r="F7">
            <v>98687930.270000011</v>
          </cell>
          <cell r="G7">
            <v>134475201.28999999</v>
          </cell>
        </row>
        <row r="8">
          <cell r="B8" t="str">
            <v>IRRF</v>
          </cell>
          <cell r="C8">
            <v>0</v>
          </cell>
          <cell r="D8">
            <v>411674686.75</v>
          </cell>
          <cell r="E8">
            <v>483200324.84999996</v>
          </cell>
          <cell r="F8">
            <v>567343818.64999998</v>
          </cell>
          <cell r="G8">
            <v>717037845.55000007</v>
          </cell>
        </row>
      </sheetData>
      <sheetData sheetId="9">
        <row r="5">
          <cell r="B5" t="str">
            <v>ICMS</v>
          </cell>
          <cell r="C5">
            <v>2334689645.6599998</v>
          </cell>
          <cell r="D5">
            <v>2494169512.6999998</v>
          </cell>
          <cell r="E5">
            <v>2928159801.4900002</v>
          </cell>
          <cell r="F5">
            <v>3385283934.1000004</v>
          </cell>
          <cell r="G5">
            <v>3820411914.3100004</v>
          </cell>
        </row>
        <row r="6">
          <cell r="B6" t="str">
            <v>IPVA</v>
          </cell>
          <cell r="C6">
            <v>129748136.91999999</v>
          </cell>
          <cell r="D6">
            <v>152962150.01999998</v>
          </cell>
          <cell r="E6">
            <v>174027951.17999998</v>
          </cell>
          <cell r="F6">
            <v>208352418.86000001</v>
          </cell>
          <cell r="G6">
            <v>249305429.34000003</v>
          </cell>
        </row>
        <row r="7">
          <cell r="B7" t="str">
            <v>ITCD</v>
          </cell>
          <cell r="C7">
            <v>2865437.74</v>
          </cell>
          <cell r="D7">
            <v>4707833.6999999993</v>
          </cell>
          <cell r="E7">
            <v>4414871.57</v>
          </cell>
          <cell r="F7">
            <v>6361606.4500000002</v>
          </cell>
          <cell r="G7">
            <v>6555526.71</v>
          </cell>
        </row>
        <row r="8">
          <cell r="B8" t="str">
            <v>IRRF</v>
          </cell>
          <cell r="C8">
            <v>0</v>
          </cell>
          <cell r="D8">
            <v>0</v>
          </cell>
          <cell r="E8">
            <v>239401793.27000001</v>
          </cell>
          <cell r="F8">
            <v>262021184.65000001</v>
          </cell>
          <cell r="G8">
            <v>280561318.36000001</v>
          </cell>
        </row>
      </sheetData>
      <sheetData sheetId="10">
        <row r="5">
          <cell r="B5" t="str">
            <v>ICMS</v>
          </cell>
          <cell r="C5">
            <v>22541992042.290001</v>
          </cell>
          <cell r="D5">
            <v>22002958233.349998</v>
          </cell>
          <cell r="E5">
            <v>26272150160.489998</v>
          </cell>
          <cell r="F5">
            <v>28795435903.500004</v>
          </cell>
          <cell r="G5">
            <v>31493599530.529999</v>
          </cell>
        </row>
        <row r="6">
          <cell r="B6" t="str">
            <v>IPVA</v>
          </cell>
          <cell r="C6">
            <v>1838620700.3899999</v>
          </cell>
          <cell r="D6">
            <v>2075812228.3100007</v>
          </cell>
          <cell r="E6">
            <v>2288466006.6199999</v>
          </cell>
          <cell r="F6">
            <v>2629303346.3100004</v>
          </cell>
          <cell r="G6">
            <v>3010269848.4500008</v>
          </cell>
        </row>
        <row r="7">
          <cell r="B7" t="str">
            <v>ITCD</v>
          </cell>
          <cell r="C7">
            <v>170413492.41000003</v>
          </cell>
          <cell r="D7">
            <v>195565796.52999997</v>
          </cell>
          <cell r="E7">
            <v>259154865.83000001</v>
          </cell>
          <cell r="F7">
            <v>408531433.73000002</v>
          </cell>
          <cell r="G7">
            <v>483809322.79999995</v>
          </cell>
        </row>
        <row r="8">
          <cell r="B8" t="str">
            <v>IRRF</v>
          </cell>
          <cell r="C8">
            <v>0</v>
          </cell>
          <cell r="D8">
            <v>1285646835.6299999</v>
          </cell>
          <cell r="E8">
            <v>1564591280.26</v>
          </cell>
          <cell r="F8">
            <v>1660231752.6799998</v>
          </cell>
          <cell r="G8">
            <v>1938000804.54</v>
          </cell>
        </row>
      </sheetData>
      <sheetData sheetId="11">
        <row r="5">
          <cell r="B5" t="str">
            <v>ICMS</v>
          </cell>
          <cell r="C5">
            <v>4060806913.2500005</v>
          </cell>
          <cell r="D5">
            <v>3984695707.96</v>
          </cell>
          <cell r="E5">
            <v>4353478339.5200005</v>
          </cell>
          <cell r="F5">
            <v>5113804745.0699997</v>
          </cell>
          <cell r="G5">
            <v>5477629346.999999</v>
          </cell>
        </row>
        <row r="6">
          <cell r="B6" t="str">
            <v>IPVA</v>
          </cell>
          <cell r="C6">
            <v>160483481.97</v>
          </cell>
          <cell r="D6">
            <v>187361042.05999994</v>
          </cell>
          <cell r="E6">
            <v>199921439.94999999</v>
          </cell>
          <cell r="F6">
            <v>220239718.88999999</v>
          </cell>
          <cell r="G6">
            <v>257012771.37000003</v>
          </cell>
        </row>
        <row r="7">
          <cell r="B7" t="str">
            <v>ITCD</v>
          </cell>
          <cell r="C7">
            <v>40387684.880000003</v>
          </cell>
          <cell r="D7">
            <v>39877259.269999996</v>
          </cell>
          <cell r="E7">
            <v>47647199.170000002</v>
          </cell>
          <cell r="F7">
            <v>69138937.269999996</v>
          </cell>
          <cell r="G7">
            <v>85887232.140000015</v>
          </cell>
        </row>
        <row r="8">
          <cell r="B8" t="str">
            <v>IRRF</v>
          </cell>
          <cell r="C8">
            <v>0</v>
          </cell>
          <cell r="D8">
            <v>247732391.25</v>
          </cell>
          <cell r="E8">
            <v>287472201.74000001</v>
          </cell>
          <cell r="F8">
            <v>345290208.96999997</v>
          </cell>
          <cell r="G8">
            <v>375800763.28999996</v>
          </cell>
        </row>
      </sheetData>
      <sheetData sheetId="12">
        <row r="5">
          <cell r="B5" t="str">
            <v>ICMS</v>
          </cell>
          <cell r="C5">
            <v>4114347495.1399999</v>
          </cell>
          <cell r="D5">
            <v>4277910432.6600008</v>
          </cell>
          <cell r="E5">
            <v>4513686634.210001</v>
          </cell>
          <cell r="F5">
            <v>4925054517.6800003</v>
          </cell>
          <cell r="G5">
            <v>6443861366.7300005</v>
          </cell>
        </row>
        <row r="6">
          <cell r="B6" t="str">
            <v>IPVA</v>
          </cell>
          <cell r="C6">
            <v>196207666.44000003</v>
          </cell>
          <cell r="D6">
            <v>239941384.29999998</v>
          </cell>
          <cell r="E6">
            <v>261378587.63999996</v>
          </cell>
          <cell r="F6">
            <v>305699530.30000001</v>
          </cell>
          <cell r="G6">
            <v>354215193.40000004</v>
          </cell>
        </row>
        <row r="7">
          <cell r="B7" t="str">
            <v>ITCD</v>
          </cell>
          <cell r="C7">
            <v>16020560.139999999</v>
          </cell>
          <cell r="D7">
            <v>18318886.449999999</v>
          </cell>
          <cell r="E7">
            <v>21012617.09</v>
          </cell>
          <cell r="F7">
            <v>26845484.479999997</v>
          </cell>
          <cell r="G7">
            <v>45311836.57</v>
          </cell>
        </row>
        <row r="8">
          <cell r="B8" t="str">
            <v>IRRF</v>
          </cell>
          <cell r="C8">
            <v>0</v>
          </cell>
          <cell r="D8">
            <v>251313418.53999999</v>
          </cell>
          <cell r="E8">
            <v>313694460.59000003</v>
          </cell>
          <cell r="F8">
            <v>382576052.88999999</v>
          </cell>
          <cell r="G8">
            <v>390719346.67000008</v>
          </cell>
        </row>
      </sheetData>
      <sheetData sheetId="13">
        <row r="5">
          <cell r="B5" t="str">
            <v>ICMS</v>
          </cell>
          <cell r="C5">
            <v>4121813099.2799997</v>
          </cell>
          <cell r="D5">
            <v>4420619970.2200012</v>
          </cell>
          <cell r="E5">
            <v>5034491902.5</v>
          </cell>
          <cell r="F5">
            <v>5552991731.4400005</v>
          </cell>
          <cell r="G5">
            <v>6668754498.8000002</v>
          </cell>
        </row>
        <row r="6">
          <cell r="B6" t="str">
            <v>IPVA</v>
          </cell>
          <cell r="C6">
            <v>180743754.20999998</v>
          </cell>
          <cell r="D6">
            <v>211341782.01999998</v>
          </cell>
          <cell r="E6">
            <v>235260445.83999997</v>
          </cell>
          <cell r="F6">
            <v>277587928.87</v>
          </cell>
          <cell r="G6">
            <v>322491909.35000002</v>
          </cell>
        </row>
        <row r="7">
          <cell r="B7" t="str">
            <v>ITCD</v>
          </cell>
          <cell r="C7">
            <v>8711497.3399999999</v>
          </cell>
          <cell r="D7">
            <v>5474458.6300000008</v>
          </cell>
          <cell r="E7">
            <v>6594126.6099999994</v>
          </cell>
          <cell r="F7">
            <v>17353198.91</v>
          </cell>
          <cell r="G7">
            <v>13646592.739999998</v>
          </cell>
        </row>
        <row r="8">
          <cell r="B8" t="str">
            <v>IRRF</v>
          </cell>
          <cell r="C8">
            <v>0</v>
          </cell>
          <cell r="D8">
            <v>289960521.47000003</v>
          </cell>
          <cell r="E8">
            <v>350024800.72000003</v>
          </cell>
          <cell r="F8">
            <v>415743361.56999999</v>
          </cell>
          <cell r="G8">
            <v>605186977.73000002</v>
          </cell>
        </row>
      </sheetData>
      <sheetData sheetId="14">
        <row r="5">
          <cell r="B5" t="str">
            <v>ICMS</v>
          </cell>
          <cell r="C5">
            <v>1916476945.7</v>
          </cell>
          <cell r="D5">
            <v>2144527461.7599998</v>
          </cell>
          <cell r="E5">
            <v>2579096126.4099998</v>
          </cell>
          <cell r="F5">
            <v>2876587904.5500002</v>
          </cell>
          <cell r="G5">
            <v>3317419158.8499999</v>
          </cell>
        </row>
        <row r="6">
          <cell r="B6" t="str">
            <v>IPVA</v>
          </cell>
          <cell r="C6">
            <v>88067055.269999996</v>
          </cell>
          <cell r="D6">
            <v>105258847.21000001</v>
          </cell>
          <cell r="E6">
            <v>115513927.47999999</v>
          </cell>
          <cell r="F6">
            <v>137543154.41</v>
          </cell>
          <cell r="G6">
            <v>162593464.66</v>
          </cell>
        </row>
        <row r="7">
          <cell r="B7" t="str">
            <v>ITCD</v>
          </cell>
          <cell r="C7">
            <v>4664093.3000000007</v>
          </cell>
          <cell r="D7">
            <v>4873475.8600000003</v>
          </cell>
          <cell r="E7">
            <v>7261738.6400000006</v>
          </cell>
          <cell r="F7">
            <v>13322238.73</v>
          </cell>
          <cell r="G7">
            <v>11756781.879999999</v>
          </cell>
        </row>
        <row r="8">
          <cell r="B8" t="str">
            <v>IRRF</v>
          </cell>
          <cell r="C8">
            <v>0</v>
          </cell>
          <cell r="D8">
            <v>187128162.08999997</v>
          </cell>
          <cell r="E8">
            <v>231255250.02999997</v>
          </cell>
          <cell r="F8">
            <v>253294578.37999997</v>
          </cell>
          <cell r="G8">
            <v>289273269.54000002</v>
          </cell>
        </row>
      </sheetData>
      <sheetData sheetId="15">
        <row r="5">
          <cell r="B5" t="str">
            <v>ICMS</v>
          </cell>
          <cell r="C5">
            <v>6114065468.0900002</v>
          </cell>
          <cell r="D5">
            <v>6710356371.5900002</v>
          </cell>
          <cell r="E5">
            <v>8287878764.3800001</v>
          </cell>
          <cell r="F5">
            <v>9726708565.3700008</v>
          </cell>
          <cell r="G5">
            <v>10468337033.98</v>
          </cell>
        </row>
        <row r="6">
          <cell r="B6" t="str">
            <v>IPVA</v>
          </cell>
          <cell r="C6">
            <v>318037633.48000008</v>
          </cell>
          <cell r="D6">
            <v>373114302.89999998</v>
          </cell>
          <cell r="E6">
            <v>408424356.46000004</v>
          </cell>
          <cell r="F6">
            <v>482086514.16999996</v>
          </cell>
          <cell r="G6">
            <v>564009827.5</v>
          </cell>
        </row>
        <row r="7">
          <cell r="B7" t="str">
            <v>ITCD</v>
          </cell>
          <cell r="C7">
            <v>14965224.849999998</v>
          </cell>
          <cell r="D7">
            <v>19831362.780000001</v>
          </cell>
          <cell r="E7">
            <v>39419940.700000003</v>
          </cell>
          <cell r="F7">
            <v>40890591.539999999</v>
          </cell>
          <cell r="G7">
            <v>51925182.669999987</v>
          </cell>
        </row>
        <row r="8">
          <cell r="B8" t="str">
            <v>IRRF</v>
          </cell>
          <cell r="C8">
            <v>0</v>
          </cell>
          <cell r="D8">
            <v>0</v>
          </cell>
          <cell r="E8">
            <v>462635456.47999996</v>
          </cell>
          <cell r="F8">
            <v>555704797.70999992</v>
          </cell>
          <cell r="G8">
            <v>599566660.16999996</v>
          </cell>
        </row>
      </sheetData>
      <sheetData sheetId="16">
        <row r="5">
          <cell r="B5" t="str">
            <v>ICMS</v>
          </cell>
          <cell r="C5">
            <v>1398782507.45</v>
          </cell>
          <cell r="D5">
            <v>1574693327.1300001</v>
          </cell>
          <cell r="E5">
            <v>1905873197.79</v>
          </cell>
          <cell r="F5">
            <v>2072259438.49</v>
          </cell>
          <cell r="G5">
            <v>2376215482.1399994</v>
          </cell>
        </row>
        <row r="6">
          <cell r="B6" t="str">
            <v>IPVA</v>
          </cell>
          <cell r="C6">
            <v>76381790.939999998</v>
          </cell>
          <cell r="D6">
            <v>87747929.420000017</v>
          </cell>
          <cell r="E6">
            <v>103290576.17999999</v>
          </cell>
          <cell r="F6">
            <v>122698026.86000001</v>
          </cell>
          <cell r="G6">
            <v>141951941.36999997</v>
          </cell>
        </row>
        <row r="7">
          <cell r="B7" t="str">
            <v>ITCD</v>
          </cell>
          <cell r="C7">
            <v>3471804.5799999996</v>
          </cell>
          <cell r="D7">
            <v>2287710.75</v>
          </cell>
          <cell r="E7">
            <v>4100623.6900000009</v>
          </cell>
          <cell r="F7">
            <v>4842213.67</v>
          </cell>
          <cell r="G7">
            <v>10764637.239999998</v>
          </cell>
        </row>
        <row r="8">
          <cell r="B8" t="str">
            <v>IRRF</v>
          </cell>
          <cell r="C8">
            <v>0</v>
          </cell>
          <cell r="D8">
            <v>110190617.69</v>
          </cell>
          <cell r="E8">
            <v>135304599.05000001</v>
          </cell>
          <cell r="F8">
            <v>158043669.99999997</v>
          </cell>
          <cell r="G8">
            <v>169022156.92000002</v>
          </cell>
        </row>
      </sheetData>
      <sheetData sheetId="17">
        <row r="5">
          <cell r="B5" t="str">
            <v>ICMS</v>
          </cell>
          <cell r="C5">
            <v>11696064893.789999</v>
          </cell>
          <cell r="D5">
            <v>12243655097.030003</v>
          </cell>
          <cell r="E5">
            <v>13792761720.519999</v>
          </cell>
          <cell r="F5">
            <v>15807822989.84</v>
          </cell>
          <cell r="G5">
            <v>17751217020.970001</v>
          </cell>
        </row>
        <row r="6">
          <cell r="B6" t="str">
            <v>IPVA</v>
          </cell>
          <cell r="C6">
            <v>1097388731.02</v>
          </cell>
          <cell r="D6">
            <v>1290926747.5999999</v>
          </cell>
          <cell r="E6">
            <v>1361673854.0799999</v>
          </cell>
          <cell r="F6">
            <v>1548427207.2599998</v>
          </cell>
          <cell r="G6">
            <v>1734875169.8999999</v>
          </cell>
        </row>
        <row r="7">
          <cell r="B7" t="str">
            <v>ITCD</v>
          </cell>
          <cell r="C7">
            <v>102152607.16000001</v>
          </cell>
          <cell r="D7">
            <v>99474749.210000008</v>
          </cell>
          <cell r="E7">
            <v>148956996.53</v>
          </cell>
          <cell r="F7">
            <v>148708466.72</v>
          </cell>
          <cell r="G7">
            <v>193070215.16000003</v>
          </cell>
        </row>
        <row r="8">
          <cell r="B8" t="str">
            <v>IRRF</v>
          </cell>
          <cell r="C8">
            <v>0</v>
          </cell>
          <cell r="D8">
            <v>516651510.06999999</v>
          </cell>
          <cell r="E8">
            <v>751289817.29999995</v>
          </cell>
          <cell r="F8">
            <v>1098860284.9200001</v>
          </cell>
          <cell r="G8">
            <v>1365630290.1700001</v>
          </cell>
        </row>
      </sheetData>
      <sheetData sheetId="18">
        <row r="5">
          <cell r="B5" t="str">
            <v>ICMS</v>
          </cell>
          <cell r="C5">
            <v>17689766000</v>
          </cell>
          <cell r="D5">
            <v>18619472000</v>
          </cell>
          <cell r="E5">
            <v>22113232827</v>
          </cell>
          <cell r="F5">
            <v>24802484759</v>
          </cell>
          <cell r="G5">
            <v>26661527901</v>
          </cell>
        </row>
        <row r="6">
          <cell r="B6" t="str">
            <v>IPVA</v>
          </cell>
          <cell r="C6">
            <v>1237657000</v>
          </cell>
          <cell r="D6">
            <v>1511183000</v>
          </cell>
          <cell r="E6">
            <v>1417039832</v>
          </cell>
          <cell r="F6">
            <v>1547153559</v>
          </cell>
          <cell r="G6">
            <v>1743605226</v>
          </cell>
        </row>
        <row r="7">
          <cell r="B7" t="str">
            <v>ITCD</v>
          </cell>
          <cell r="C7">
            <v>206154000</v>
          </cell>
          <cell r="D7">
            <v>290448000</v>
          </cell>
          <cell r="E7">
            <v>464270603</v>
          </cell>
          <cell r="F7">
            <v>418195529</v>
          </cell>
          <cell r="G7">
            <v>525059853</v>
          </cell>
        </row>
        <row r="8">
          <cell r="B8" t="str">
            <v>IRRF</v>
          </cell>
          <cell r="C8">
            <v>0</v>
          </cell>
          <cell r="D8">
            <v>1283780000</v>
          </cell>
          <cell r="E8">
            <v>1491339059</v>
          </cell>
          <cell r="F8">
            <v>1708473888</v>
          </cell>
          <cell r="G8">
            <v>1892773441</v>
          </cell>
        </row>
      </sheetData>
      <sheetData sheetId="19">
        <row r="5">
          <cell r="B5" t="str">
            <v>ICMS</v>
          </cell>
          <cell r="C5">
            <v>2233425001.6199999</v>
          </cell>
          <cell r="D5">
            <v>2383154554.4499998</v>
          </cell>
          <cell r="E5">
            <v>2803651887.3800001</v>
          </cell>
          <cell r="F5">
            <v>3115972946.9000001</v>
          </cell>
          <cell r="G5">
            <v>3678972827.7400002</v>
          </cell>
        </row>
        <row r="6">
          <cell r="B6" t="str">
            <v>IPVA</v>
          </cell>
          <cell r="C6">
            <v>122610030.43999998</v>
          </cell>
          <cell r="D6">
            <v>141382152.58000001</v>
          </cell>
          <cell r="E6">
            <v>153051615.40000001</v>
          </cell>
          <cell r="F6">
            <v>179692226.19999999</v>
          </cell>
          <cell r="G6">
            <v>203141502.16</v>
          </cell>
        </row>
        <row r="7">
          <cell r="B7" t="str">
            <v>ITCD</v>
          </cell>
          <cell r="C7">
            <v>876183.81</v>
          </cell>
          <cell r="D7">
            <v>0</v>
          </cell>
          <cell r="E7">
            <v>9040829.0600000005</v>
          </cell>
          <cell r="F7">
            <v>12195944.16</v>
          </cell>
          <cell r="G7">
            <v>13668750.229999999</v>
          </cell>
        </row>
        <row r="8">
          <cell r="B8" t="str">
            <v>IRRF</v>
          </cell>
          <cell r="C8">
            <v>0</v>
          </cell>
          <cell r="D8">
            <v>0</v>
          </cell>
          <cell r="E8">
            <v>281486146.87</v>
          </cell>
          <cell r="F8">
            <v>314528886.13</v>
          </cell>
          <cell r="G8">
            <v>362821774.22000003</v>
          </cell>
        </row>
      </sheetData>
      <sheetData sheetId="20">
        <row r="5">
          <cell r="B5" t="str">
            <v>ICMS</v>
          </cell>
          <cell r="C5">
            <v>1665395756</v>
          </cell>
          <cell r="D5">
            <v>1783706828.1100001</v>
          </cell>
          <cell r="E5">
            <v>2163250521.3499999</v>
          </cell>
          <cell r="F5">
            <v>2485153796.6499996</v>
          </cell>
          <cell r="G5">
            <v>2613123715.8499999</v>
          </cell>
        </row>
        <row r="6">
          <cell r="B6" t="str">
            <v>IPVA</v>
          </cell>
          <cell r="C6">
            <v>82011843</v>
          </cell>
          <cell r="D6">
            <v>94000225.359999999</v>
          </cell>
          <cell r="E6">
            <v>110225930.34</v>
          </cell>
          <cell r="F6">
            <v>119760294.42</v>
          </cell>
          <cell r="G6">
            <v>137062742.20000002</v>
          </cell>
        </row>
        <row r="7">
          <cell r="B7" t="str">
            <v>ITCD</v>
          </cell>
          <cell r="C7">
            <v>2625258</v>
          </cell>
          <cell r="D7">
            <v>4580484.0999999996</v>
          </cell>
          <cell r="E7">
            <v>5505620.9000000004</v>
          </cell>
          <cell r="F7">
            <v>4610866.92</v>
          </cell>
          <cell r="G7">
            <v>4122200.0599999996</v>
          </cell>
        </row>
        <row r="8">
          <cell r="B8" t="str">
            <v>IRRF</v>
          </cell>
          <cell r="C8">
            <v>0</v>
          </cell>
          <cell r="D8">
            <v>91878079.800000012</v>
          </cell>
          <cell r="E8">
            <v>144561010.34999999</v>
          </cell>
          <cell r="F8">
            <v>167727471.91000003</v>
          </cell>
          <cell r="G8">
            <v>188868368.65000001</v>
          </cell>
        </row>
      </sheetData>
      <sheetData sheetId="21">
        <row r="5">
          <cell r="B5" t="str">
            <v>ICMS</v>
          </cell>
          <cell r="C5">
            <v>299887534.98000002</v>
          </cell>
          <cell r="D5">
            <v>346178066.23999995</v>
          </cell>
          <cell r="E5">
            <v>406814551.13</v>
          </cell>
          <cell r="F5">
            <v>418138622.09999996</v>
          </cell>
          <cell r="G5">
            <v>456682939.49000001</v>
          </cell>
        </row>
        <row r="6">
          <cell r="B6" t="str">
            <v>IPVA</v>
          </cell>
          <cell r="C6">
            <v>25661989.899999999</v>
          </cell>
          <cell r="D6">
            <v>16197856.83</v>
          </cell>
          <cell r="E6">
            <v>21987560.010000002</v>
          </cell>
          <cell r="F6">
            <v>28152083.390000001</v>
          </cell>
          <cell r="G6">
            <v>32994567.559999995</v>
          </cell>
        </row>
        <row r="7">
          <cell r="B7" t="str">
            <v>ITCD</v>
          </cell>
          <cell r="C7">
            <v>714948.17</v>
          </cell>
          <cell r="D7">
            <v>471779.63</v>
          </cell>
          <cell r="E7">
            <v>797080.07</v>
          </cell>
          <cell r="F7">
            <v>989492.08000000007</v>
          </cell>
          <cell r="G7">
            <v>1071842.52</v>
          </cell>
        </row>
        <row r="8">
          <cell r="B8" t="str">
            <v>IRRF</v>
          </cell>
          <cell r="C8">
            <v>0</v>
          </cell>
          <cell r="D8">
            <v>52993329.690000005</v>
          </cell>
          <cell r="E8">
            <v>64484720.859999999</v>
          </cell>
          <cell r="F8">
            <v>52676248.959999993</v>
          </cell>
          <cell r="G8">
            <v>49908601.060000002</v>
          </cell>
        </row>
      </sheetData>
      <sheetData sheetId="22">
        <row r="5">
          <cell r="B5" t="str">
            <v>ICMS</v>
          </cell>
          <cell r="C5">
            <v>14535736699.74</v>
          </cell>
          <cell r="D5">
            <v>14733239412.370003</v>
          </cell>
          <cell r="E5">
            <v>17283264553.73</v>
          </cell>
          <cell r="F5">
            <v>19040822379.259998</v>
          </cell>
          <cell r="G5">
            <v>20730510844.610001</v>
          </cell>
        </row>
        <row r="6">
          <cell r="B6" t="str">
            <v>IPVA</v>
          </cell>
          <cell r="C6">
            <v>1006208712.73</v>
          </cell>
          <cell r="D6">
            <v>1477333353.6900001</v>
          </cell>
          <cell r="E6">
            <v>1458232749.8199997</v>
          </cell>
          <cell r="F6">
            <v>1631357430.5699997</v>
          </cell>
          <cell r="G6">
            <v>1841661246.8199999</v>
          </cell>
        </row>
        <row r="7">
          <cell r="B7" t="str">
            <v>ITCD</v>
          </cell>
          <cell r="C7">
            <v>69323385.789999992</v>
          </cell>
          <cell r="D7">
            <v>82864365.469999999</v>
          </cell>
          <cell r="E7">
            <v>247039836.13999996</v>
          </cell>
          <cell r="F7">
            <v>234602365.75999999</v>
          </cell>
          <cell r="G7">
            <v>225352113.30000001</v>
          </cell>
        </row>
        <row r="8">
          <cell r="B8" t="str">
            <v>IRRF</v>
          </cell>
          <cell r="C8">
            <v>0</v>
          </cell>
          <cell r="D8">
            <v>44939619.709999993</v>
          </cell>
          <cell r="E8">
            <v>185587825</v>
          </cell>
          <cell r="F8">
            <v>67970056.640000001</v>
          </cell>
          <cell r="G8">
            <v>53337670.490000002</v>
          </cell>
        </row>
      </sheetData>
      <sheetData sheetId="23">
        <row r="5">
          <cell r="B5" t="str">
            <v>ICMS</v>
          </cell>
          <cell r="C5">
            <v>7759849033.8400002</v>
          </cell>
          <cell r="D5">
            <v>8355949052.0200005</v>
          </cell>
          <cell r="E5">
            <v>10168461596.6</v>
          </cell>
          <cell r="F5">
            <v>11663325276.09</v>
          </cell>
          <cell r="G5">
            <v>12624114873.099998</v>
          </cell>
        </row>
        <row r="6">
          <cell r="B6" t="str">
            <v>IPVA</v>
          </cell>
          <cell r="C6">
            <v>663819447.58999991</v>
          </cell>
          <cell r="D6">
            <v>790568994.60000002</v>
          </cell>
          <cell r="E6">
            <v>865231816.10000002</v>
          </cell>
          <cell r="F6">
            <v>982164589.27999997</v>
          </cell>
          <cell r="G6">
            <v>1121316189.7599998</v>
          </cell>
        </row>
        <row r="7">
          <cell r="B7" t="str">
            <v>ITCD</v>
          </cell>
          <cell r="C7">
            <v>53470582.75999999</v>
          </cell>
          <cell r="D7">
            <v>50964699.140000001</v>
          </cell>
          <cell r="E7">
            <v>69816505.920000002</v>
          </cell>
          <cell r="F7">
            <v>87911314.520000011</v>
          </cell>
          <cell r="G7">
            <v>121785588.31</v>
          </cell>
        </row>
        <row r="8">
          <cell r="B8" t="str">
            <v>IRRF</v>
          </cell>
          <cell r="C8">
            <v>0</v>
          </cell>
          <cell r="D8">
            <v>0</v>
          </cell>
          <cell r="E8">
            <v>507621500.15999997</v>
          </cell>
          <cell r="F8">
            <v>628143669.51999998</v>
          </cell>
          <cell r="G8">
            <v>730785737.5</v>
          </cell>
        </row>
      </sheetData>
      <sheetData sheetId="24">
        <row r="5">
          <cell r="B5" t="str">
            <v>ICMS</v>
          </cell>
          <cell r="C5">
            <v>1327083893.9899998</v>
          </cell>
          <cell r="D5">
            <v>1417319459.3999999</v>
          </cell>
          <cell r="E5">
            <v>1753548550.73</v>
          </cell>
          <cell r="F5">
            <v>1958078760.55</v>
          </cell>
          <cell r="G5">
            <v>2180560593.1100001</v>
          </cell>
        </row>
        <row r="6">
          <cell r="B6" t="str">
            <v>IPVA</v>
          </cell>
          <cell r="C6">
            <v>56500723.259999998</v>
          </cell>
          <cell r="D6">
            <v>67254868.090000004</v>
          </cell>
          <cell r="E6">
            <v>79884454.109999985</v>
          </cell>
          <cell r="F6">
            <v>91944371.359999999</v>
          </cell>
          <cell r="G6">
            <v>109435822.56</v>
          </cell>
        </row>
        <row r="7">
          <cell r="B7" t="str">
            <v>ITCD</v>
          </cell>
          <cell r="C7">
            <v>3278717.2399999998</v>
          </cell>
          <cell r="D7">
            <v>4203166.17</v>
          </cell>
          <cell r="E7">
            <v>8190947.2699999996</v>
          </cell>
          <cell r="F7">
            <v>7536920.2300000004</v>
          </cell>
          <cell r="G7">
            <v>13487720.310000001</v>
          </cell>
        </row>
        <row r="8">
          <cell r="B8" t="str">
            <v>IRRF</v>
          </cell>
          <cell r="C8">
            <v>0</v>
          </cell>
          <cell r="D8">
            <v>165061645</v>
          </cell>
          <cell r="E8">
            <v>223329810.70999998</v>
          </cell>
          <cell r="F8">
            <v>269545063.51999998</v>
          </cell>
          <cell r="G8">
            <v>312558368.77999997</v>
          </cell>
        </row>
      </sheetData>
      <sheetData sheetId="25">
        <row r="5">
          <cell r="B5" t="str">
            <v>ICMS</v>
          </cell>
          <cell r="C5">
            <v>74394502974.050003</v>
          </cell>
          <cell r="D5">
            <v>76513317181.5</v>
          </cell>
          <cell r="E5">
            <v>89517090801.809998</v>
          </cell>
          <cell r="F5">
            <v>98390265143.25</v>
          </cell>
          <cell r="G5">
            <v>105288966584.62001</v>
          </cell>
        </row>
        <row r="6">
          <cell r="B6" t="str">
            <v>IPVA</v>
          </cell>
          <cell r="C6">
            <v>7705328453.3599987</v>
          </cell>
          <cell r="D6">
            <v>8864248996.4200001</v>
          </cell>
          <cell r="E6">
            <v>9391223554.789999</v>
          </cell>
          <cell r="F6">
            <v>10437320845.32</v>
          </cell>
          <cell r="G6">
            <v>11403656959.25</v>
          </cell>
        </row>
        <row r="7">
          <cell r="B7" t="str">
            <v>ITCD</v>
          </cell>
          <cell r="C7">
            <v>0</v>
          </cell>
          <cell r="D7">
            <v>165996361.50999999</v>
          </cell>
          <cell r="E7">
            <v>980777778.16000021</v>
          </cell>
          <cell r="F7">
            <v>1004147180.9299999</v>
          </cell>
          <cell r="G7">
            <v>1265049989.8400002</v>
          </cell>
        </row>
        <row r="8">
          <cell r="B8" t="str">
            <v>IRRF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</sheetData>
      <sheetData sheetId="26">
        <row r="5">
          <cell r="B5" t="str">
            <v>ICMS</v>
          </cell>
          <cell r="C5">
            <v>897970387.43000007</v>
          </cell>
          <cell r="D5">
            <v>916887098.17000008</v>
          </cell>
          <cell r="E5">
            <v>1091619714.1099999</v>
          </cell>
          <cell r="F5">
            <v>1275260787.1399999</v>
          </cell>
          <cell r="G5">
            <v>1464739643.8699999</v>
          </cell>
        </row>
        <row r="6">
          <cell r="B6" t="str">
            <v>IPVA</v>
          </cell>
          <cell r="C6">
            <v>54779488.870000005</v>
          </cell>
          <cell r="D6">
            <v>59808512.950000003</v>
          </cell>
          <cell r="E6">
            <v>70247231.780000001</v>
          </cell>
          <cell r="F6">
            <v>85872009.219999999</v>
          </cell>
          <cell r="G6">
            <v>99105937.020000026</v>
          </cell>
        </row>
        <row r="7">
          <cell r="B7" t="str">
            <v>ITCD</v>
          </cell>
          <cell r="C7">
            <v>2660030.3199999998</v>
          </cell>
          <cell r="D7">
            <v>2961399.4799999995</v>
          </cell>
          <cell r="E7">
            <v>3352230.1199999996</v>
          </cell>
          <cell r="F7">
            <v>5038760.5200000005</v>
          </cell>
          <cell r="G7">
            <v>7545912.4500000002</v>
          </cell>
        </row>
        <row r="8">
          <cell r="B8" t="str">
            <v>IRRF</v>
          </cell>
          <cell r="C8">
            <v>0</v>
          </cell>
          <cell r="D8">
            <v>100948468.98999999</v>
          </cell>
          <cell r="E8">
            <v>156241082.21000001</v>
          </cell>
          <cell r="F8">
            <v>246633070.82999998</v>
          </cell>
          <cell r="G8">
            <v>245594924.88000003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7"/>
  <sheetViews>
    <sheetView tabSelected="1" workbookViewId="0">
      <selection activeCell="CC6" sqref="CC6:CC32"/>
    </sheetView>
  </sheetViews>
  <sheetFormatPr baseColWidth="10" defaultRowHeight="15" x14ac:dyDescent="0"/>
  <cols>
    <col min="1" max="1" width="4.33203125" style="5" customWidth="1"/>
    <col min="2" max="2" width="9.83203125" style="5" customWidth="1"/>
    <col min="3" max="3" width="16.6640625" style="24" bestFit="1" customWidth="1"/>
    <col min="4" max="5" width="17.6640625" style="24" bestFit="1" customWidth="1"/>
    <col min="6" max="6" width="16.6640625" style="24" bestFit="1" customWidth="1"/>
    <col min="7" max="7" width="15.1640625" style="24" bestFit="1" customWidth="1"/>
    <col min="8" max="8" width="14.1640625" style="24" bestFit="1" customWidth="1"/>
    <col min="9" max="11" width="16.6640625" style="24" bestFit="1" customWidth="1"/>
    <col min="12" max="12" width="11.5" style="24" bestFit="1" customWidth="1"/>
    <col min="13" max="13" width="16.6640625" style="24" bestFit="1" customWidth="1"/>
    <col min="14" max="14" width="17.6640625" style="24" bestFit="1" customWidth="1"/>
    <col min="15" max="15" width="16.6640625" style="24" bestFit="1" customWidth="1"/>
    <col min="16" max="18" width="15.1640625" style="24" bestFit="1" customWidth="1"/>
    <col min="19" max="19" width="16.6640625" style="24" bestFit="1" customWidth="1"/>
    <col min="20" max="21" width="17.6640625" style="24" bestFit="1" customWidth="1"/>
    <col min="22" max="22" width="16.6640625" style="24" bestFit="1" customWidth="1"/>
    <col min="23" max="23" width="15.1640625" style="24" bestFit="1" customWidth="1"/>
    <col min="24" max="24" width="14.1640625" style="24" bestFit="1" customWidth="1"/>
    <col min="25" max="27" width="16.6640625" style="24" bestFit="1" customWidth="1"/>
    <col min="28" max="28" width="11.5" style="24" bestFit="1" customWidth="1"/>
    <col min="29" max="29" width="16.6640625" style="24" bestFit="1" customWidth="1"/>
    <col min="30" max="30" width="17.6640625" style="24" bestFit="1" customWidth="1"/>
    <col min="31" max="31" width="16.6640625" style="24" bestFit="1" customWidth="1"/>
    <col min="32" max="34" width="15.1640625" style="24" bestFit="1" customWidth="1"/>
    <col min="35" max="35" width="16.6640625" style="24" bestFit="1" customWidth="1"/>
    <col min="36" max="37" width="17.6640625" style="24" bestFit="1" customWidth="1"/>
    <col min="38" max="38" width="16.6640625" style="24" bestFit="1" customWidth="1"/>
    <col min="39" max="39" width="15.1640625" style="24" bestFit="1" customWidth="1"/>
    <col min="40" max="40" width="13.1640625" style="24" bestFit="1" customWidth="1"/>
    <col min="41" max="43" width="16.6640625" style="24" bestFit="1" customWidth="1"/>
    <col min="44" max="44" width="10.5" style="24" bestFit="1" customWidth="1"/>
    <col min="45" max="45" width="16.6640625" style="24" bestFit="1" customWidth="1"/>
    <col min="46" max="46" width="17.6640625" style="24" bestFit="1" customWidth="1"/>
    <col min="47" max="47" width="16.6640625" style="24" bestFit="1" customWidth="1"/>
    <col min="48" max="50" width="15.1640625" style="24" bestFit="1" customWidth="1"/>
    <col min="51" max="51" width="16.6640625" style="24" bestFit="1" customWidth="1"/>
    <col min="52" max="53" width="17.6640625" style="24" bestFit="1" customWidth="1"/>
    <col min="54" max="54" width="16.6640625" style="24" bestFit="1" customWidth="1"/>
    <col min="55" max="55" width="15.1640625" style="24" bestFit="1" customWidth="1"/>
    <col min="56" max="56" width="13.1640625" style="24" bestFit="1" customWidth="1"/>
    <col min="57" max="59" width="16.6640625" style="24" bestFit="1" customWidth="1"/>
    <col min="60" max="60" width="11.5" style="24" bestFit="1" customWidth="1"/>
    <col min="61" max="61" width="16.6640625" style="24" bestFit="1" customWidth="1"/>
    <col min="62" max="62" width="17.6640625" style="24" bestFit="1" customWidth="1"/>
    <col min="63" max="63" width="16.6640625" style="24" bestFit="1" customWidth="1"/>
    <col min="64" max="66" width="15.1640625" style="24" bestFit="1" customWidth="1"/>
    <col min="67" max="67" width="16.6640625" style="24" bestFit="1" customWidth="1"/>
    <col min="68" max="69" width="17.6640625" style="24" bestFit="1" customWidth="1"/>
    <col min="70" max="70" width="16.6640625" style="24" bestFit="1" customWidth="1"/>
    <col min="71" max="71" width="15.1640625" style="24" bestFit="1" customWidth="1"/>
    <col min="72" max="72" width="13.1640625" style="24" bestFit="1" customWidth="1"/>
    <col min="73" max="75" width="16.6640625" style="24" bestFit="1" customWidth="1"/>
    <col min="76" max="76" width="10.5" style="24" bestFit="1" customWidth="1"/>
    <col min="77" max="77" width="16.6640625" style="24" bestFit="1" customWidth="1"/>
    <col min="78" max="78" width="17.6640625" style="24" bestFit="1" customWidth="1"/>
    <col min="79" max="79" width="16.6640625" style="24" bestFit="1" customWidth="1"/>
    <col min="80" max="81" width="15.1640625" style="24" bestFit="1" customWidth="1"/>
    <col min="82" max="82" width="16.6640625" style="24" bestFit="1" customWidth="1"/>
    <col min="83" max="16384" width="10.83203125" style="5"/>
  </cols>
  <sheetData>
    <row r="1" spans="1:82">
      <c r="B1" s="5" t="s">
        <v>207</v>
      </c>
      <c r="C1" s="24" t="s">
        <v>27</v>
      </c>
      <c r="D1" s="24" t="s">
        <v>28</v>
      </c>
      <c r="E1" s="24" t="s">
        <v>29</v>
      </c>
      <c r="F1" s="24" t="s">
        <v>29</v>
      </c>
      <c r="G1" s="24" t="s">
        <v>29</v>
      </c>
      <c r="H1" s="24" t="s">
        <v>30</v>
      </c>
      <c r="I1" s="24" t="s">
        <v>31</v>
      </c>
      <c r="J1" s="24" t="s">
        <v>32</v>
      </c>
      <c r="K1" s="24" t="s">
        <v>33</v>
      </c>
      <c r="L1" s="24" t="s">
        <v>34</v>
      </c>
      <c r="M1" s="24" t="s">
        <v>35</v>
      </c>
      <c r="N1" s="24" t="s">
        <v>36</v>
      </c>
      <c r="O1" s="24" t="s">
        <v>37</v>
      </c>
      <c r="P1" s="24" t="s">
        <v>38</v>
      </c>
      <c r="Q1" s="24" t="s">
        <v>40</v>
      </c>
      <c r="R1" s="24" t="s">
        <v>39</v>
      </c>
      <c r="S1" s="24" t="s">
        <v>27</v>
      </c>
      <c r="T1" s="24" t="s">
        <v>28</v>
      </c>
      <c r="U1" s="24" t="s">
        <v>29</v>
      </c>
      <c r="V1" s="24" t="s">
        <v>29</v>
      </c>
      <c r="W1" s="24" t="s">
        <v>29</v>
      </c>
      <c r="X1" s="24" t="s">
        <v>30</v>
      </c>
      <c r="Y1" s="24" t="s">
        <v>31</v>
      </c>
      <c r="Z1" s="24" t="s">
        <v>32</v>
      </c>
      <c r="AA1" s="24" t="s">
        <v>33</v>
      </c>
      <c r="AB1" s="24" t="s">
        <v>34</v>
      </c>
      <c r="AC1" s="24" t="s">
        <v>35</v>
      </c>
      <c r="AD1" s="24" t="s">
        <v>36</v>
      </c>
      <c r="AE1" s="24" t="s">
        <v>37</v>
      </c>
      <c r="AF1" s="24" t="s">
        <v>38</v>
      </c>
      <c r="AG1" s="24" t="s">
        <v>40</v>
      </c>
      <c r="AH1" s="24" t="s">
        <v>39</v>
      </c>
      <c r="AI1" s="24" t="s">
        <v>27</v>
      </c>
      <c r="AJ1" s="24" t="s">
        <v>28</v>
      </c>
      <c r="AK1" s="24" t="s">
        <v>29</v>
      </c>
      <c r="AL1" s="24" t="s">
        <v>29</v>
      </c>
      <c r="AM1" s="24" t="s">
        <v>29</v>
      </c>
      <c r="AN1" s="24" t="s">
        <v>30</v>
      </c>
      <c r="AO1" s="24" t="s">
        <v>31</v>
      </c>
      <c r="AP1" s="24" t="s">
        <v>32</v>
      </c>
      <c r="AQ1" s="24" t="s">
        <v>33</v>
      </c>
      <c r="AR1" s="24" t="s">
        <v>34</v>
      </c>
      <c r="AS1" s="24" t="s">
        <v>35</v>
      </c>
      <c r="AT1" s="24" t="s">
        <v>36</v>
      </c>
      <c r="AU1" s="24" t="s">
        <v>37</v>
      </c>
      <c r="AV1" s="24" t="s">
        <v>38</v>
      </c>
      <c r="AW1" s="24" t="s">
        <v>40</v>
      </c>
      <c r="AX1" s="24" t="s">
        <v>39</v>
      </c>
      <c r="AY1" s="24" t="s">
        <v>27</v>
      </c>
      <c r="AZ1" s="24" t="s">
        <v>28</v>
      </c>
      <c r="BA1" s="24" t="s">
        <v>29</v>
      </c>
      <c r="BB1" s="24" t="s">
        <v>29</v>
      </c>
      <c r="BC1" s="24" t="s">
        <v>29</v>
      </c>
      <c r="BD1" s="24" t="s">
        <v>30</v>
      </c>
      <c r="BE1" s="24" t="s">
        <v>31</v>
      </c>
      <c r="BF1" s="24" t="s">
        <v>32</v>
      </c>
      <c r="BG1" s="24" t="s">
        <v>33</v>
      </c>
      <c r="BH1" s="24" t="s">
        <v>34</v>
      </c>
      <c r="BI1" s="24" t="s">
        <v>35</v>
      </c>
      <c r="BJ1" s="24" t="s">
        <v>36</v>
      </c>
      <c r="BK1" s="24" t="s">
        <v>37</v>
      </c>
      <c r="BL1" s="24" t="s">
        <v>38</v>
      </c>
      <c r="BM1" s="24" t="s">
        <v>40</v>
      </c>
      <c r="BN1" s="24" t="s">
        <v>39</v>
      </c>
      <c r="BO1" s="24" t="s">
        <v>27</v>
      </c>
      <c r="BP1" s="24" t="s">
        <v>28</v>
      </c>
      <c r="BQ1" s="24" t="s">
        <v>29</v>
      </c>
      <c r="BR1" s="24" t="s">
        <v>29</v>
      </c>
      <c r="BS1" s="24" t="s">
        <v>29</v>
      </c>
      <c r="BT1" s="24" t="s">
        <v>30</v>
      </c>
      <c r="BU1" s="24" t="s">
        <v>31</v>
      </c>
      <c r="BV1" s="24" t="s">
        <v>32</v>
      </c>
      <c r="BW1" s="24" t="s">
        <v>33</v>
      </c>
      <c r="BX1" s="24" t="s">
        <v>34</v>
      </c>
      <c r="BY1" s="24" t="s">
        <v>35</v>
      </c>
      <c r="BZ1" s="24" t="s">
        <v>36</v>
      </c>
      <c r="CA1" s="24" t="s">
        <v>37</v>
      </c>
      <c r="CB1" s="24" t="s">
        <v>38</v>
      </c>
      <c r="CC1" s="24" t="s">
        <v>40</v>
      </c>
      <c r="CD1" s="24" t="s">
        <v>39</v>
      </c>
    </row>
    <row r="2" spans="1:82">
      <c r="B2" s="5" t="s">
        <v>208</v>
      </c>
      <c r="C2" s="24" t="s">
        <v>216</v>
      </c>
      <c r="D2" s="24" t="s">
        <v>216</v>
      </c>
      <c r="E2" s="24" t="s">
        <v>216</v>
      </c>
      <c r="F2" s="24" t="s">
        <v>214</v>
      </c>
      <c r="G2" s="24" t="s">
        <v>215</v>
      </c>
      <c r="H2" s="24" t="s">
        <v>216</v>
      </c>
      <c r="I2" s="24" t="s">
        <v>214</v>
      </c>
      <c r="J2" s="24" t="s">
        <v>215</v>
      </c>
      <c r="K2" s="24" t="s">
        <v>216</v>
      </c>
      <c r="L2" s="24" t="s">
        <v>216</v>
      </c>
      <c r="M2" s="24" t="s">
        <v>216</v>
      </c>
      <c r="N2" s="24" t="s">
        <v>214</v>
      </c>
      <c r="O2" s="24" t="s">
        <v>215</v>
      </c>
      <c r="P2" s="24" t="s">
        <v>216</v>
      </c>
      <c r="Q2" s="24" t="s">
        <v>214</v>
      </c>
      <c r="R2" s="24" t="s">
        <v>215</v>
      </c>
      <c r="S2" s="24" t="s">
        <v>216</v>
      </c>
      <c r="T2" s="24" t="s">
        <v>216</v>
      </c>
      <c r="U2" s="24" t="s">
        <v>216</v>
      </c>
      <c r="V2" s="24" t="s">
        <v>214</v>
      </c>
      <c r="W2" s="24" t="s">
        <v>215</v>
      </c>
      <c r="X2" s="24" t="s">
        <v>216</v>
      </c>
      <c r="Y2" s="24" t="s">
        <v>214</v>
      </c>
      <c r="Z2" s="24" t="s">
        <v>215</v>
      </c>
      <c r="AA2" s="24" t="s">
        <v>216</v>
      </c>
      <c r="AB2" s="24" t="s">
        <v>216</v>
      </c>
      <c r="AC2" s="24" t="s">
        <v>216</v>
      </c>
      <c r="AD2" s="24" t="s">
        <v>214</v>
      </c>
      <c r="AE2" s="24" t="s">
        <v>215</v>
      </c>
      <c r="AF2" s="24" t="s">
        <v>216</v>
      </c>
      <c r="AG2" s="24" t="s">
        <v>214</v>
      </c>
      <c r="AH2" s="24" t="s">
        <v>215</v>
      </c>
      <c r="AI2" s="24" t="s">
        <v>216</v>
      </c>
      <c r="AJ2" s="24" t="s">
        <v>216</v>
      </c>
      <c r="AK2" s="24" t="s">
        <v>216</v>
      </c>
      <c r="AL2" s="24" t="s">
        <v>214</v>
      </c>
      <c r="AM2" s="24" t="s">
        <v>215</v>
      </c>
      <c r="AN2" s="24" t="s">
        <v>216</v>
      </c>
      <c r="AO2" s="24" t="s">
        <v>214</v>
      </c>
      <c r="AP2" s="24" t="s">
        <v>215</v>
      </c>
      <c r="AQ2" s="24" t="s">
        <v>216</v>
      </c>
      <c r="AR2" s="24" t="s">
        <v>216</v>
      </c>
      <c r="AS2" s="24" t="s">
        <v>216</v>
      </c>
      <c r="AT2" s="24" t="s">
        <v>214</v>
      </c>
      <c r="AU2" s="24" t="s">
        <v>215</v>
      </c>
      <c r="AV2" s="24" t="s">
        <v>216</v>
      </c>
      <c r="AW2" s="24" t="s">
        <v>214</v>
      </c>
      <c r="AX2" s="24" t="s">
        <v>215</v>
      </c>
      <c r="AY2" s="24" t="s">
        <v>216</v>
      </c>
      <c r="AZ2" s="24" t="s">
        <v>216</v>
      </c>
      <c r="BA2" s="24" t="s">
        <v>216</v>
      </c>
      <c r="BB2" s="24" t="s">
        <v>214</v>
      </c>
      <c r="BC2" s="24" t="s">
        <v>215</v>
      </c>
      <c r="BD2" s="24" t="s">
        <v>216</v>
      </c>
      <c r="BE2" s="24" t="s">
        <v>214</v>
      </c>
      <c r="BF2" s="24" t="s">
        <v>215</v>
      </c>
      <c r="BG2" s="24" t="s">
        <v>216</v>
      </c>
      <c r="BH2" s="24" t="s">
        <v>216</v>
      </c>
      <c r="BI2" s="24" t="s">
        <v>216</v>
      </c>
      <c r="BJ2" s="24" t="s">
        <v>214</v>
      </c>
      <c r="BK2" s="24" t="s">
        <v>215</v>
      </c>
      <c r="BL2" s="24" t="s">
        <v>216</v>
      </c>
      <c r="BM2" s="24" t="s">
        <v>214</v>
      </c>
      <c r="BN2" s="24" t="s">
        <v>215</v>
      </c>
      <c r="BO2" s="24" t="s">
        <v>216</v>
      </c>
      <c r="BP2" s="24" t="s">
        <v>216</v>
      </c>
      <c r="BQ2" s="24" t="s">
        <v>216</v>
      </c>
      <c r="BR2" s="24" t="s">
        <v>214</v>
      </c>
      <c r="BS2" s="24" t="s">
        <v>215</v>
      </c>
      <c r="BT2" s="24" t="s">
        <v>216</v>
      </c>
      <c r="BU2" s="24" t="s">
        <v>214</v>
      </c>
      <c r="BV2" s="24" t="s">
        <v>215</v>
      </c>
      <c r="BW2" s="24" t="s">
        <v>216</v>
      </c>
      <c r="BX2" s="24" t="s">
        <v>216</v>
      </c>
      <c r="BY2" s="24" t="s">
        <v>216</v>
      </c>
      <c r="BZ2" s="24" t="s">
        <v>214</v>
      </c>
      <c r="CA2" s="24" t="s">
        <v>215</v>
      </c>
      <c r="CB2" s="24" t="s">
        <v>216</v>
      </c>
      <c r="CC2" s="24" t="s">
        <v>214</v>
      </c>
      <c r="CD2" s="24" t="s">
        <v>215</v>
      </c>
    </row>
    <row r="3" spans="1:82">
      <c r="B3" s="5" t="s">
        <v>207</v>
      </c>
      <c r="C3" s="24">
        <f>VLOOKUP(C1,json!$A$2:$B$18,2,FALSE)</f>
        <v>0</v>
      </c>
      <c r="D3" s="24">
        <f>VLOOKUP(D1,json!$A$2:$B$18,2,FALSE)</f>
        <v>1</v>
      </c>
      <c r="E3" s="24">
        <f>VLOOKUP(E1,json!$A$2:$B$18,2,FALSE)</f>
        <v>2</v>
      </c>
      <c r="F3" s="24">
        <f>VLOOKUP(F1,json!$A$2:$B$18,2,FALSE)</f>
        <v>2</v>
      </c>
      <c r="G3" s="24">
        <f>VLOOKUP(G1,json!$A$2:$B$18,2,FALSE)</f>
        <v>2</v>
      </c>
      <c r="H3" s="24">
        <f>VLOOKUP(H1,json!$A$2:$B$18,2,FALSE)</f>
        <v>3</v>
      </c>
      <c r="I3" s="24">
        <f>VLOOKUP(I1,json!$A$2:$B$18,2,FALSE)</f>
        <v>4</v>
      </c>
      <c r="J3" s="24">
        <f>VLOOKUP(J1,json!$A$2:$B$18,2,FALSE)</f>
        <v>5</v>
      </c>
      <c r="K3" s="24">
        <f>VLOOKUP(K1,json!$A$2:$B$18,2,FALSE)</f>
        <v>6</v>
      </c>
      <c r="L3" s="24">
        <f>VLOOKUP(L1,json!$A$2:$B$18,2,FALSE)</f>
        <v>7</v>
      </c>
      <c r="M3" s="24">
        <f>VLOOKUP(M1,json!$A$2:$B$18,2,FALSE)</f>
        <v>8</v>
      </c>
      <c r="N3" s="24">
        <f>VLOOKUP(N1,json!$A$2:$B$18,2,FALSE)</f>
        <v>9</v>
      </c>
      <c r="O3" s="24">
        <f>VLOOKUP(O1,json!$A$2:$B$18,2,FALSE)</f>
        <v>10</v>
      </c>
      <c r="P3" s="24">
        <f>VLOOKUP(P1,json!$A$2:$B$18,2,FALSE)</f>
        <v>11</v>
      </c>
      <c r="Q3" s="24">
        <f>VLOOKUP(Q1,json!$A$2:$B$18,2,FALSE)</f>
        <v>12</v>
      </c>
      <c r="R3" s="24">
        <f>VLOOKUP(R1,json!$A$2:$B$18,2,FALSE)</f>
        <v>13</v>
      </c>
      <c r="S3" s="24">
        <f>VLOOKUP(S1,json!$A$2:$B$18,2,FALSE)</f>
        <v>0</v>
      </c>
      <c r="T3" s="24">
        <f>VLOOKUP(T1,json!$A$2:$B$18,2,FALSE)</f>
        <v>1</v>
      </c>
      <c r="U3" s="24">
        <f>VLOOKUP(U1,json!$A$2:$B$18,2,FALSE)</f>
        <v>2</v>
      </c>
      <c r="V3" s="24">
        <f>VLOOKUP(V1,json!$A$2:$B$18,2,FALSE)</f>
        <v>2</v>
      </c>
      <c r="W3" s="24">
        <f>VLOOKUP(W1,json!$A$2:$B$18,2,FALSE)</f>
        <v>2</v>
      </c>
      <c r="X3" s="24">
        <f>VLOOKUP(X1,json!$A$2:$B$18,2,FALSE)</f>
        <v>3</v>
      </c>
      <c r="Y3" s="24">
        <f>VLOOKUP(Y1,json!$A$2:$B$18,2,FALSE)</f>
        <v>4</v>
      </c>
      <c r="Z3" s="24">
        <f>VLOOKUP(Z1,json!$A$2:$B$18,2,FALSE)</f>
        <v>5</v>
      </c>
      <c r="AA3" s="24">
        <f>VLOOKUP(AA1,json!$A$2:$B$18,2,FALSE)</f>
        <v>6</v>
      </c>
      <c r="AB3" s="24">
        <f>VLOOKUP(AB1,json!$A$2:$B$18,2,FALSE)</f>
        <v>7</v>
      </c>
      <c r="AC3" s="24">
        <f>VLOOKUP(AC1,json!$A$2:$B$18,2,FALSE)</f>
        <v>8</v>
      </c>
      <c r="AD3" s="24">
        <f>VLOOKUP(AD1,json!$A$2:$B$18,2,FALSE)</f>
        <v>9</v>
      </c>
      <c r="AE3" s="24">
        <f>VLOOKUP(AE1,json!$A$2:$B$18,2,FALSE)</f>
        <v>10</v>
      </c>
      <c r="AF3" s="24">
        <f>VLOOKUP(AF1,json!$A$2:$B$18,2,FALSE)</f>
        <v>11</v>
      </c>
      <c r="AG3" s="24">
        <f>VLOOKUP(AG1,json!$A$2:$B$18,2,FALSE)</f>
        <v>12</v>
      </c>
      <c r="AH3" s="24">
        <f>VLOOKUP(AH1,json!$A$2:$B$18,2,FALSE)</f>
        <v>13</v>
      </c>
      <c r="AI3" s="24">
        <f>VLOOKUP(AI1,json!$A$2:$B$18,2,FALSE)</f>
        <v>0</v>
      </c>
      <c r="AJ3" s="24">
        <f>VLOOKUP(AJ1,json!$A$2:$B$18,2,FALSE)</f>
        <v>1</v>
      </c>
      <c r="AK3" s="24">
        <f>VLOOKUP(AK1,json!$A$2:$B$18,2,FALSE)</f>
        <v>2</v>
      </c>
      <c r="AL3" s="24">
        <f>VLOOKUP(AL1,json!$A$2:$B$18,2,FALSE)</f>
        <v>2</v>
      </c>
      <c r="AM3" s="24">
        <f>VLOOKUP(AM1,json!$A$2:$B$18,2,FALSE)</f>
        <v>2</v>
      </c>
      <c r="AN3" s="24">
        <f>VLOOKUP(AN1,json!$A$2:$B$18,2,FALSE)</f>
        <v>3</v>
      </c>
      <c r="AO3" s="24">
        <f>VLOOKUP(AO1,json!$A$2:$B$18,2,FALSE)</f>
        <v>4</v>
      </c>
      <c r="AP3" s="24">
        <f>VLOOKUP(AP1,json!$A$2:$B$18,2,FALSE)</f>
        <v>5</v>
      </c>
      <c r="AQ3" s="24">
        <f>VLOOKUP(AQ1,json!$A$2:$B$18,2,FALSE)</f>
        <v>6</v>
      </c>
      <c r="AR3" s="24">
        <f>VLOOKUP(AR1,json!$A$2:$B$18,2,FALSE)</f>
        <v>7</v>
      </c>
      <c r="AS3" s="24">
        <f>VLOOKUP(AS1,json!$A$2:$B$18,2,FALSE)</f>
        <v>8</v>
      </c>
      <c r="AT3" s="24">
        <f>VLOOKUP(AT1,json!$A$2:$B$18,2,FALSE)</f>
        <v>9</v>
      </c>
      <c r="AU3" s="24">
        <f>VLOOKUP(AU1,json!$A$2:$B$18,2,FALSE)</f>
        <v>10</v>
      </c>
      <c r="AV3" s="24">
        <f>VLOOKUP(AV1,json!$A$2:$B$18,2,FALSE)</f>
        <v>11</v>
      </c>
      <c r="AW3" s="24">
        <f>VLOOKUP(AW1,json!$A$2:$B$18,2,FALSE)</f>
        <v>12</v>
      </c>
      <c r="AX3" s="24">
        <f>VLOOKUP(AX1,json!$A$2:$B$18,2,FALSE)</f>
        <v>13</v>
      </c>
      <c r="AY3" s="24">
        <f>VLOOKUP(AY1,json!$A$2:$B$18,2,FALSE)</f>
        <v>0</v>
      </c>
      <c r="AZ3" s="24">
        <f>VLOOKUP(AZ1,json!$A$2:$B$18,2,FALSE)</f>
        <v>1</v>
      </c>
      <c r="BA3" s="24">
        <f>VLOOKUP(BA1,json!$A$2:$B$18,2,FALSE)</f>
        <v>2</v>
      </c>
      <c r="BB3" s="24">
        <f>VLOOKUP(BB1,json!$A$2:$B$18,2,FALSE)</f>
        <v>2</v>
      </c>
      <c r="BC3" s="24">
        <f>VLOOKUP(BC1,json!$A$2:$B$18,2,FALSE)</f>
        <v>2</v>
      </c>
      <c r="BD3" s="24">
        <f>VLOOKUP(BD1,json!$A$2:$B$18,2,FALSE)</f>
        <v>3</v>
      </c>
      <c r="BE3" s="24">
        <f>VLOOKUP(BE1,json!$A$2:$B$18,2,FALSE)</f>
        <v>4</v>
      </c>
      <c r="BF3" s="24">
        <f>VLOOKUP(BF1,json!$A$2:$B$18,2,FALSE)</f>
        <v>5</v>
      </c>
      <c r="BG3" s="24">
        <f>VLOOKUP(BG1,json!$A$2:$B$18,2,FALSE)</f>
        <v>6</v>
      </c>
      <c r="BH3" s="24">
        <f>VLOOKUP(BH1,json!$A$2:$B$18,2,FALSE)</f>
        <v>7</v>
      </c>
      <c r="BI3" s="24">
        <f>VLOOKUP(BI1,json!$A$2:$B$18,2,FALSE)</f>
        <v>8</v>
      </c>
      <c r="BJ3" s="24">
        <f>VLOOKUP(BJ1,json!$A$2:$B$18,2,FALSE)</f>
        <v>9</v>
      </c>
      <c r="BK3" s="24">
        <f>VLOOKUP(BK1,json!$A$2:$B$18,2,FALSE)</f>
        <v>10</v>
      </c>
      <c r="BL3" s="24">
        <f>VLOOKUP(BL1,json!$A$2:$B$18,2,FALSE)</f>
        <v>11</v>
      </c>
      <c r="BM3" s="24">
        <f>VLOOKUP(BM1,json!$A$2:$B$18,2,FALSE)</f>
        <v>12</v>
      </c>
      <c r="BN3" s="24">
        <f>VLOOKUP(BN1,json!$A$2:$B$18,2,FALSE)</f>
        <v>13</v>
      </c>
      <c r="BO3" s="24">
        <f>VLOOKUP(BO1,json!$A$2:$B$18,2,FALSE)</f>
        <v>0</v>
      </c>
      <c r="BP3" s="24">
        <f>VLOOKUP(BP1,json!$A$2:$B$18,2,FALSE)</f>
        <v>1</v>
      </c>
      <c r="BQ3" s="24">
        <f>VLOOKUP(BQ1,json!$A$2:$B$18,2,FALSE)</f>
        <v>2</v>
      </c>
      <c r="BR3" s="24">
        <f>VLOOKUP(BR1,json!$A$2:$B$18,2,FALSE)</f>
        <v>2</v>
      </c>
      <c r="BS3" s="24">
        <f>VLOOKUP(BS1,json!$A$2:$B$18,2,FALSE)</f>
        <v>2</v>
      </c>
      <c r="BT3" s="24">
        <f>VLOOKUP(BT1,json!$A$2:$B$18,2,FALSE)</f>
        <v>3</v>
      </c>
      <c r="BU3" s="24">
        <f>VLOOKUP(BU1,json!$A$2:$B$18,2,FALSE)</f>
        <v>4</v>
      </c>
      <c r="BV3" s="24">
        <f>VLOOKUP(BV1,json!$A$2:$B$18,2,FALSE)</f>
        <v>5</v>
      </c>
      <c r="BW3" s="24">
        <f>VLOOKUP(BW1,json!$A$2:$B$18,2,FALSE)</f>
        <v>6</v>
      </c>
      <c r="BX3" s="24">
        <f>VLOOKUP(BX1,json!$A$2:$B$18,2,FALSE)</f>
        <v>7</v>
      </c>
      <c r="BY3" s="24">
        <f>VLOOKUP(BY1,json!$A$2:$B$18,2,FALSE)</f>
        <v>8</v>
      </c>
      <c r="BZ3" s="24">
        <f>VLOOKUP(BZ1,json!$A$2:$B$18,2,FALSE)</f>
        <v>9</v>
      </c>
      <c r="CA3" s="24">
        <f>VLOOKUP(CA1,json!$A$2:$B$18,2,FALSE)</f>
        <v>10</v>
      </c>
      <c r="CB3" s="24">
        <f>VLOOKUP(CB1,json!$A$2:$B$18,2,FALSE)</f>
        <v>11</v>
      </c>
      <c r="CC3" s="24">
        <f>VLOOKUP(CC1,json!$A$2:$B$18,2,FALSE)</f>
        <v>12</v>
      </c>
      <c r="CD3" s="24">
        <f>VLOOKUP(CD1,json!$A$2:$B$18,2,FALSE)</f>
        <v>13</v>
      </c>
    </row>
    <row r="4" spans="1:82">
      <c r="B4" s="5" t="s">
        <v>208</v>
      </c>
      <c r="C4" s="24">
        <f>VLOOKUP(C2,json!$A$2:$B$18,2,FALSE)</f>
        <v>14</v>
      </c>
      <c r="D4" s="24">
        <f>VLOOKUP(D2,json!$A$2:$B$18,2,FALSE)</f>
        <v>14</v>
      </c>
      <c r="E4" s="24">
        <f>VLOOKUP(E2,json!$A$2:$B$18,2,FALSE)</f>
        <v>14</v>
      </c>
      <c r="F4" s="24">
        <f>VLOOKUP(F2,json!$A$2:$B$18,2,FALSE)</f>
        <v>15</v>
      </c>
      <c r="G4" s="24">
        <f>VLOOKUP(G2,json!$A$2:$B$18,2,FALSE)</f>
        <v>16</v>
      </c>
      <c r="H4" s="24">
        <f>VLOOKUP(H2,json!$A$2:$B$18,2,FALSE)</f>
        <v>14</v>
      </c>
      <c r="I4" s="24">
        <f>VLOOKUP(I2,json!$A$2:$B$18,2,FALSE)</f>
        <v>15</v>
      </c>
      <c r="J4" s="24">
        <f>VLOOKUP(J2,json!$A$2:$B$18,2,FALSE)</f>
        <v>16</v>
      </c>
      <c r="K4" s="24">
        <f>VLOOKUP(K2,json!$A$2:$B$18,2,FALSE)</f>
        <v>14</v>
      </c>
      <c r="L4" s="24">
        <f>VLOOKUP(L2,json!$A$2:$B$18,2,FALSE)</f>
        <v>14</v>
      </c>
      <c r="M4" s="24">
        <f>VLOOKUP(M2,json!$A$2:$B$18,2,FALSE)</f>
        <v>14</v>
      </c>
      <c r="N4" s="24">
        <f>VLOOKUP(N2,json!$A$2:$B$18,2,FALSE)</f>
        <v>15</v>
      </c>
      <c r="O4" s="24">
        <f>VLOOKUP(O2,json!$A$2:$B$18,2,FALSE)</f>
        <v>16</v>
      </c>
      <c r="P4" s="24">
        <f>VLOOKUP(P2,json!$A$2:$B$18,2,FALSE)</f>
        <v>14</v>
      </c>
      <c r="Q4" s="24">
        <f>VLOOKUP(Q2,json!$A$2:$B$18,2,FALSE)</f>
        <v>15</v>
      </c>
      <c r="R4" s="24">
        <f>VLOOKUP(R2,json!$A$2:$B$18,2,FALSE)</f>
        <v>16</v>
      </c>
      <c r="S4" s="24">
        <f>VLOOKUP(S2,json!$A$2:$B$18,2,FALSE)</f>
        <v>14</v>
      </c>
      <c r="T4" s="24">
        <f>VLOOKUP(T2,json!$A$2:$B$18,2,FALSE)</f>
        <v>14</v>
      </c>
      <c r="U4" s="24">
        <f>VLOOKUP(U2,json!$A$2:$B$18,2,FALSE)</f>
        <v>14</v>
      </c>
      <c r="V4" s="24">
        <f>VLOOKUP(V2,json!$A$2:$B$18,2,FALSE)</f>
        <v>15</v>
      </c>
      <c r="W4" s="24">
        <f>VLOOKUP(W2,json!$A$2:$B$18,2,FALSE)</f>
        <v>16</v>
      </c>
      <c r="X4" s="24">
        <f>VLOOKUP(X2,json!$A$2:$B$18,2,FALSE)</f>
        <v>14</v>
      </c>
      <c r="Y4" s="24">
        <f>VLOOKUP(Y2,json!$A$2:$B$18,2,FALSE)</f>
        <v>15</v>
      </c>
      <c r="Z4" s="24">
        <f>VLOOKUP(Z2,json!$A$2:$B$18,2,FALSE)</f>
        <v>16</v>
      </c>
      <c r="AA4" s="24">
        <f>VLOOKUP(AA2,json!$A$2:$B$18,2,FALSE)</f>
        <v>14</v>
      </c>
      <c r="AB4" s="24">
        <f>VLOOKUP(AB2,json!$A$2:$B$18,2,FALSE)</f>
        <v>14</v>
      </c>
      <c r="AC4" s="24">
        <f>VLOOKUP(AC2,json!$A$2:$B$18,2,FALSE)</f>
        <v>14</v>
      </c>
      <c r="AD4" s="24">
        <f>VLOOKUP(AD2,json!$A$2:$B$18,2,FALSE)</f>
        <v>15</v>
      </c>
      <c r="AE4" s="24">
        <f>VLOOKUP(AE2,json!$A$2:$B$18,2,FALSE)</f>
        <v>16</v>
      </c>
      <c r="AF4" s="24">
        <f>VLOOKUP(AF2,json!$A$2:$B$18,2,FALSE)</f>
        <v>14</v>
      </c>
      <c r="AG4" s="24">
        <f>VLOOKUP(AG2,json!$A$2:$B$18,2,FALSE)</f>
        <v>15</v>
      </c>
      <c r="AH4" s="24">
        <f>VLOOKUP(AH2,json!$A$2:$B$18,2,FALSE)</f>
        <v>16</v>
      </c>
      <c r="AI4" s="24">
        <f>VLOOKUP(AI2,json!$A$2:$B$18,2,FALSE)</f>
        <v>14</v>
      </c>
      <c r="AJ4" s="24">
        <f>VLOOKUP(AJ2,json!$A$2:$B$18,2,FALSE)</f>
        <v>14</v>
      </c>
      <c r="AK4" s="24">
        <f>VLOOKUP(AK2,json!$A$2:$B$18,2,FALSE)</f>
        <v>14</v>
      </c>
      <c r="AL4" s="24">
        <f>VLOOKUP(AL2,json!$A$2:$B$18,2,FALSE)</f>
        <v>15</v>
      </c>
      <c r="AM4" s="24">
        <f>VLOOKUP(AM2,json!$A$2:$B$18,2,FALSE)</f>
        <v>16</v>
      </c>
      <c r="AN4" s="24">
        <f>VLOOKUP(AN2,json!$A$2:$B$18,2,FALSE)</f>
        <v>14</v>
      </c>
      <c r="AO4" s="24">
        <f>VLOOKUP(AO2,json!$A$2:$B$18,2,FALSE)</f>
        <v>15</v>
      </c>
      <c r="AP4" s="24">
        <f>VLOOKUP(AP2,json!$A$2:$B$18,2,FALSE)</f>
        <v>16</v>
      </c>
      <c r="AQ4" s="24">
        <f>VLOOKUP(AQ2,json!$A$2:$B$18,2,FALSE)</f>
        <v>14</v>
      </c>
      <c r="AR4" s="24">
        <f>VLOOKUP(AR2,json!$A$2:$B$18,2,FALSE)</f>
        <v>14</v>
      </c>
      <c r="AS4" s="24">
        <f>VLOOKUP(AS2,json!$A$2:$B$18,2,FALSE)</f>
        <v>14</v>
      </c>
      <c r="AT4" s="24">
        <f>VLOOKUP(AT2,json!$A$2:$B$18,2,FALSE)</f>
        <v>15</v>
      </c>
      <c r="AU4" s="24">
        <f>VLOOKUP(AU2,json!$A$2:$B$18,2,FALSE)</f>
        <v>16</v>
      </c>
      <c r="AV4" s="24">
        <f>VLOOKUP(AV2,json!$A$2:$B$18,2,FALSE)</f>
        <v>14</v>
      </c>
      <c r="AW4" s="24">
        <f>VLOOKUP(AW2,json!$A$2:$B$18,2,FALSE)</f>
        <v>15</v>
      </c>
      <c r="AX4" s="24">
        <f>VLOOKUP(AX2,json!$A$2:$B$18,2,FALSE)</f>
        <v>16</v>
      </c>
      <c r="AY4" s="24">
        <f>VLOOKUP(AY2,json!$A$2:$B$18,2,FALSE)</f>
        <v>14</v>
      </c>
      <c r="AZ4" s="24">
        <f>VLOOKUP(AZ2,json!$A$2:$B$18,2,FALSE)</f>
        <v>14</v>
      </c>
      <c r="BA4" s="24">
        <f>VLOOKUP(BA2,json!$A$2:$B$18,2,FALSE)</f>
        <v>14</v>
      </c>
      <c r="BB4" s="24">
        <f>VLOOKUP(BB2,json!$A$2:$B$18,2,FALSE)</f>
        <v>15</v>
      </c>
      <c r="BC4" s="24">
        <f>VLOOKUP(BC2,json!$A$2:$B$18,2,FALSE)</f>
        <v>16</v>
      </c>
      <c r="BD4" s="24">
        <f>VLOOKUP(BD2,json!$A$2:$B$18,2,FALSE)</f>
        <v>14</v>
      </c>
      <c r="BE4" s="24">
        <f>VLOOKUP(BE2,json!$A$2:$B$18,2,FALSE)</f>
        <v>15</v>
      </c>
      <c r="BF4" s="24">
        <f>VLOOKUP(BF2,json!$A$2:$B$18,2,FALSE)</f>
        <v>16</v>
      </c>
      <c r="BG4" s="24">
        <f>VLOOKUP(BG2,json!$A$2:$B$18,2,FALSE)</f>
        <v>14</v>
      </c>
      <c r="BH4" s="24">
        <f>VLOOKUP(BH2,json!$A$2:$B$18,2,FALSE)</f>
        <v>14</v>
      </c>
      <c r="BI4" s="24">
        <f>VLOOKUP(BI2,json!$A$2:$B$18,2,FALSE)</f>
        <v>14</v>
      </c>
      <c r="BJ4" s="24">
        <f>VLOOKUP(BJ2,json!$A$2:$B$18,2,FALSE)</f>
        <v>15</v>
      </c>
      <c r="BK4" s="24">
        <f>VLOOKUP(BK2,json!$A$2:$B$18,2,FALSE)</f>
        <v>16</v>
      </c>
      <c r="BL4" s="24">
        <f>VLOOKUP(BL2,json!$A$2:$B$18,2,FALSE)</f>
        <v>14</v>
      </c>
      <c r="BM4" s="24">
        <f>VLOOKUP(BM2,json!$A$2:$B$18,2,FALSE)</f>
        <v>15</v>
      </c>
      <c r="BN4" s="24">
        <f>VLOOKUP(BN2,json!$A$2:$B$18,2,FALSE)</f>
        <v>16</v>
      </c>
      <c r="BO4" s="24">
        <f>VLOOKUP(BO2,json!$A$2:$B$18,2,FALSE)</f>
        <v>14</v>
      </c>
      <c r="BP4" s="24">
        <f>VLOOKUP(BP2,json!$A$2:$B$18,2,FALSE)</f>
        <v>14</v>
      </c>
      <c r="BQ4" s="24">
        <f>VLOOKUP(BQ2,json!$A$2:$B$18,2,FALSE)</f>
        <v>14</v>
      </c>
      <c r="BR4" s="24">
        <f>VLOOKUP(BR2,json!$A$2:$B$18,2,FALSE)</f>
        <v>15</v>
      </c>
      <c r="BS4" s="24">
        <f>VLOOKUP(BS2,json!$A$2:$B$18,2,FALSE)</f>
        <v>16</v>
      </c>
      <c r="BT4" s="24">
        <f>VLOOKUP(BT2,json!$A$2:$B$18,2,FALSE)</f>
        <v>14</v>
      </c>
      <c r="BU4" s="24">
        <f>VLOOKUP(BU2,json!$A$2:$B$18,2,FALSE)</f>
        <v>15</v>
      </c>
      <c r="BV4" s="24">
        <f>VLOOKUP(BV2,json!$A$2:$B$18,2,FALSE)</f>
        <v>16</v>
      </c>
      <c r="BW4" s="24">
        <f>VLOOKUP(BW2,json!$A$2:$B$18,2,FALSE)</f>
        <v>14</v>
      </c>
      <c r="BX4" s="24">
        <f>VLOOKUP(BX2,json!$A$2:$B$18,2,FALSE)</f>
        <v>14</v>
      </c>
      <c r="BY4" s="24">
        <f>VLOOKUP(BY2,json!$A$2:$B$18,2,FALSE)</f>
        <v>14</v>
      </c>
      <c r="BZ4" s="24">
        <f>VLOOKUP(BZ2,json!$A$2:$B$18,2,FALSE)</f>
        <v>15</v>
      </c>
      <c r="CA4" s="24">
        <f>VLOOKUP(CA2,json!$A$2:$B$18,2,FALSE)</f>
        <v>16</v>
      </c>
      <c r="CB4" s="24">
        <f>VLOOKUP(CB2,json!$A$2:$B$18,2,FALSE)</f>
        <v>14</v>
      </c>
      <c r="CC4" s="24">
        <f>VLOOKUP(CC2,json!$A$2:$B$18,2,FALSE)</f>
        <v>15</v>
      </c>
      <c r="CD4" s="24">
        <f>VLOOKUP(CD2,json!$A$2:$B$18,2,FALSE)</f>
        <v>16</v>
      </c>
    </row>
    <row r="5" spans="1:82" customFormat="1">
      <c r="B5" s="1" t="s">
        <v>42</v>
      </c>
      <c r="C5" s="2" t="s">
        <v>186</v>
      </c>
      <c r="D5" s="2" t="s">
        <v>191</v>
      </c>
      <c r="E5" s="2" t="s">
        <v>141</v>
      </c>
      <c r="F5" s="3" t="s">
        <v>141</v>
      </c>
      <c r="G5" s="4" t="s">
        <v>141</v>
      </c>
      <c r="H5" s="2" t="s">
        <v>201</v>
      </c>
      <c r="I5" s="3" t="s">
        <v>156</v>
      </c>
      <c r="J5" s="4" t="s">
        <v>136</v>
      </c>
      <c r="K5" s="2" t="s">
        <v>171</v>
      </c>
      <c r="L5" s="2" t="s">
        <v>176</v>
      </c>
      <c r="M5" s="2" t="s">
        <v>181</v>
      </c>
      <c r="N5" s="3" t="s">
        <v>166</v>
      </c>
      <c r="O5" s="4" t="s">
        <v>146</v>
      </c>
      <c r="P5" s="2" t="s">
        <v>196</v>
      </c>
      <c r="Q5" s="3" t="s">
        <v>161</v>
      </c>
      <c r="R5" s="4" t="s">
        <v>151</v>
      </c>
      <c r="S5" s="2" t="s">
        <v>187</v>
      </c>
      <c r="T5" s="2" t="s">
        <v>192</v>
      </c>
      <c r="U5" s="2" t="s">
        <v>142</v>
      </c>
      <c r="V5" s="3" t="s">
        <v>142</v>
      </c>
      <c r="W5" s="4" t="s">
        <v>142</v>
      </c>
      <c r="X5" s="2" t="s">
        <v>202</v>
      </c>
      <c r="Y5" s="3" t="s">
        <v>157</v>
      </c>
      <c r="Z5" s="4" t="s">
        <v>137</v>
      </c>
      <c r="AA5" s="2" t="s">
        <v>172</v>
      </c>
      <c r="AB5" s="2" t="s">
        <v>177</v>
      </c>
      <c r="AC5" s="2" t="s">
        <v>182</v>
      </c>
      <c r="AD5" s="3" t="s">
        <v>167</v>
      </c>
      <c r="AE5" s="4" t="s">
        <v>147</v>
      </c>
      <c r="AF5" s="2" t="s">
        <v>197</v>
      </c>
      <c r="AG5" s="3" t="s">
        <v>162</v>
      </c>
      <c r="AH5" s="4" t="s">
        <v>152</v>
      </c>
      <c r="AI5" s="2" t="s">
        <v>188</v>
      </c>
      <c r="AJ5" s="2" t="s">
        <v>193</v>
      </c>
      <c r="AK5" s="2" t="s">
        <v>143</v>
      </c>
      <c r="AL5" s="3" t="s">
        <v>143</v>
      </c>
      <c r="AM5" s="4" t="s">
        <v>143</v>
      </c>
      <c r="AN5" s="2" t="s">
        <v>203</v>
      </c>
      <c r="AO5" s="3" t="s">
        <v>158</v>
      </c>
      <c r="AP5" s="4" t="s">
        <v>138</v>
      </c>
      <c r="AQ5" s="2" t="s">
        <v>173</v>
      </c>
      <c r="AR5" s="2" t="s">
        <v>178</v>
      </c>
      <c r="AS5" s="2" t="s">
        <v>183</v>
      </c>
      <c r="AT5" s="3" t="s">
        <v>168</v>
      </c>
      <c r="AU5" s="4" t="s">
        <v>148</v>
      </c>
      <c r="AV5" s="2" t="s">
        <v>198</v>
      </c>
      <c r="AW5" s="3" t="s">
        <v>163</v>
      </c>
      <c r="AX5" s="4" t="s">
        <v>153</v>
      </c>
      <c r="AY5" s="2" t="s">
        <v>189</v>
      </c>
      <c r="AZ5" s="2" t="s">
        <v>194</v>
      </c>
      <c r="BA5" s="2" t="s">
        <v>144</v>
      </c>
      <c r="BB5" s="3" t="s">
        <v>144</v>
      </c>
      <c r="BC5" s="4" t="s">
        <v>144</v>
      </c>
      <c r="BD5" s="2" t="s">
        <v>204</v>
      </c>
      <c r="BE5" s="3" t="s">
        <v>159</v>
      </c>
      <c r="BF5" s="4" t="s">
        <v>139</v>
      </c>
      <c r="BG5" s="2" t="s">
        <v>174</v>
      </c>
      <c r="BH5" s="2" t="s">
        <v>179</v>
      </c>
      <c r="BI5" s="2" t="s">
        <v>184</v>
      </c>
      <c r="BJ5" s="3" t="s">
        <v>169</v>
      </c>
      <c r="BK5" s="4" t="s">
        <v>149</v>
      </c>
      <c r="BL5" s="2" t="s">
        <v>199</v>
      </c>
      <c r="BM5" s="3" t="s">
        <v>164</v>
      </c>
      <c r="BN5" s="4" t="s">
        <v>154</v>
      </c>
      <c r="BO5" s="2" t="s">
        <v>190</v>
      </c>
      <c r="BP5" s="2" t="s">
        <v>195</v>
      </c>
      <c r="BQ5" s="2" t="s">
        <v>145</v>
      </c>
      <c r="BR5" s="3" t="s">
        <v>145</v>
      </c>
      <c r="BS5" s="4" t="s">
        <v>145</v>
      </c>
      <c r="BT5" s="2" t="s">
        <v>205</v>
      </c>
      <c r="BU5" s="3" t="s">
        <v>160</v>
      </c>
      <c r="BV5" s="4" t="s">
        <v>140</v>
      </c>
      <c r="BW5" s="2" t="s">
        <v>175</v>
      </c>
      <c r="BX5" s="2" t="s">
        <v>180</v>
      </c>
      <c r="BY5" s="2" t="s">
        <v>185</v>
      </c>
      <c r="BZ5" s="3" t="s">
        <v>170</v>
      </c>
      <c r="CA5" s="4" t="s">
        <v>150</v>
      </c>
      <c r="CB5" s="2" t="s">
        <v>200</v>
      </c>
      <c r="CC5" s="3" t="s">
        <v>165</v>
      </c>
      <c r="CD5" s="4" t="s">
        <v>155</v>
      </c>
    </row>
    <row r="6" spans="1:82" customFormat="1">
      <c r="A6">
        <v>2</v>
      </c>
      <c r="B6" t="s">
        <v>0</v>
      </c>
      <c r="C6" s="21">
        <f>HLOOKUP(C$5,fed!$A$2:$AO$29,$A6,FALSE)</f>
        <v>16408115</v>
      </c>
      <c r="D6" s="21">
        <f>HLOOKUP(D$5,fed!$A$2:$AO$29,$A6,FALSE)</f>
        <v>35268422</v>
      </c>
      <c r="E6" s="21">
        <f>HLOOKUP(E$5,fed!$A$2:$AO$29,$A6,FALSE)</f>
        <v>37558196</v>
      </c>
      <c r="F6" s="22">
        <f>HLOOKUP(F$5,est!$B$2:$U$29,$A6,FALSE)</f>
        <v>0</v>
      </c>
      <c r="G6" s="23"/>
      <c r="H6" s="21">
        <f>HLOOKUP(H$5,fed!$A$2:$AO$29,$A6,FALSE)</f>
        <v>580351</v>
      </c>
      <c r="I6" s="22">
        <f>HLOOKUP(I$5,est!$B$2:$U$29,$A6,FALSE)</f>
        <v>22298352.810000002</v>
      </c>
      <c r="J6" s="23"/>
      <c r="K6" s="21">
        <f>HLOOKUP(K$5,fed!$A$2:$AO$29,$A6,FALSE)</f>
        <v>108159</v>
      </c>
      <c r="L6" s="21">
        <f>HLOOKUP(L$5,fed!$A$2:$AO$29,$A6,FALSE)</f>
        <v>464</v>
      </c>
      <c r="M6" s="21">
        <f>HLOOKUP(M$5,fed!$A$2:$AO$29,$A6,FALSE)</f>
        <v>5373424</v>
      </c>
      <c r="N6" s="22">
        <f>HLOOKUP(N$5,est!$B$2:$U$29,$A6,FALSE)</f>
        <v>436804398.88999999</v>
      </c>
      <c r="O6" s="23"/>
      <c r="P6" s="21">
        <f>HLOOKUP(P$5,fed!$A$2:$AO$29,$A6,FALSE)</f>
        <v>265622</v>
      </c>
      <c r="Q6" s="22">
        <f>HLOOKUP(Q$5,est!$B$2:$U$29,$A6,FALSE)</f>
        <v>640611.05000000005</v>
      </c>
      <c r="R6" s="23"/>
      <c r="S6" s="21">
        <f>HLOOKUP(S$5,fed!$A$2:$AO$29,$A6,FALSE)</f>
        <v>18126849</v>
      </c>
      <c r="T6" s="21">
        <f>HLOOKUP(T$5,fed!$A$2:$AO$29,$A6,FALSE)</f>
        <v>46473237</v>
      </c>
      <c r="U6" s="21">
        <f>HLOOKUP(U$5,fed!$A$2:$AO$29,$A6,FALSE)</f>
        <v>36570869</v>
      </c>
      <c r="V6" s="22">
        <f>HLOOKUP(V$5,est!$B$2:$U$29,$A6,FALSE)</f>
        <v>96161015.350000024</v>
      </c>
      <c r="W6" s="23"/>
      <c r="X6" s="21">
        <f>HLOOKUP(X$5,fed!$A$2:$AO$29,$A6,FALSE)</f>
        <v>564289</v>
      </c>
      <c r="Y6" s="22">
        <f>HLOOKUP(Y$5,est!$B$2:$U$29,$A6,FALSE)</f>
        <v>25844910.66</v>
      </c>
      <c r="Z6" s="23"/>
      <c r="AA6" s="21">
        <f>HLOOKUP(AA$5,fed!$A$2:$AO$29,$A6,FALSE)</f>
        <v>75705</v>
      </c>
      <c r="AB6" s="21">
        <f>HLOOKUP(AB$5,fed!$A$2:$AO$29,$A6,FALSE)</f>
        <v>276</v>
      </c>
      <c r="AC6" s="21">
        <f>HLOOKUP(AC$5,fed!$A$2:$AO$29,$A6,FALSE)</f>
        <v>2733219</v>
      </c>
      <c r="AD6" s="22">
        <f>HLOOKUP(AD$5,est!$B$2:$U$29,$A6,FALSE)</f>
        <v>454192666.34000003</v>
      </c>
      <c r="AE6" s="23"/>
      <c r="AF6" s="21">
        <f>HLOOKUP(AF$5,fed!$A$2:$AO$29,$A6,FALSE)</f>
        <v>344266</v>
      </c>
      <c r="AG6" s="22">
        <f>HLOOKUP(AG$5,est!$B$2:$U$29,$A6,FALSE)</f>
        <v>729908.25</v>
      </c>
      <c r="AH6" s="23"/>
      <c r="AI6" s="21">
        <f>HLOOKUP(AI$5,fed!$A$2:$AO$29,$A6,FALSE)</f>
        <v>23155645</v>
      </c>
      <c r="AJ6" s="21">
        <f>HLOOKUP(AJ$5,fed!$A$2:$AO$29,$A6,FALSE)</f>
        <v>54221232</v>
      </c>
      <c r="AK6" s="21">
        <f>HLOOKUP(AK$5,fed!$A$2:$AO$29,$A6,FALSE)</f>
        <v>51866426</v>
      </c>
      <c r="AL6" s="22">
        <f>HLOOKUP(AL$5,est!$B$2:$U$29,$A6,FALSE)</f>
        <v>106356353.94</v>
      </c>
      <c r="AM6" s="23"/>
      <c r="AN6" s="21">
        <f>HLOOKUP(AN$5,fed!$A$2:$AO$29,$A6,FALSE)</f>
        <v>519100</v>
      </c>
      <c r="AO6" s="22">
        <f>HLOOKUP(AO$5,est!$B$2:$U$29,$A6,FALSE)</f>
        <v>30038964.559999999</v>
      </c>
      <c r="AP6" s="23"/>
      <c r="AQ6" s="21">
        <f>HLOOKUP(AQ$5,fed!$A$2:$AO$29,$A6,FALSE)</f>
        <v>319126</v>
      </c>
      <c r="AR6" s="21">
        <f>HLOOKUP(AR$5,fed!$A$2:$AO$29,$A6,FALSE)</f>
        <v>351</v>
      </c>
      <c r="AS6" s="21">
        <f>HLOOKUP(AS$5,fed!$A$2:$AO$29,$A6,FALSE)</f>
        <v>404194</v>
      </c>
      <c r="AT6" s="22">
        <f>HLOOKUP(AT$5,est!$B$2:$U$29,$A6,FALSE)</f>
        <v>566924247.34000003</v>
      </c>
      <c r="AU6" s="23"/>
      <c r="AV6" s="21">
        <f>HLOOKUP(AV$5,fed!$A$2:$AO$29,$A6,FALSE)</f>
        <v>437683</v>
      </c>
      <c r="AW6" s="22">
        <f>HLOOKUP(AW$5,est!$B$2:$U$29,$A6,FALSE)</f>
        <v>783887.1</v>
      </c>
      <c r="AX6" s="23"/>
      <c r="AY6" s="21">
        <f>HLOOKUP(AY$5,fed!$A$2:$AO$29,$A6,FALSE)</f>
        <v>30353675</v>
      </c>
      <c r="AZ6" s="21">
        <f>HLOOKUP(AZ$5,fed!$A$2:$AO$29,$A6,FALSE)</f>
        <v>58276306</v>
      </c>
      <c r="BA6" s="21">
        <f>HLOOKUP(BA$5,fed!$A$2:$AO$29,$A6,FALSE)</f>
        <v>52558500</v>
      </c>
      <c r="BB6" s="22">
        <f>HLOOKUP(BB$5,est!$B$2:$U$29,$A6,FALSE)</f>
        <v>124797241.33</v>
      </c>
      <c r="BC6" s="23"/>
      <c r="BD6" s="21">
        <f>HLOOKUP(BD$5,fed!$A$2:$AO$29,$A6,FALSE)</f>
        <v>646205</v>
      </c>
      <c r="BE6" s="22">
        <f>HLOOKUP(BE$5,est!$B$2:$U$29,$A6,FALSE)</f>
        <v>34897715.629999995</v>
      </c>
      <c r="BF6" s="23"/>
      <c r="BG6" s="21">
        <f>HLOOKUP(BG$5,fed!$A$2:$AO$29,$A6,FALSE)</f>
        <v>304033</v>
      </c>
      <c r="BH6" s="21">
        <f>HLOOKUP(BH$5,fed!$A$2:$AO$29,$A6,FALSE)</f>
        <v>582</v>
      </c>
      <c r="BI6" s="21">
        <f>HLOOKUP(BI$5,fed!$A$2:$AO$29,$A6,FALSE)</f>
        <v>425012</v>
      </c>
      <c r="BJ6" s="22">
        <f>HLOOKUP(BJ$5,est!$B$2:$U$29,$A6,FALSE)</f>
        <v>574751950.20000005</v>
      </c>
      <c r="BK6" s="23"/>
      <c r="BL6" s="21">
        <f>HLOOKUP(BL$5,fed!$A$2:$AO$29,$A6,FALSE)</f>
        <v>442091</v>
      </c>
      <c r="BM6" s="22">
        <f>HLOOKUP(BM$5,est!$B$2:$U$29,$A6,FALSE)</f>
        <v>1432875.0499999998</v>
      </c>
      <c r="BN6" s="23"/>
      <c r="BO6" s="21">
        <f>HLOOKUP(BO$5,fed!$A$2:$AO$29,$A6,FALSE)</f>
        <v>37395789</v>
      </c>
      <c r="BP6" s="21">
        <f>HLOOKUP(BP$5,fed!$A$2:$AO$29,$A6,FALSE)</f>
        <v>62475126</v>
      </c>
      <c r="BQ6" s="21">
        <f>HLOOKUP(BQ$5,fed!$A$2:$AO$29,$A6,FALSE)</f>
        <v>58890281</v>
      </c>
      <c r="BR6" s="22">
        <f>HLOOKUP(BR$5,est!$B$2:$U$29,$A6,FALSE)</f>
        <v>144579711.26000002</v>
      </c>
      <c r="BS6" s="23"/>
      <c r="BT6" s="21">
        <f>HLOOKUP(BT$5,fed!$A$2:$AO$29,$A6,FALSE)</f>
        <v>498376</v>
      </c>
      <c r="BU6" s="22">
        <f>HLOOKUP(BU$5,est!$B$2:$U$29,$A6,FALSE)</f>
        <v>39790237.070000008</v>
      </c>
      <c r="BV6" s="23"/>
      <c r="BW6" s="21">
        <f>HLOOKUP(BW$5,fed!$A$2:$AO$29,$A6,FALSE)</f>
        <v>86808</v>
      </c>
      <c r="BX6" s="21">
        <f>HLOOKUP(BX$5,fed!$A$2:$AO$29,$A6,FALSE)</f>
        <v>0</v>
      </c>
      <c r="BY6" s="21">
        <f>HLOOKUP(BY$5,fed!$A$2:$AO$29,$A6,FALSE)</f>
        <v>413098</v>
      </c>
      <c r="BZ6" s="22">
        <f>HLOOKUP(BZ$5,est!$B$2:$U$29,$A6,FALSE)</f>
        <v>764805838.02999997</v>
      </c>
      <c r="CA6" s="23"/>
      <c r="CB6" s="21">
        <f>HLOOKUP(CB$5,fed!$A$2:$AO$29,$A6,FALSE)</f>
        <v>531423</v>
      </c>
      <c r="CC6" s="22">
        <f>HLOOKUP(CC$5,est!$B$2:$U$29,$A6,FALSE)</f>
        <v>1356953.5</v>
      </c>
      <c r="CD6" s="23"/>
    </row>
    <row r="7" spans="1:82" customFormat="1">
      <c r="A7">
        <v>3</v>
      </c>
      <c r="B7" t="s">
        <v>1</v>
      </c>
      <c r="C7" s="21">
        <f>HLOOKUP(C$5,fed!$A$2:$AO$29,$A7,FALSE)</f>
        <v>101199622</v>
      </c>
      <c r="D7" s="21">
        <f>HLOOKUP(D$5,fed!$A$2:$AO$29,$A7,FALSE)</f>
        <v>108116420</v>
      </c>
      <c r="E7" s="21">
        <f>HLOOKUP(E$5,fed!$A$2:$AO$29,$A7,FALSE)</f>
        <v>162130590</v>
      </c>
      <c r="F7" s="22">
        <f>HLOOKUP(F$5,est!$B$2:$U$29,$A7,FALSE)</f>
        <v>0</v>
      </c>
      <c r="G7" s="23"/>
      <c r="H7" s="21">
        <f>HLOOKUP(H$5,fed!$A$2:$AO$29,$A7,FALSE)</f>
        <v>1947660</v>
      </c>
      <c r="I7" s="22">
        <f>HLOOKUP(I$5,est!$B$2:$U$29,$A7,FALSE)</f>
        <v>87292297</v>
      </c>
      <c r="J7" s="23"/>
      <c r="K7" s="21">
        <f>HLOOKUP(K$5,fed!$A$2:$AO$29,$A7,FALSE)</f>
        <v>5756263</v>
      </c>
      <c r="L7" s="21">
        <f>HLOOKUP(L$5,fed!$A$2:$AO$29,$A7,FALSE)</f>
        <v>132058</v>
      </c>
      <c r="M7" s="21">
        <f>HLOOKUP(M$5,fed!$A$2:$AO$29,$A7,FALSE)</f>
        <v>76434735</v>
      </c>
      <c r="N7" s="22">
        <f>HLOOKUP(N$5,est!$B$2:$U$29,$A7,FALSE)</f>
        <v>1591845078</v>
      </c>
      <c r="O7" s="23"/>
      <c r="P7" s="21">
        <f>HLOOKUP(P$5,fed!$A$2:$AO$29,$A7,FALSE)</f>
        <v>1588154</v>
      </c>
      <c r="Q7" s="22">
        <f>HLOOKUP(Q$5,est!$B$2:$U$29,$A7,FALSE)</f>
        <v>2683194</v>
      </c>
      <c r="R7" s="23"/>
      <c r="S7" s="21">
        <f>HLOOKUP(S$5,fed!$A$2:$AO$29,$A7,FALSE)</f>
        <v>108862427</v>
      </c>
      <c r="T7" s="21">
        <f>HLOOKUP(T$5,fed!$A$2:$AO$29,$A7,FALSE)</f>
        <v>119902428</v>
      </c>
      <c r="U7" s="21">
        <f>HLOOKUP(U$5,fed!$A$2:$AO$29,$A7,FALSE)</f>
        <v>153700901</v>
      </c>
      <c r="V7" s="22">
        <f>HLOOKUP(V$5,est!$B$2:$U$29,$A7,FALSE)</f>
        <v>140180307.76000002</v>
      </c>
      <c r="W7" s="23"/>
      <c r="X7" s="21">
        <f>HLOOKUP(X$5,fed!$A$2:$AO$29,$A7,FALSE)</f>
        <v>1740313</v>
      </c>
      <c r="Y7" s="22">
        <f>HLOOKUP(Y$5,est!$B$2:$U$29,$A7,FALSE)</f>
        <v>101876057.52999999</v>
      </c>
      <c r="Z7" s="23"/>
      <c r="AA7" s="21">
        <f>HLOOKUP(AA$5,fed!$A$2:$AO$29,$A7,FALSE)</f>
        <v>2249545</v>
      </c>
      <c r="AB7" s="21">
        <f>HLOOKUP(AB$5,fed!$A$2:$AO$29,$A7,FALSE)</f>
        <v>118435</v>
      </c>
      <c r="AC7" s="21">
        <f>HLOOKUP(AC$5,fed!$A$2:$AO$29,$A7,FALSE)</f>
        <v>54663876</v>
      </c>
      <c r="AD7" s="22">
        <f>HLOOKUP(AD$5,est!$B$2:$U$29,$A7,FALSE)</f>
        <v>1704748574.0899997</v>
      </c>
      <c r="AE7" s="23"/>
      <c r="AF7" s="21">
        <f>HLOOKUP(AF$5,fed!$A$2:$AO$29,$A7,FALSE)</f>
        <v>1569040</v>
      </c>
      <c r="AG7" s="22">
        <f>HLOOKUP(AG$5,est!$B$2:$U$29,$A7,FALSE)</f>
        <v>3420156.74</v>
      </c>
      <c r="AH7" s="23"/>
      <c r="AI7" s="21">
        <f>HLOOKUP(AI$5,fed!$A$2:$AO$29,$A7,FALSE)</f>
        <v>107382586</v>
      </c>
      <c r="AJ7" s="21">
        <f>HLOOKUP(AJ$5,fed!$A$2:$AO$29,$A7,FALSE)</f>
        <v>154064057</v>
      </c>
      <c r="AK7" s="21">
        <f>HLOOKUP(AK$5,fed!$A$2:$AO$29,$A7,FALSE)</f>
        <v>187401503</v>
      </c>
      <c r="AL7" s="22">
        <f>HLOOKUP(AL$5,est!$B$2:$U$29,$A7,FALSE)</f>
        <v>98437384.850000009</v>
      </c>
      <c r="AM7" s="23"/>
      <c r="AN7" s="21">
        <f>HLOOKUP(AN$5,fed!$A$2:$AO$29,$A7,FALSE)</f>
        <v>1978178</v>
      </c>
      <c r="AO7" s="22">
        <f>HLOOKUP(AO$5,est!$B$2:$U$29,$A7,FALSE)</f>
        <v>111968226.70000002</v>
      </c>
      <c r="AP7" s="23"/>
      <c r="AQ7" s="21">
        <f>HLOOKUP(AQ$5,fed!$A$2:$AO$29,$A7,FALSE)</f>
        <v>10528166</v>
      </c>
      <c r="AR7" s="21">
        <f>HLOOKUP(AR$5,fed!$A$2:$AO$29,$A7,FALSE)</f>
        <v>873</v>
      </c>
      <c r="AS7" s="21">
        <f>HLOOKUP(AS$5,fed!$A$2:$AO$29,$A7,FALSE)</f>
        <v>35670242</v>
      </c>
      <c r="AT7" s="22">
        <f>HLOOKUP(AT$5,est!$B$2:$U$29,$A7,FALSE)</f>
        <v>2042137826.0899997</v>
      </c>
      <c r="AU7" s="23"/>
      <c r="AV7" s="21">
        <f>HLOOKUP(AV$5,fed!$A$2:$AO$29,$A7,FALSE)</f>
        <v>1904972</v>
      </c>
      <c r="AW7" s="22">
        <f>HLOOKUP(AW$5,est!$B$2:$U$29,$A7,FALSE)</f>
        <v>4001893.8100000005</v>
      </c>
      <c r="AX7" s="23"/>
      <c r="AY7" s="21">
        <f>HLOOKUP(AY$5,fed!$A$2:$AO$29,$A7,FALSE)</f>
        <v>125389859</v>
      </c>
      <c r="AZ7" s="21">
        <f>HLOOKUP(AZ$5,fed!$A$2:$AO$29,$A7,FALSE)</f>
        <v>219787186</v>
      </c>
      <c r="BA7" s="21">
        <f>HLOOKUP(BA$5,fed!$A$2:$AO$29,$A7,FALSE)</f>
        <v>211475755</v>
      </c>
      <c r="BB7" s="22">
        <f>HLOOKUP(BB$5,est!$B$2:$U$29,$A7,FALSE)</f>
        <v>182686629.08999997</v>
      </c>
      <c r="BC7" s="23"/>
      <c r="BD7" s="21">
        <f>HLOOKUP(BD$5,fed!$A$2:$AO$29,$A7,FALSE)</f>
        <v>2372802</v>
      </c>
      <c r="BE7" s="22">
        <f>HLOOKUP(BE$5,est!$B$2:$U$29,$A7,FALSE)</f>
        <v>128579336.04000001</v>
      </c>
      <c r="BF7" s="23"/>
      <c r="BG7" s="21">
        <f>HLOOKUP(BG$5,fed!$A$2:$AO$29,$A7,FALSE)</f>
        <v>14464833</v>
      </c>
      <c r="BH7" s="21">
        <f>HLOOKUP(BH$5,fed!$A$2:$AO$29,$A7,FALSE)</f>
        <v>7631</v>
      </c>
      <c r="BI7" s="21">
        <f>HLOOKUP(BI$5,fed!$A$2:$AO$29,$A7,FALSE)</f>
        <v>50580063</v>
      </c>
      <c r="BJ7" s="22">
        <f>HLOOKUP(BJ$5,est!$B$2:$U$29,$A7,FALSE)</f>
        <v>2277306703.1100001</v>
      </c>
      <c r="BK7" s="23"/>
      <c r="BL7" s="21">
        <f>HLOOKUP(BL$5,fed!$A$2:$AO$29,$A7,FALSE)</f>
        <v>2117759</v>
      </c>
      <c r="BM7" s="22">
        <f>HLOOKUP(BM$5,est!$B$2:$U$29,$A7,FALSE)</f>
        <v>4799991.6500000004</v>
      </c>
      <c r="BN7" s="23"/>
      <c r="BO7" s="21">
        <f>HLOOKUP(BO$5,fed!$A$2:$AO$29,$A7,FALSE)</f>
        <v>152418994</v>
      </c>
      <c r="BP7" s="21">
        <f>HLOOKUP(BP$5,fed!$A$2:$AO$29,$A7,FALSE)</f>
        <v>213989023</v>
      </c>
      <c r="BQ7" s="21">
        <f>HLOOKUP(BQ$5,fed!$A$2:$AO$29,$A7,FALSE)</f>
        <v>242264969</v>
      </c>
      <c r="BR7" s="22">
        <f>HLOOKUP(BR$5,est!$B$2:$U$29,$A7,FALSE)</f>
        <v>179098832.47</v>
      </c>
      <c r="BS7" s="23"/>
      <c r="BT7" s="21">
        <f>HLOOKUP(BT$5,fed!$A$2:$AO$29,$A7,FALSE)</f>
        <v>1368760</v>
      </c>
      <c r="BU7" s="22">
        <f>HLOOKUP(BU$5,est!$B$2:$U$29,$A7,FALSE)</f>
        <v>150430251.91</v>
      </c>
      <c r="BV7" s="23"/>
      <c r="BW7" s="21">
        <f>HLOOKUP(BW$5,fed!$A$2:$AO$29,$A7,FALSE)</f>
        <v>14946954</v>
      </c>
      <c r="BX7" s="21">
        <f>HLOOKUP(BX$5,fed!$A$2:$AO$29,$A7,FALSE)</f>
        <v>128349</v>
      </c>
      <c r="BY7" s="21">
        <f>HLOOKUP(BY$5,fed!$A$2:$AO$29,$A7,FALSE)</f>
        <v>38620796</v>
      </c>
      <c r="BZ7" s="22">
        <f>HLOOKUP(BZ$5,est!$B$2:$U$29,$A7,FALSE)</f>
        <v>2460189827.4300003</v>
      </c>
      <c r="CA7" s="23"/>
      <c r="CB7" s="21">
        <f>HLOOKUP(CB$5,fed!$A$2:$AO$29,$A7,FALSE)</f>
        <v>2931132</v>
      </c>
      <c r="CC7" s="22">
        <f>HLOOKUP(CC$5,est!$B$2:$U$29,$A7,FALSE)</f>
        <v>5943728.0499999998</v>
      </c>
      <c r="CD7" s="23"/>
    </row>
    <row r="8" spans="1:82" customFormat="1">
      <c r="A8">
        <v>4</v>
      </c>
      <c r="B8" t="s">
        <v>2</v>
      </c>
      <c r="C8" s="21">
        <f>HLOOKUP(C$5,fed!$A$2:$AO$29,$A8,FALSE)</f>
        <v>116572250</v>
      </c>
      <c r="D8" s="21">
        <f>HLOOKUP(D$5,fed!$A$2:$AO$29,$A8,FALSE)</f>
        <v>956565088</v>
      </c>
      <c r="E8" s="21">
        <f>HLOOKUP(E$5,fed!$A$2:$AO$29,$A8,FALSE)</f>
        <v>787835375</v>
      </c>
      <c r="F8" s="22">
        <f>HLOOKUP(F$5,est!$B$2:$U$29,$A8,FALSE)</f>
        <v>0</v>
      </c>
      <c r="G8" s="23"/>
      <c r="H8" s="21">
        <f>HLOOKUP(H$5,fed!$A$2:$AO$29,$A8,FALSE)</f>
        <v>1273760</v>
      </c>
      <c r="I8" s="22">
        <f>HLOOKUP(I$5,est!$B$2:$U$29,$A8,FALSE)</f>
        <v>126635505.10000001</v>
      </c>
      <c r="J8" s="23"/>
      <c r="K8" s="21">
        <f>HLOOKUP(K$5,fed!$A$2:$AO$29,$A8,FALSE)</f>
        <v>430863726</v>
      </c>
      <c r="L8" s="21">
        <f>HLOOKUP(L$5,fed!$A$2:$AO$29,$A8,FALSE)</f>
        <v>17989</v>
      </c>
      <c r="M8" s="21">
        <f>HLOOKUP(M$5,fed!$A$2:$AO$29,$A8,FALSE)</f>
        <v>514800324</v>
      </c>
      <c r="N8" s="22">
        <f>HLOOKUP(N$5,est!$B$2:$U$29,$A8,FALSE)</f>
        <v>4607482899.4200001</v>
      </c>
      <c r="O8" s="23"/>
      <c r="P8" s="21">
        <f>HLOOKUP(P$5,fed!$A$2:$AO$29,$A8,FALSE)</f>
        <v>17171482</v>
      </c>
      <c r="Q8" s="22">
        <f>HLOOKUP(Q$5,est!$B$2:$U$29,$A8,FALSE)</f>
        <v>4064506.55</v>
      </c>
      <c r="R8" s="23"/>
      <c r="S8" s="21">
        <f>HLOOKUP(S$5,fed!$A$2:$AO$29,$A8,FALSE)</f>
        <v>113891356</v>
      </c>
      <c r="T8" s="21">
        <f>HLOOKUP(T$5,fed!$A$2:$AO$29,$A8,FALSE)</f>
        <v>927744479</v>
      </c>
      <c r="U8" s="21">
        <f>HLOOKUP(U$5,fed!$A$2:$AO$29,$A8,FALSE)</f>
        <v>682548723</v>
      </c>
      <c r="V8" s="22">
        <f>HLOOKUP(V$5,est!$B$2:$U$29,$A8,FALSE)</f>
        <v>51827225.579999998</v>
      </c>
      <c r="W8" s="23"/>
      <c r="X8" s="21">
        <f>HLOOKUP(X$5,fed!$A$2:$AO$29,$A8,FALSE)</f>
        <v>2903487</v>
      </c>
      <c r="Y8" s="22">
        <f>HLOOKUP(Y$5,est!$B$2:$U$29,$A8,FALSE)</f>
        <v>132849446.86000001</v>
      </c>
      <c r="Z8" s="23"/>
      <c r="AA8" s="21">
        <f>HLOOKUP(AA$5,fed!$A$2:$AO$29,$A8,FALSE)</f>
        <v>351396778</v>
      </c>
      <c r="AB8" s="21">
        <f>HLOOKUP(AB$5,fed!$A$2:$AO$29,$A8,FALSE)</f>
        <v>13219</v>
      </c>
      <c r="AC8" s="21">
        <f>HLOOKUP(AC$5,fed!$A$2:$AO$29,$A8,FALSE)</f>
        <v>310761779</v>
      </c>
      <c r="AD8" s="22">
        <f>HLOOKUP(AD$5,est!$B$2:$U$29,$A8,FALSE)</f>
        <v>4290008251.3999996</v>
      </c>
      <c r="AE8" s="23"/>
      <c r="AF8" s="21">
        <f>HLOOKUP(AF$5,fed!$A$2:$AO$29,$A8,FALSE)</f>
        <v>26825654</v>
      </c>
      <c r="AG8" s="22">
        <f>HLOOKUP(AG$5,est!$B$2:$U$29,$A8,FALSE)</f>
        <v>2121287.3899999997</v>
      </c>
      <c r="AH8" s="23"/>
      <c r="AI8" s="21">
        <f>HLOOKUP(AI$5,fed!$A$2:$AO$29,$A8,FALSE)</f>
        <v>123742700</v>
      </c>
      <c r="AJ8" s="21">
        <f>HLOOKUP(AJ$5,fed!$A$2:$AO$29,$A8,FALSE)</f>
        <v>1194935903</v>
      </c>
      <c r="AK8" s="21">
        <f>HLOOKUP(AK$5,fed!$A$2:$AO$29,$A8,FALSE)</f>
        <v>734119165</v>
      </c>
      <c r="AL8" s="22">
        <f>HLOOKUP(AL$5,est!$B$2:$U$29,$A8,FALSE)</f>
        <v>243476284.91999996</v>
      </c>
      <c r="AM8" s="23"/>
      <c r="AN8" s="21">
        <f>HLOOKUP(AN$5,fed!$A$2:$AO$29,$A8,FALSE)</f>
        <v>1290503</v>
      </c>
      <c r="AO8" s="22">
        <f>HLOOKUP(AO$5,est!$B$2:$U$29,$A8,FALSE)</f>
        <v>165464080.20999998</v>
      </c>
      <c r="AP8" s="23"/>
      <c r="AQ8" s="21">
        <f>HLOOKUP(AQ$5,fed!$A$2:$AO$29,$A8,FALSE)</f>
        <v>339156819</v>
      </c>
      <c r="AR8" s="21">
        <f>HLOOKUP(AR$5,fed!$A$2:$AO$29,$A8,FALSE)</f>
        <v>3541</v>
      </c>
      <c r="AS8" s="21">
        <f>HLOOKUP(AS$5,fed!$A$2:$AO$29,$A8,FALSE)</f>
        <v>282697838</v>
      </c>
      <c r="AT8" s="22">
        <f>HLOOKUP(AT$5,est!$B$2:$U$29,$A8,FALSE)</f>
        <v>5546716728.5599995</v>
      </c>
      <c r="AU8" s="23"/>
      <c r="AV8" s="21">
        <f>HLOOKUP(AV$5,fed!$A$2:$AO$29,$A8,FALSE)</f>
        <v>22804477</v>
      </c>
      <c r="AW8" s="22">
        <f>HLOOKUP(AW$5,est!$B$2:$U$29,$A8,FALSE)</f>
        <v>2635971.0300000003</v>
      </c>
      <c r="AX8" s="23"/>
      <c r="AY8" s="21">
        <f>HLOOKUP(AY$5,fed!$A$2:$AO$29,$A8,FALSE)</f>
        <v>146824023</v>
      </c>
      <c r="AZ8" s="21">
        <f>HLOOKUP(AZ$5,fed!$A$2:$AO$29,$A8,FALSE)</f>
        <v>1126592775</v>
      </c>
      <c r="BA8" s="21">
        <f>HLOOKUP(BA$5,fed!$A$2:$AO$29,$A8,FALSE)</f>
        <v>861147596</v>
      </c>
      <c r="BB8" s="22">
        <f>HLOOKUP(BB$5,est!$B$2:$U$29,$A8,FALSE)</f>
        <v>305842018.54000002</v>
      </c>
      <c r="BC8" s="23"/>
      <c r="BD8" s="21">
        <f>HLOOKUP(BD$5,fed!$A$2:$AO$29,$A8,FALSE)</f>
        <v>1381774</v>
      </c>
      <c r="BE8" s="22">
        <f>HLOOKUP(BE$5,est!$B$2:$U$29,$A8,FALSE)</f>
        <v>181084483.04000005</v>
      </c>
      <c r="BF8" s="23"/>
      <c r="BG8" s="21">
        <f>HLOOKUP(BG$5,fed!$A$2:$AO$29,$A8,FALSE)</f>
        <v>342333294</v>
      </c>
      <c r="BH8" s="21">
        <f>HLOOKUP(BH$5,fed!$A$2:$AO$29,$A8,FALSE)</f>
        <v>1613</v>
      </c>
      <c r="BI8" s="21">
        <f>HLOOKUP(BI$5,fed!$A$2:$AO$29,$A8,FALSE)</f>
        <v>249750768</v>
      </c>
      <c r="BJ8" s="22">
        <f>HLOOKUP(BJ$5,est!$B$2:$U$29,$A8,FALSE)</f>
        <v>5911976646</v>
      </c>
      <c r="BK8" s="23"/>
      <c r="BL8" s="21">
        <f>HLOOKUP(BL$5,fed!$A$2:$AO$29,$A8,FALSE)</f>
        <v>20526954</v>
      </c>
      <c r="BM8" s="22">
        <f>HLOOKUP(BM$5,est!$B$2:$U$29,$A8,FALSE)</f>
        <v>4087327.3299999996</v>
      </c>
      <c r="BN8" s="23"/>
      <c r="BO8" s="21">
        <f>HLOOKUP(BO$5,fed!$A$2:$AO$29,$A8,FALSE)</f>
        <v>170354843</v>
      </c>
      <c r="BP8" s="21">
        <f>HLOOKUP(BP$5,fed!$A$2:$AO$29,$A8,FALSE)</f>
        <v>1186248407</v>
      </c>
      <c r="BQ8" s="21">
        <f>HLOOKUP(BQ$5,fed!$A$2:$AO$29,$A8,FALSE)</f>
        <v>981850590</v>
      </c>
      <c r="BR8" s="22">
        <f>HLOOKUP(BR$5,est!$B$2:$U$29,$A8,FALSE)</f>
        <v>353480920.39999998</v>
      </c>
      <c r="BS8" s="23"/>
      <c r="BT8" s="21">
        <f>HLOOKUP(BT$5,fed!$A$2:$AO$29,$A8,FALSE)</f>
        <v>1209233</v>
      </c>
      <c r="BU8" s="22">
        <f>HLOOKUP(BU$5,est!$B$2:$U$29,$A8,FALSE)</f>
        <v>197534694.21000001</v>
      </c>
      <c r="BV8" s="23"/>
      <c r="BW8" s="21">
        <f>HLOOKUP(BW$5,fed!$A$2:$AO$29,$A8,FALSE)</f>
        <v>444323667</v>
      </c>
      <c r="BX8" s="21">
        <f>HLOOKUP(BX$5,fed!$A$2:$AO$29,$A8,FALSE)</f>
        <v>7065</v>
      </c>
      <c r="BY8" s="21">
        <f>HLOOKUP(BY$5,fed!$A$2:$AO$29,$A8,FALSE)</f>
        <v>244920441</v>
      </c>
      <c r="BZ8" s="22">
        <f>HLOOKUP(BZ$5,est!$B$2:$U$29,$A8,FALSE)</f>
        <v>6618598760.2400007</v>
      </c>
      <c r="CA8" s="23"/>
      <c r="CB8" s="21">
        <f>HLOOKUP(CB$5,fed!$A$2:$AO$29,$A8,FALSE)</f>
        <v>31285391</v>
      </c>
      <c r="CC8" s="22">
        <f>HLOOKUP(CC$5,est!$B$2:$U$29,$A8,FALSE)</f>
        <v>5342891.76</v>
      </c>
      <c r="CD8" s="23"/>
    </row>
    <row r="9" spans="1:82" customFormat="1">
      <c r="A9">
        <v>5</v>
      </c>
      <c r="B9" t="s">
        <v>3</v>
      </c>
      <c r="C9" s="21">
        <f>HLOOKUP(C$5,fed!$A$2:$AO$29,$A9,FALSE)</f>
        <v>20493871</v>
      </c>
      <c r="D9" s="21">
        <f>HLOOKUP(D$5,fed!$A$2:$AO$29,$A9,FALSE)</f>
        <v>30188060</v>
      </c>
      <c r="E9" s="21">
        <f>HLOOKUP(E$5,fed!$A$2:$AO$29,$A9,FALSE)</f>
        <v>74922556</v>
      </c>
      <c r="F9" s="22">
        <f>HLOOKUP(F$5,est!$B$2:$U$29,$A9,FALSE)</f>
        <v>0</v>
      </c>
      <c r="G9" s="23"/>
      <c r="H9" s="21">
        <f>HLOOKUP(H$5,fed!$A$2:$AO$29,$A9,FALSE)</f>
        <v>776796</v>
      </c>
      <c r="I9" s="22">
        <f>HLOOKUP(I$5,est!$B$2:$U$29,$A9,FALSE)</f>
        <v>26404077</v>
      </c>
      <c r="J9" s="23"/>
      <c r="K9" s="21">
        <f>HLOOKUP(K$5,fed!$A$2:$AO$29,$A9,FALSE)</f>
        <v>976991</v>
      </c>
      <c r="L9" s="21">
        <f>HLOOKUP(L$5,fed!$A$2:$AO$29,$A9,FALSE)</f>
        <v>348</v>
      </c>
      <c r="M9" s="21">
        <f>HLOOKUP(M$5,fed!$A$2:$AO$29,$A9,FALSE)</f>
        <v>14002107</v>
      </c>
      <c r="N9" s="22">
        <f>HLOOKUP(N$5,est!$B$2:$U$29,$A9,FALSE)</f>
        <v>351498563</v>
      </c>
      <c r="O9" s="23"/>
      <c r="P9" s="21">
        <f>HLOOKUP(P$5,fed!$A$2:$AO$29,$A9,FALSE)</f>
        <v>342747</v>
      </c>
      <c r="Q9" s="22">
        <f>HLOOKUP(Q$5,est!$B$2:$U$29,$A9,FALSE)</f>
        <v>145517</v>
      </c>
      <c r="R9" s="23"/>
      <c r="S9" s="21">
        <f>HLOOKUP(S$5,fed!$A$2:$AO$29,$A9,FALSE)</f>
        <v>18219943</v>
      </c>
      <c r="T9" s="21">
        <f>HLOOKUP(T$5,fed!$A$2:$AO$29,$A9,FALSE)</f>
        <v>30241202</v>
      </c>
      <c r="U9" s="21">
        <f>HLOOKUP(U$5,fed!$A$2:$AO$29,$A9,FALSE)</f>
        <v>80993663</v>
      </c>
      <c r="V9" s="22">
        <f>HLOOKUP(V$5,est!$B$2:$U$29,$A9,FALSE)</f>
        <v>12013477</v>
      </c>
      <c r="W9" s="23"/>
      <c r="X9" s="21">
        <f>HLOOKUP(X$5,fed!$A$2:$AO$29,$A9,FALSE)</f>
        <v>869417</v>
      </c>
      <c r="Y9" s="22">
        <f>HLOOKUP(Y$5,est!$B$2:$U$29,$A9,FALSE)</f>
        <v>31233940</v>
      </c>
      <c r="Z9" s="23"/>
      <c r="AA9" s="21">
        <f>HLOOKUP(AA$5,fed!$A$2:$AO$29,$A9,FALSE)</f>
        <v>273171</v>
      </c>
      <c r="AB9" s="21">
        <f>HLOOKUP(AB$5,fed!$A$2:$AO$29,$A9,FALSE)</f>
        <v>612</v>
      </c>
      <c r="AC9" s="21">
        <f>HLOOKUP(AC$5,fed!$A$2:$AO$29,$A9,FALSE)</f>
        <v>5892772</v>
      </c>
      <c r="AD9" s="22">
        <f>HLOOKUP(AD$5,est!$B$2:$U$29,$A9,FALSE)</f>
        <v>413877957</v>
      </c>
      <c r="AE9" s="23"/>
      <c r="AF9" s="21">
        <f>HLOOKUP(AF$5,fed!$A$2:$AO$29,$A9,FALSE)</f>
        <v>615387</v>
      </c>
      <c r="AG9" s="22">
        <f>HLOOKUP(AG$5,est!$B$2:$U$29,$A9,FALSE)</f>
        <v>237686</v>
      </c>
      <c r="AH9" s="23"/>
      <c r="AI9" s="21">
        <f>HLOOKUP(AI$5,fed!$A$2:$AO$29,$A9,FALSE)</f>
        <v>20683051</v>
      </c>
      <c r="AJ9" s="21">
        <f>HLOOKUP(AJ$5,fed!$A$2:$AO$29,$A9,FALSE)</f>
        <v>33401305</v>
      </c>
      <c r="AK9" s="21">
        <f>HLOOKUP(AK$5,fed!$A$2:$AO$29,$A9,FALSE)</f>
        <v>83404502</v>
      </c>
      <c r="AL9" s="22">
        <f>HLOOKUP(AL$5,est!$B$2:$U$29,$A9,FALSE)</f>
        <v>27944637.719999999</v>
      </c>
      <c r="AM9" s="23"/>
      <c r="AN9" s="21">
        <f>HLOOKUP(AN$5,fed!$A$2:$AO$29,$A9,FALSE)</f>
        <v>941972</v>
      </c>
      <c r="AO9" s="22">
        <f>HLOOKUP(AO$5,est!$B$2:$U$29,$A9,FALSE)</f>
        <v>33226202.560000002</v>
      </c>
      <c r="AP9" s="23"/>
      <c r="AQ9" s="21">
        <f>HLOOKUP(AQ$5,fed!$A$2:$AO$29,$A9,FALSE)</f>
        <v>1525837</v>
      </c>
      <c r="AR9" s="21">
        <f>HLOOKUP(AR$5,fed!$A$2:$AO$29,$A9,FALSE)</f>
        <v>4765</v>
      </c>
      <c r="AS9" s="21">
        <f>HLOOKUP(AS$5,fed!$A$2:$AO$29,$A9,FALSE)</f>
        <v>3241468</v>
      </c>
      <c r="AT9" s="22">
        <f>HLOOKUP(AT$5,est!$B$2:$U$29,$A9,FALSE)</f>
        <v>478873206.58999997</v>
      </c>
      <c r="AU9" s="23"/>
      <c r="AV9" s="21">
        <f>HLOOKUP(AV$5,fed!$A$2:$AO$29,$A9,FALSE)</f>
        <v>215708</v>
      </c>
      <c r="AW9" s="22">
        <f>HLOOKUP(AW$5,est!$B$2:$U$29,$A9,FALSE)</f>
        <v>250250.45</v>
      </c>
      <c r="AX9" s="23"/>
      <c r="AY9" s="21">
        <f>HLOOKUP(AY$5,fed!$A$2:$AO$29,$A9,FALSE)</f>
        <v>28116572</v>
      </c>
      <c r="AZ9" s="21">
        <f>HLOOKUP(AZ$5,fed!$A$2:$AO$29,$A9,FALSE)</f>
        <v>38617642</v>
      </c>
      <c r="BA9" s="21">
        <f>HLOOKUP(BA$5,fed!$A$2:$AO$29,$A9,FALSE)</f>
        <v>90253983</v>
      </c>
      <c r="BB9" s="22">
        <f>HLOOKUP(BB$5,est!$B$2:$U$29,$A9,FALSE)</f>
        <v>55535284.309999995</v>
      </c>
      <c r="BC9" s="23"/>
      <c r="BD9" s="21">
        <f>HLOOKUP(BD$5,fed!$A$2:$AO$29,$A9,FALSE)</f>
        <v>720651</v>
      </c>
      <c r="BE9" s="22">
        <f>HLOOKUP(BE$5,est!$B$2:$U$29,$A9,FALSE)</f>
        <v>40095930.319999993</v>
      </c>
      <c r="BF9" s="23"/>
      <c r="BG9" s="21">
        <f>HLOOKUP(BG$5,fed!$A$2:$AO$29,$A9,FALSE)</f>
        <v>1991203</v>
      </c>
      <c r="BH9" s="21">
        <f>HLOOKUP(BH$5,fed!$A$2:$AO$29,$A9,FALSE)</f>
        <v>2678</v>
      </c>
      <c r="BI9" s="21">
        <f>HLOOKUP(BI$5,fed!$A$2:$AO$29,$A9,FALSE)</f>
        <v>4387546</v>
      </c>
      <c r="BJ9" s="22">
        <f>HLOOKUP(BJ$5,est!$B$2:$U$29,$A9,FALSE)</f>
        <v>506273288.59000003</v>
      </c>
      <c r="BK9" s="23"/>
      <c r="BL9" s="21">
        <f>HLOOKUP(BL$5,fed!$A$2:$AO$29,$A9,FALSE)</f>
        <v>365092</v>
      </c>
      <c r="BM9" s="22">
        <f>HLOOKUP(BM$5,est!$B$2:$U$29,$A9,FALSE)</f>
        <v>737447.61</v>
      </c>
      <c r="BN9" s="23"/>
      <c r="BO9" s="21">
        <f>HLOOKUP(BO$5,fed!$A$2:$AO$29,$A9,FALSE)</f>
        <v>32231337</v>
      </c>
      <c r="BP9" s="21">
        <f>HLOOKUP(BP$5,fed!$A$2:$AO$29,$A9,FALSE)</f>
        <v>45761471</v>
      </c>
      <c r="BQ9" s="21">
        <f>HLOOKUP(BQ$5,fed!$A$2:$AO$29,$A9,FALSE)</f>
        <v>86139284</v>
      </c>
      <c r="BR9" s="22">
        <f>HLOOKUP(BR$5,est!$B$2:$U$29,$A9,FALSE)</f>
        <v>94577313.069999978</v>
      </c>
      <c r="BS9" s="23"/>
      <c r="BT9" s="21">
        <f>HLOOKUP(BT$5,fed!$A$2:$AO$29,$A9,FALSE)</f>
        <v>290111</v>
      </c>
      <c r="BU9" s="22">
        <f>HLOOKUP(BU$5,est!$B$2:$U$29,$A9,FALSE)</f>
        <v>43926500.939999998</v>
      </c>
      <c r="BV9" s="23"/>
      <c r="BW9" s="21">
        <f>HLOOKUP(BW$5,fed!$A$2:$AO$29,$A9,FALSE)</f>
        <v>888572</v>
      </c>
      <c r="BX9" s="21">
        <f>HLOOKUP(BX$5,fed!$A$2:$AO$29,$A9,FALSE)</f>
        <v>2391</v>
      </c>
      <c r="BY9" s="21">
        <f>HLOOKUP(BY$5,fed!$A$2:$AO$29,$A9,FALSE)</f>
        <v>3736533</v>
      </c>
      <c r="BZ9" s="22">
        <f>HLOOKUP(BZ$5,est!$B$2:$U$29,$A9,FALSE)</f>
        <v>681363122.12</v>
      </c>
      <c r="CA9" s="23"/>
      <c r="CB9" s="21">
        <f>HLOOKUP(CB$5,fed!$A$2:$AO$29,$A9,FALSE)</f>
        <v>428784</v>
      </c>
      <c r="CC9" s="22">
        <f>HLOOKUP(CC$5,est!$B$2:$U$29,$A9,FALSE)</f>
        <v>484718.82999999996</v>
      </c>
      <c r="CD9" s="23"/>
    </row>
    <row r="10" spans="1:82" customFormat="1">
      <c r="A10">
        <v>6</v>
      </c>
      <c r="B10" t="s">
        <v>4</v>
      </c>
      <c r="C10" s="21">
        <f>HLOOKUP(C$5,fed!$A$2:$AO$29,$A10,FALSE)</f>
        <v>314154802</v>
      </c>
      <c r="D10" s="21">
        <f>HLOOKUP(D$5,fed!$A$2:$AO$29,$A10,FALSE)</f>
        <v>1525868103</v>
      </c>
      <c r="E10" s="21">
        <f>HLOOKUP(E$5,fed!$A$2:$AO$29,$A10,FALSE)</f>
        <v>1104649128</v>
      </c>
      <c r="F10" s="22">
        <f>HLOOKUP(F$5,est!$B$2:$U$29,$A10,FALSE)</f>
        <v>0</v>
      </c>
      <c r="G10" s="23"/>
      <c r="H10" s="21">
        <f>HLOOKUP(H$5,fed!$A$2:$AO$29,$A10,FALSE)</f>
        <v>19077223</v>
      </c>
      <c r="I10" s="22">
        <f>HLOOKUP(I$5,est!$B$2:$U$29,$A10,FALSE)</f>
        <v>437444992.58999997</v>
      </c>
      <c r="J10" s="23"/>
      <c r="K10" s="21">
        <f>HLOOKUP(K$5,fed!$A$2:$AO$29,$A10,FALSE)</f>
        <v>395925417</v>
      </c>
      <c r="L10" s="21">
        <f>HLOOKUP(L$5,fed!$A$2:$AO$29,$A10,FALSE)</f>
        <v>905002</v>
      </c>
      <c r="M10" s="21">
        <f>HLOOKUP(M$5,fed!$A$2:$AO$29,$A10,FALSE)</f>
        <v>1218819617</v>
      </c>
      <c r="N10" s="22">
        <f>HLOOKUP(N$5,est!$B$2:$U$29,$A10,FALSE)</f>
        <v>9558038503.210001</v>
      </c>
      <c r="O10" s="23"/>
      <c r="P10" s="21">
        <f>HLOOKUP(P$5,fed!$A$2:$AO$29,$A10,FALSE)</f>
        <v>53050946</v>
      </c>
      <c r="Q10" s="22">
        <f>HLOOKUP(Q$5,est!$B$2:$U$29,$A10,FALSE)</f>
        <v>18146630.129999999</v>
      </c>
      <c r="R10" s="23"/>
      <c r="S10" s="21">
        <f>HLOOKUP(S$5,fed!$A$2:$AO$29,$A10,FALSE)</f>
        <v>348285746</v>
      </c>
      <c r="T10" s="21">
        <f>HLOOKUP(T$5,fed!$A$2:$AO$29,$A10,FALSE)</f>
        <v>1667093577</v>
      </c>
      <c r="U10" s="21">
        <f>HLOOKUP(U$5,fed!$A$2:$AO$29,$A10,FALSE)</f>
        <v>1095642967</v>
      </c>
      <c r="V10" s="22">
        <f>HLOOKUP(V$5,est!$B$2:$U$29,$A10,FALSE)</f>
        <v>562128943.20000005</v>
      </c>
      <c r="W10" s="23"/>
      <c r="X10" s="21">
        <f>HLOOKUP(X$5,fed!$A$2:$AO$29,$A10,FALSE)</f>
        <v>18775728</v>
      </c>
      <c r="Y10" s="22">
        <f>HLOOKUP(Y$5,est!$B$2:$U$29,$A10,FALSE)</f>
        <v>497319014.10000002</v>
      </c>
      <c r="Z10" s="23"/>
      <c r="AA10" s="21">
        <f>HLOOKUP(AA$5,fed!$A$2:$AO$29,$A10,FALSE)</f>
        <v>338444764</v>
      </c>
      <c r="AB10" s="21">
        <f>HLOOKUP(AB$5,fed!$A$2:$AO$29,$A10,FALSE)</f>
        <v>1474155</v>
      </c>
      <c r="AC10" s="21">
        <f>HLOOKUP(AC$5,fed!$A$2:$AO$29,$A10,FALSE)</f>
        <v>962267882</v>
      </c>
      <c r="AD10" s="22">
        <f>HLOOKUP(AD$5,est!$B$2:$U$29,$A10,FALSE)</f>
        <v>9352063311.6300011</v>
      </c>
      <c r="AE10" s="23"/>
      <c r="AF10" s="21">
        <f>HLOOKUP(AF$5,fed!$A$2:$AO$29,$A10,FALSE)</f>
        <v>39424258</v>
      </c>
      <c r="AG10" s="22">
        <f>HLOOKUP(AG$5,est!$B$2:$U$29,$A10,FALSE)</f>
        <v>24460626.519999996</v>
      </c>
      <c r="AH10" s="23"/>
      <c r="AI10" s="21">
        <f>HLOOKUP(AI$5,fed!$A$2:$AO$29,$A10,FALSE)</f>
        <v>393423499</v>
      </c>
      <c r="AJ10" s="21">
        <f>HLOOKUP(AJ$5,fed!$A$2:$AO$29,$A10,FALSE)</f>
        <v>1541815936</v>
      </c>
      <c r="AK10" s="21">
        <f>HLOOKUP(AK$5,fed!$A$2:$AO$29,$A10,FALSE)</f>
        <v>1158316242</v>
      </c>
      <c r="AL10" s="22">
        <f>HLOOKUP(AL$5,est!$B$2:$U$29,$A10,FALSE)</f>
        <v>675081041.63</v>
      </c>
      <c r="AM10" s="23"/>
      <c r="AN10" s="21">
        <f>HLOOKUP(AN$5,fed!$A$2:$AO$29,$A10,FALSE)</f>
        <v>24531651</v>
      </c>
      <c r="AO10" s="22">
        <f>HLOOKUP(AO$5,est!$B$2:$U$29,$A10,FALSE)</f>
        <v>549341374.24000001</v>
      </c>
      <c r="AP10" s="23"/>
      <c r="AQ10" s="21">
        <f>HLOOKUP(AQ$5,fed!$A$2:$AO$29,$A10,FALSE)</f>
        <v>360891838</v>
      </c>
      <c r="AR10" s="21">
        <f>HLOOKUP(AR$5,fed!$A$2:$AO$29,$A10,FALSE)</f>
        <v>1939589</v>
      </c>
      <c r="AS10" s="21">
        <f>HLOOKUP(AS$5,fed!$A$2:$AO$29,$A10,FALSE)</f>
        <v>1023784600</v>
      </c>
      <c r="AT10" s="22">
        <f>HLOOKUP(AT$5,est!$B$2:$U$29,$A10,FALSE)</f>
        <v>11153956604.510002</v>
      </c>
      <c r="AU10" s="23"/>
      <c r="AV10" s="21">
        <f>HLOOKUP(AV$5,fed!$A$2:$AO$29,$A10,FALSE)</f>
        <v>33587895</v>
      </c>
      <c r="AW10" s="22">
        <f>HLOOKUP(AW$5,est!$B$2:$U$29,$A10,FALSE)</f>
        <v>26745921.989999998</v>
      </c>
      <c r="AX10" s="23"/>
      <c r="AY10" s="21">
        <f>HLOOKUP(AY$5,fed!$A$2:$AO$29,$A10,FALSE)</f>
        <v>459904327</v>
      </c>
      <c r="AZ10" s="21">
        <f>HLOOKUP(AZ$5,fed!$A$2:$AO$29,$A10,FALSE)</f>
        <v>1821848864</v>
      </c>
      <c r="BA10" s="21">
        <f>HLOOKUP(BA$5,fed!$A$2:$AO$29,$A10,FALSE)</f>
        <v>1464682544</v>
      </c>
      <c r="BB10" s="22">
        <f>HLOOKUP(BB$5,est!$B$2:$U$29,$A10,FALSE)</f>
        <v>792049479.66000009</v>
      </c>
      <c r="BC10" s="23"/>
      <c r="BD10" s="21">
        <f>HLOOKUP(BD$5,fed!$A$2:$AO$29,$A10,FALSE)</f>
        <v>27236243</v>
      </c>
      <c r="BE10" s="22">
        <f>HLOOKUP(BE$5,est!$B$2:$U$29,$A10,FALSE)</f>
        <v>627598813.26999986</v>
      </c>
      <c r="BF10" s="23"/>
      <c r="BG10" s="21">
        <f>HLOOKUP(BG$5,fed!$A$2:$AO$29,$A10,FALSE)</f>
        <v>518447861</v>
      </c>
      <c r="BH10" s="21">
        <f>HLOOKUP(BH$5,fed!$A$2:$AO$29,$A10,FALSE)</f>
        <v>1449785</v>
      </c>
      <c r="BI10" s="21">
        <f>HLOOKUP(BI$5,fed!$A$2:$AO$29,$A10,FALSE)</f>
        <v>1155631335</v>
      </c>
      <c r="BJ10" s="22">
        <f>HLOOKUP(BJ$5,est!$B$2:$U$29,$A10,FALSE)</f>
        <v>12161097126.889999</v>
      </c>
      <c r="BK10" s="23"/>
      <c r="BL10" s="21">
        <f>HLOOKUP(BL$5,fed!$A$2:$AO$29,$A10,FALSE)</f>
        <v>37388450</v>
      </c>
      <c r="BM10" s="22">
        <f>HLOOKUP(BM$5,est!$B$2:$U$29,$A10,FALSE)</f>
        <v>31357227.699999996</v>
      </c>
      <c r="BN10" s="23"/>
      <c r="BO10" s="21">
        <f>HLOOKUP(BO$5,fed!$A$2:$AO$29,$A10,FALSE)</f>
        <v>579462789</v>
      </c>
      <c r="BP10" s="21">
        <f>HLOOKUP(BP$5,fed!$A$2:$AO$29,$A10,FALSE)</f>
        <v>1928694344</v>
      </c>
      <c r="BQ10" s="21">
        <f>HLOOKUP(BQ$5,fed!$A$2:$AO$29,$A10,FALSE)</f>
        <v>1427151828</v>
      </c>
      <c r="BR10" s="22">
        <f>HLOOKUP(BR$5,est!$B$2:$U$29,$A10,FALSE)</f>
        <v>945417557.34000003</v>
      </c>
      <c r="BS10" s="23"/>
      <c r="BT10" s="21">
        <f>HLOOKUP(BT$5,fed!$A$2:$AO$29,$A10,FALSE)</f>
        <v>16495288</v>
      </c>
      <c r="BU10" s="22">
        <f>HLOOKUP(BU$5,est!$B$2:$U$29,$A10,FALSE)</f>
        <v>719195295.29999995</v>
      </c>
      <c r="BV10" s="23"/>
      <c r="BW10" s="21">
        <f>HLOOKUP(BW$5,fed!$A$2:$AO$29,$A10,FALSE)</f>
        <v>657949856</v>
      </c>
      <c r="BX10" s="21">
        <f>HLOOKUP(BX$5,fed!$A$2:$AO$29,$A10,FALSE)</f>
        <v>1469512</v>
      </c>
      <c r="BY10" s="21">
        <f>HLOOKUP(BY$5,fed!$A$2:$AO$29,$A10,FALSE)</f>
        <v>1302194294</v>
      </c>
      <c r="BZ10" s="22">
        <f>HLOOKUP(BZ$5,est!$B$2:$U$29,$A10,FALSE)</f>
        <v>13495293484.459999</v>
      </c>
      <c r="CA10" s="23"/>
      <c r="CB10" s="21">
        <f>HLOOKUP(CB$5,fed!$A$2:$AO$29,$A10,FALSE)</f>
        <v>41925992</v>
      </c>
      <c r="CC10" s="22">
        <f>HLOOKUP(CC$5,est!$B$2:$U$29,$A10,FALSE)</f>
        <v>39400786.5</v>
      </c>
      <c r="CD10" s="23"/>
    </row>
    <row r="11" spans="1:82" customFormat="1">
      <c r="A11">
        <v>7</v>
      </c>
      <c r="B11" t="s">
        <v>5</v>
      </c>
      <c r="C11" s="21">
        <f>HLOOKUP(C$5,fed!$A$2:$AO$29,$A11,FALSE)</f>
        <v>195596718</v>
      </c>
      <c r="D11" s="21">
        <f>HLOOKUP(D$5,fed!$A$2:$AO$29,$A11,FALSE)</f>
        <v>686072082</v>
      </c>
      <c r="E11" s="21">
        <f>HLOOKUP(E$5,fed!$A$2:$AO$29,$A11,FALSE)</f>
        <v>573001605</v>
      </c>
      <c r="F11" s="22">
        <f>HLOOKUP(F$5,est!$B$2:$U$29,$A11,FALSE)</f>
        <v>0</v>
      </c>
      <c r="G11" s="23"/>
      <c r="H11" s="21">
        <f>HLOOKUP(H$5,fed!$A$2:$AO$29,$A11,FALSE)</f>
        <v>3449711</v>
      </c>
      <c r="I11" s="22">
        <f>HLOOKUP(I$5,est!$B$2:$U$29,$A11,FALSE)</f>
        <v>236320989</v>
      </c>
      <c r="J11" s="23"/>
      <c r="K11" s="21">
        <f>HLOOKUP(K$5,fed!$A$2:$AO$29,$A11,FALSE)</f>
        <v>202971609</v>
      </c>
      <c r="L11" s="21">
        <f>HLOOKUP(L$5,fed!$A$2:$AO$29,$A11,FALSE)</f>
        <v>307498</v>
      </c>
      <c r="M11" s="21">
        <f>HLOOKUP(M$5,fed!$A$2:$AO$29,$A11,FALSE)</f>
        <v>364750870</v>
      </c>
      <c r="N11" s="22">
        <f>HLOOKUP(N$5,est!$B$2:$U$29,$A11,FALSE)</f>
        <v>4641919087</v>
      </c>
      <c r="O11" s="23"/>
      <c r="P11" s="21">
        <f>HLOOKUP(P$5,fed!$A$2:$AO$29,$A11,FALSE)</f>
        <v>50184789</v>
      </c>
      <c r="Q11" s="22">
        <f>HLOOKUP(Q$5,est!$B$2:$U$29,$A11,FALSE)</f>
        <v>16637892</v>
      </c>
      <c r="R11" s="23"/>
      <c r="S11" s="21">
        <f>HLOOKUP(S$5,fed!$A$2:$AO$29,$A11,FALSE)</f>
        <v>222646127</v>
      </c>
      <c r="T11" s="21">
        <f>HLOOKUP(T$5,fed!$A$2:$AO$29,$A11,FALSE)</f>
        <v>777438147</v>
      </c>
      <c r="U11" s="21">
        <f>HLOOKUP(U$5,fed!$A$2:$AO$29,$A11,FALSE)</f>
        <v>646774274</v>
      </c>
      <c r="V11" s="22">
        <f>HLOOKUP(V$5,est!$B$2:$U$29,$A11,FALSE)</f>
        <v>311268625</v>
      </c>
      <c r="W11" s="23"/>
      <c r="X11" s="21">
        <f>HLOOKUP(X$5,fed!$A$2:$AO$29,$A11,FALSE)</f>
        <v>2450471</v>
      </c>
      <c r="Y11" s="22">
        <f>HLOOKUP(Y$5,est!$B$2:$U$29,$A11,FALSE)</f>
        <v>280251320</v>
      </c>
      <c r="Z11" s="23"/>
      <c r="AA11" s="21">
        <f>HLOOKUP(AA$5,fed!$A$2:$AO$29,$A11,FALSE)</f>
        <v>226227977</v>
      </c>
      <c r="AB11" s="21">
        <f>HLOOKUP(AB$5,fed!$A$2:$AO$29,$A11,FALSE)</f>
        <v>508295</v>
      </c>
      <c r="AC11" s="21">
        <f>HLOOKUP(AC$5,fed!$A$2:$AO$29,$A11,FALSE)</f>
        <v>264267683</v>
      </c>
      <c r="AD11" s="22">
        <f>HLOOKUP(AD$5,est!$B$2:$U$29,$A11,FALSE)</f>
        <v>5026590617</v>
      </c>
      <c r="AE11" s="23"/>
      <c r="AF11" s="21">
        <f>HLOOKUP(AF$5,fed!$A$2:$AO$29,$A11,FALSE)</f>
        <v>83617113</v>
      </c>
      <c r="AG11" s="22">
        <f>HLOOKUP(AG$5,est!$B$2:$U$29,$A11,FALSE)</f>
        <v>17732309</v>
      </c>
      <c r="AH11" s="23"/>
      <c r="AI11" s="21">
        <f>HLOOKUP(AI$5,fed!$A$2:$AO$29,$A11,FALSE)</f>
        <v>284715197</v>
      </c>
      <c r="AJ11" s="21">
        <f>HLOOKUP(AJ$5,fed!$A$2:$AO$29,$A11,FALSE)</f>
        <v>901653617</v>
      </c>
      <c r="AK11" s="21">
        <f>HLOOKUP(AK$5,fed!$A$2:$AO$29,$A11,FALSE)</f>
        <v>750770451</v>
      </c>
      <c r="AL11" s="22">
        <f>HLOOKUP(AL$5,est!$B$2:$U$29,$A11,FALSE)</f>
        <v>408041371</v>
      </c>
      <c r="AM11" s="23"/>
      <c r="AN11" s="21">
        <f>HLOOKUP(AN$5,fed!$A$2:$AO$29,$A11,FALSE)</f>
        <v>2516967</v>
      </c>
      <c r="AO11" s="22">
        <f>HLOOKUP(AO$5,est!$B$2:$U$29,$A11,FALSE)</f>
        <v>313542146</v>
      </c>
      <c r="AP11" s="23"/>
      <c r="AQ11" s="21">
        <f>HLOOKUP(AQ$5,fed!$A$2:$AO$29,$A11,FALSE)</f>
        <v>363744670</v>
      </c>
      <c r="AR11" s="21">
        <f>HLOOKUP(AR$5,fed!$A$2:$AO$29,$A11,FALSE)</f>
        <v>143113</v>
      </c>
      <c r="AS11" s="21">
        <f>HLOOKUP(AS$5,fed!$A$2:$AO$29,$A11,FALSE)</f>
        <v>311723581</v>
      </c>
      <c r="AT11" s="22">
        <f>HLOOKUP(AT$5,est!$B$2:$U$29,$A11,FALSE)</f>
        <v>6036659754</v>
      </c>
      <c r="AU11" s="23"/>
      <c r="AV11" s="21">
        <f>HLOOKUP(AV$5,fed!$A$2:$AO$29,$A11,FALSE)</f>
        <v>87837234</v>
      </c>
      <c r="AW11" s="22">
        <f>HLOOKUP(AW$5,est!$B$2:$U$29,$A11,FALSE)</f>
        <v>24736419</v>
      </c>
      <c r="AX11" s="23"/>
      <c r="AY11" s="21">
        <f>HLOOKUP(AY$5,fed!$A$2:$AO$29,$A11,FALSE)</f>
        <v>311580697</v>
      </c>
      <c r="AZ11" s="21">
        <f>HLOOKUP(AZ$5,fed!$A$2:$AO$29,$A11,FALSE)</f>
        <v>1091285095</v>
      </c>
      <c r="BA11" s="21">
        <f>HLOOKUP(BA$5,fed!$A$2:$AO$29,$A11,FALSE)</f>
        <v>889970317</v>
      </c>
      <c r="BB11" s="22">
        <f>HLOOKUP(BB$5,est!$B$2:$U$29,$A11,FALSE)</f>
        <v>478906634</v>
      </c>
      <c r="BC11" s="23"/>
      <c r="BD11" s="21">
        <f>HLOOKUP(BD$5,fed!$A$2:$AO$29,$A11,FALSE)</f>
        <v>2998463</v>
      </c>
      <c r="BE11" s="22">
        <f>HLOOKUP(BE$5,est!$B$2:$U$29,$A11,FALSE)</f>
        <v>379905982</v>
      </c>
      <c r="BF11" s="23"/>
      <c r="BG11" s="21">
        <f>HLOOKUP(BG$5,fed!$A$2:$AO$29,$A11,FALSE)</f>
        <v>362517512</v>
      </c>
      <c r="BH11" s="21">
        <f>HLOOKUP(BH$5,fed!$A$2:$AO$29,$A11,FALSE)</f>
        <v>147047</v>
      </c>
      <c r="BI11" s="21">
        <f>HLOOKUP(BI$5,fed!$A$2:$AO$29,$A11,FALSE)</f>
        <v>330947880</v>
      </c>
      <c r="BJ11" s="22">
        <f>HLOOKUP(BJ$5,est!$B$2:$U$29,$A11,FALSE)</f>
        <v>6680494586</v>
      </c>
      <c r="BK11" s="23"/>
      <c r="BL11" s="21">
        <f>HLOOKUP(BL$5,fed!$A$2:$AO$29,$A11,FALSE)</f>
        <v>97571869</v>
      </c>
      <c r="BM11" s="22">
        <f>HLOOKUP(BM$5,est!$B$2:$U$29,$A11,FALSE)</f>
        <v>39284784</v>
      </c>
      <c r="BN11" s="23"/>
      <c r="BO11" s="21">
        <f>HLOOKUP(BO$5,fed!$A$2:$AO$29,$A11,FALSE)</f>
        <v>420976257</v>
      </c>
      <c r="BP11" s="21">
        <f>HLOOKUP(BP$5,fed!$A$2:$AO$29,$A11,FALSE)</f>
        <v>1195296142</v>
      </c>
      <c r="BQ11" s="21">
        <f>HLOOKUP(BQ$5,fed!$A$2:$AO$29,$A11,FALSE)</f>
        <v>1052774951</v>
      </c>
      <c r="BR11" s="22">
        <f>HLOOKUP(BR$5,est!$B$2:$U$29,$A11,FALSE)</f>
        <v>566213501</v>
      </c>
      <c r="BS11" s="23"/>
      <c r="BT11" s="21">
        <f>HLOOKUP(BT$5,fed!$A$2:$AO$29,$A11,FALSE)</f>
        <v>1648916</v>
      </c>
      <c r="BU11" s="22">
        <f>HLOOKUP(BU$5,est!$B$2:$U$29,$A11,FALSE)</f>
        <v>438138400</v>
      </c>
      <c r="BV11" s="23"/>
      <c r="BW11" s="21">
        <f>HLOOKUP(BW$5,fed!$A$2:$AO$29,$A11,FALSE)</f>
        <v>517139975</v>
      </c>
      <c r="BX11" s="21">
        <f>HLOOKUP(BX$5,fed!$A$2:$AO$29,$A11,FALSE)</f>
        <v>752655</v>
      </c>
      <c r="BY11" s="21">
        <f>HLOOKUP(BY$5,fed!$A$2:$AO$29,$A11,FALSE)</f>
        <v>381127837</v>
      </c>
      <c r="BZ11" s="22">
        <f>HLOOKUP(BZ$5,est!$B$2:$U$29,$A11,FALSE)</f>
        <v>7527076776</v>
      </c>
      <c r="CA11" s="23"/>
      <c r="CB11" s="21">
        <f>HLOOKUP(CB$5,fed!$A$2:$AO$29,$A11,FALSE)</f>
        <v>96674205</v>
      </c>
      <c r="CC11" s="22">
        <f>HLOOKUP(CC$5,est!$B$2:$U$29,$A11,FALSE)</f>
        <v>38862981</v>
      </c>
      <c r="CD11" s="23"/>
    </row>
    <row r="12" spans="1:82" customFormat="1">
      <c r="A12">
        <v>8</v>
      </c>
      <c r="B12" t="s">
        <v>6</v>
      </c>
      <c r="C12" s="21">
        <f>HLOOKUP(C$5,fed!$A$2:$AO$29,$A12,FALSE)</f>
        <v>356637782</v>
      </c>
      <c r="D12" s="21">
        <f>HLOOKUP(D$5,fed!$A$2:$AO$29,$A12,FALSE)</f>
        <v>4403181786</v>
      </c>
      <c r="E12" s="21">
        <f>HLOOKUP(E$5,fed!$A$2:$AO$29,$A12,FALSE)</f>
        <v>18141124718</v>
      </c>
      <c r="F12" s="22">
        <f>HLOOKUP(F$5,est!$B$2:$U$29,$A12,FALSE)</f>
        <v>0</v>
      </c>
      <c r="G12" s="23"/>
      <c r="H12" s="21">
        <f>HLOOKUP(H$5,fed!$A$2:$AO$29,$A12,FALSE)</f>
        <v>2926989</v>
      </c>
      <c r="I12" s="22">
        <f>HLOOKUP(I$5,est!$B$2:$U$29,$A12,FALSE)</f>
        <v>448039359.82999998</v>
      </c>
      <c r="J12" s="23"/>
      <c r="K12" s="21">
        <f>HLOOKUP(K$5,fed!$A$2:$AO$29,$A12,FALSE)</f>
        <v>21142967</v>
      </c>
      <c r="L12" s="21">
        <f>HLOOKUP(L$5,fed!$A$2:$AO$29,$A12,FALSE)</f>
        <v>40851</v>
      </c>
      <c r="M12" s="21">
        <f>HLOOKUP(M$5,fed!$A$2:$AO$29,$A12,FALSE)</f>
        <v>182883645</v>
      </c>
      <c r="N12" s="22">
        <f>HLOOKUP(N$5,est!$B$2:$U$29,$A12,FALSE)</f>
        <v>3940485602.5700006</v>
      </c>
      <c r="O12" s="23"/>
      <c r="P12" s="21">
        <f>HLOOKUP(P$5,fed!$A$2:$AO$29,$A12,FALSE)</f>
        <v>3636966935</v>
      </c>
      <c r="Q12" s="22">
        <f>HLOOKUP(Q$5,est!$B$2:$U$29,$A12,FALSE)</f>
        <v>25494350.48</v>
      </c>
      <c r="R12" s="23"/>
      <c r="S12" s="21">
        <f>HLOOKUP(S$5,fed!$A$2:$AO$29,$A12,FALSE)</f>
        <v>405243585</v>
      </c>
      <c r="T12" s="21">
        <f>HLOOKUP(T$5,fed!$A$2:$AO$29,$A12,FALSE)</f>
        <v>8500871448</v>
      </c>
      <c r="U12" s="21">
        <f>HLOOKUP(U$5,fed!$A$2:$AO$29,$A12,FALSE)</f>
        <v>19159836054</v>
      </c>
      <c r="V12" s="22">
        <f>HLOOKUP(V$5,est!$B$2:$U$29,$A12,FALSE)</f>
        <v>1287418474.48</v>
      </c>
      <c r="W12" s="23"/>
      <c r="X12" s="21">
        <f>HLOOKUP(X$5,fed!$A$2:$AO$29,$A12,FALSE)</f>
        <v>1442776</v>
      </c>
      <c r="Y12" s="22">
        <f>HLOOKUP(Y$5,est!$B$2:$U$29,$A12,FALSE)</f>
        <v>535887620.40999997</v>
      </c>
      <c r="Z12" s="23"/>
      <c r="AA12" s="21">
        <f>HLOOKUP(AA$5,fed!$A$2:$AO$29,$A12,FALSE)</f>
        <v>21761001</v>
      </c>
      <c r="AB12" s="21">
        <f>HLOOKUP(AB$5,fed!$A$2:$AO$29,$A12,FALSE)</f>
        <v>35284</v>
      </c>
      <c r="AC12" s="21">
        <f>HLOOKUP(AC$5,fed!$A$2:$AO$29,$A12,FALSE)</f>
        <v>556786197</v>
      </c>
      <c r="AD12" s="22">
        <f>HLOOKUP(AD$5,est!$B$2:$U$29,$A12,FALSE)</f>
        <v>3983560655.8700004</v>
      </c>
      <c r="AE12" s="23"/>
      <c r="AF12" s="21">
        <f>HLOOKUP(AF$5,fed!$A$2:$AO$29,$A12,FALSE)</f>
        <v>3595423091</v>
      </c>
      <c r="AG12" s="22">
        <f>HLOOKUP(AG$5,est!$B$2:$U$29,$A12,FALSE)</f>
        <v>25597046.609999999</v>
      </c>
      <c r="AH12" s="23"/>
      <c r="AI12" s="21">
        <f>HLOOKUP(AI$5,fed!$A$2:$AO$29,$A12,FALSE)</f>
        <v>459432231</v>
      </c>
      <c r="AJ12" s="21">
        <f>HLOOKUP(AJ$5,fed!$A$2:$AO$29,$A12,FALSE)</f>
        <v>7945120553</v>
      </c>
      <c r="AK12" s="21">
        <f>HLOOKUP(AK$5,fed!$A$2:$AO$29,$A12,FALSE)</f>
        <v>21895639748</v>
      </c>
      <c r="AL12" s="22">
        <f>HLOOKUP(AL$5,est!$B$2:$U$29,$A12,FALSE)</f>
        <v>1503877441.6400001</v>
      </c>
      <c r="AM12" s="23"/>
      <c r="AN12" s="21">
        <f>HLOOKUP(AN$5,fed!$A$2:$AO$29,$A12,FALSE)</f>
        <v>1070976</v>
      </c>
      <c r="AO12" s="22">
        <f>HLOOKUP(AO$5,est!$B$2:$U$29,$A12,FALSE)</f>
        <v>537171204.33000004</v>
      </c>
      <c r="AP12" s="23"/>
      <c r="AQ12" s="21">
        <f>HLOOKUP(AQ$5,fed!$A$2:$AO$29,$A12,FALSE)</f>
        <v>26207361</v>
      </c>
      <c r="AR12" s="21">
        <f>HLOOKUP(AR$5,fed!$A$2:$AO$29,$A12,FALSE)</f>
        <v>31570</v>
      </c>
      <c r="AS12" s="21">
        <f>HLOOKUP(AS$5,fed!$A$2:$AO$29,$A12,FALSE)</f>
        <v>443492237</v>
      </c>
      <c r="AT12" s="22">
        <f>HLOOKUP(AT$5,est!$B$2:$U$29,$A12,FALSE)</f>
        <v>4493608946.7399988</v>
      </c>
      <c r="AU12" s="23"/>
      <c r="AV12" s="21">
        <f>HLOOKUP(AV$5,fed!$A$2:$AO$29,$A12,FALSE)</f>
        <v>4139765247</v>
      </c>
      <c r="AW12" s="22">
        <f>HLOOKUP(AW$5,est!$B$2:$U$29,$A12,FALSE)</f>
        <v>33193728.140000001</v>
      </c>
      <c r="AX12" s="23"/>
      <c r="AY12" s="21">
        <f>HLOOKUP(AY$5,fed!$A$2:$AO$29,$A12,FALSE)</f>
        <v>519511475</v>
      </c>
      <c r="AZ12" s="21">
        <f>HLOOKUP(AZ$5,fed!$A$2:$AO$29,$A12,FALSE)</f>
        <v>10085415900</v>
      </c>
      <c r="BA12" s="21">
        <f>HLOOKUP(BA$5,fed!$A$2:$AO$29,$A12,FALSE)</f>
        <v>24285162407</v>
      </c>
      <c r="BB12" s="22">
        <f>HLOOKUP(BB$5,est!$B$2:$U$29,$A12,FALSE)</f>
        <v>1742844024.03</v>
      </c>
      <c r="BC12" s="23"/>
      <c r="BD12" s="21">
        <f>HLOOKUP(BD$5,fed!$A$2:$AO$29,$A12,FALSE)</f>
        <v>1427926</v>
      </c>
      <c r="BE12" s="22">
        <f>HLOOKUP(BE$5,est!$B$2:$U$29,$A12,FALSE)</f>
        <v>622809854.67999995</v>
      </c>
      <c r="BF12" s="23"/>
      <c r="BG12" s="21">
        <f>HLOOKUP(BG$5,fed!$A$2:$AO$29,$A12,FALSE)</f>
        <v>42982704</v>
      </c>
      <c r="BH12" s="21">
        <f>HLOOKUP(BH$5,fed!$A$2:$AO$29,$A12,FALSE)</f>
        <v>5733</v>
      </c>
      <c r="BI12" s="21">
        <f>HLOOKUP(BI$5,fed!$A$2:$AO$29,$A12,FALSE)</f>
        <v>1093691259</v>
      </c>
      <c r="BJ12" s="22">
        <f>HLOOKUP(BJ$5,est!$B$2:$U$29,$A12,FALSE)</f>
        <v>5008748855.4799995</v>
      </c>
      <c r="BK12" s="23"/>
      <c r="BL12" s="21">
        <f>HLOOKUP(BL$5,fed!$A$2:$AO$29,$A12,FALSE)</f>
        <v>5338578184</v>
      </c>
      <c r="BM12" s="22">
        <f>HLOOKUP(BM$5,est!$B$2:$U$29,$A12,FALSE)</f>
        <v>38648826.630000003</v>
      </c>
      <c r="BN12" s="23"/>
      <c r="BO12" s="21">
        <f>HLOOKUP(BO$5,fed!$A$2:$AO$29,$A12,FALSE)</f>
        <v>680508335</v>
      </c>
      <c r="BP12" s="21">
        <f>HLOOKUP(BP$5,fed!$A$2:$AO$29,$A12,FALSE)</f>
        <v>8419757714</v>
      </c>
      <c r="BQ12" s="21">
        <f>HLOOKUP(BQ$5,fed!$A$2:$AO$29,$A12,FALSE)</f>
        <v>25801517606</v>
      </c>
      <c r="BR12" s="22">
        <f>HLOOKUP(BR$5,est!$B$2:$U$29,$A12,FALSE)</f>
        <v>1957895669.8199999</v>
      </c>
      <c r="BS12" s="23"/>
      <c r="BT12" s="21">
        <f>HLOOKUP(BT$5,fed!$A$2:$AO$29,$A12,FALSE)</f>
        <v>1015931</v>
      </c>
      <c r="BU12" s="22">
        <f>HLOOKUP(BU$5,est!$B$2:$U$29,$A12,FALSE)</f>
        <v>554372404.67000008</v>
      </c>
      <c r="BV12" s="23"/>
      <c r="BW12" s="21">
        <f>HLOOKUP(BW$5,fed!$A$2:$AO$29,$A12,FALSE)</f>
        <v>47549609</v>
      </c>
      <c r="BX12" s="21">
        <f>HLOOKUP(BX$5,fed!$A$2:$AO$29,$A12,FALSE)</f>
        <v>6053</v>
      </c>
      <c r="BY12" s="21">
        <f>HLOOKUP(BY$5,fed!$A$2:$AO$29,$A12,FALSE)</f>
        <v>552365506</v>
      </c>
      <c r="BZ12" s="22">
        <f>HLOOKUP(BZ$5,est!$B$2:$U$29,$A12,FALSE)</f>
        <v>5494095338.5900002</v>
      </c>
      <c r="CA12" s="23"/>
      <c r="CB12" s="21">
        <f>HLOOKUP(CB$5,fed!$A$2:$AO$29,$A12,FALSE)</f>
        <v>6458949851</v>
      </c>
      <c r="CC12" s="22">
        <f>HLOOKUP(CC$5,est!$B$2:$U$29,$A12,FALSE)</f>
        <v>53009423.310000002</v>
      </c>
      <c r="CD12" s="23"/>
    </row>
    <row r="13" spans="1:82" customFormat="1">
      <c r="A13">
        <v>9</v>
      </c>
      <c r="B13" t="s">
        <v>7</v>
      </c>
      <c r="C13" s="21">
        <f>HLOOKUP(C$5,fed!$A$2:$AO$29,$A13,FALSE)</f>
        <v>197466688</v>
      </c>
      <c r="D13" s="21">
        <f>HLOOKUP(D$5,fed!$A$2:$AO$29,$A13,FALSE)</f>
        <v>1080254769</v>
      </c>
      <c r="E13" s="21">
        <f>HLOOKUP(E$5,fed!$A$2:$AO$29,$A13,FALSE)</f>
        <v>728814208</v>
      </c>
      <c r="F13" s="22">
        <f>HLOOKUP(F$5,est!$B$2:$U$29,$A13,FALSE)</f>
        <v>0</v>
      </c>
      <c r="G13" s="23"/>
      <c r="H13" s="21">
        <f>HLOOKUP(H$5,fed!$A$2:$AO$29,$A13,FALSE)</f>
        <v>6084284</v>
      </c>
      <c r="I13" s="22">
        <f>HLOOKUP(I$5,est!$B$2:$U$29,$A13,FALSE)</f>
        <v>248185948.16</v>
      </c>
      <c r="J13" s="23"/>
      <c r="K13" s="21">
        <f>HLOOKUP(K$5,fed!$A$2:$AO$29,$A13,FALSE)</f>
        <v>1797532829</v>
      </c>
      <c r="L13" s="21">
        <f>HLOOKUP(L$5,fed!$A$2:$AO$29,$A13,FALSE)</f>
        <v>226978</v>
      </c>
      <c r="M13" s="21">
        <f>HLOOKUP(M$5,fed!$A$2:$AO$29,$A13,FALSE)</f>
        <v>1656297957</v>
      </c>
      <c r="N13" s="22">
        <f>HLOOKUP(N$5,est!$B$2:$U$29,$A13,FALSE)</f>
        <v>6916205131.5700006</v>
      </c>
      <c r="O13" s="23"/>
      <c r="P13" s="21">
        <f>HLOOKUP(P$5,fed!$A$2:$AO$29,$A13,FALSE)</f>
        <v>77707213</v>
      </c>
      <c r="Q13" s="22">
        <f>HLOOKUP(Q$5,est!$B$2:$U$29,$A13,FALSE)</f>
        <v>16449042.51</v>
      </c>
      <c r="R13" s="23"/>
      <c r="S13" s="21">
        <f>HLOOKUP(S$5,fed!$A$2:$AO$29,$A13,FALSE)</f>
        <v>207401060</v>
      </c>
      <c r="T13" s="21">
        <f>HLOOKUP(T$5,fed!$A$2:$AO$29,$A13,FALSE)</f>
        <v>921734069</v>
      </c>
      <c r="U13" s="21">
        <f>HLOOKUP(U$5,fed!$A$2:$AO$29,$A13,FALSE)</f>
        <v>517625382</v>
      </c>
      <c r="V13" s="22">
        <f>HLOOKUP(V$5,est!$B$2:$U$29,$A13,FALSE)</f>
        <v>284462504.68999994</v>
      </c>
      <c r="W13" s="23"/>
      <c r="X13" s="21">
        <f>HLOOKUP(X$5,fed!$A$2:$AO$29,$A13,FALSE)</f>
        <v>4552647</v>
      </c>
      <c r="Y13" s="22">
        <f>HLOOKUP(Y$5,est!$B$2:$U$29,$A13,FALSE)</f>
        <v>294624738.88999999</v>
      </c>
      <c r="Z13" s="23"/>
      <c r="AA13" s="21">
        <f>HLOOKUP(AA$5,fed!$A$2:$AO$29,$A13,FALSE)</f>
        <v>1468500361</v>
      </c>
      <c r="AB13" s="21">
        <f>HLOOKUP(AB$5,fed!$A$2:$AO$29,$A13,FALSE)</f>
        <v>24119</v>
      </c>
      <c r="AC13" s="21">
        <f>HLOOKUP(AC$5,fed!$A$2:$AO$29,$A13,FALSE)</f>
        <v>1174210432</v>
      </c>
      <c r="AD13" s="22">
        <f>HLOOKUP(AD$5,est!$B$2:$U$29,$A13,FALSE)</f>
        <v>6397643578.6399994</v>
      </c>
      <c r="AE13" s="23"/>
      <c r="AF13" s="21">
        <f>HLOOKUP(AF$5,fed!$A$2:$AO$29,$A13,FALSE)</f>
        <v>70829528</v>
      </c>
      <c r="AG13" s="22">
        <f>HLOOKUP(AG$5,est!$B$2:$U$29,$A13,FALSE)</f>
        <v>19036359.030000001</v>
      </c>
      <c r="AH13" s="23"/>
      <c r="AI13" s="21">
        <f>HLOOKUP(AI$5,fed!$A$2:$AO$29,$A13,FALSE)</f>
        <v>244881253</v>
      </c>
      <c r="AJ13" s="21">
        <f>HLOOKUP(AJ$5,fed!$A$2:$AO$29,$A13,FALSE)</f>
        <v>1132182588</v>
      </c>
      <c r="AK13" s="21">
        <f>HLOOKUP(AK$5,fed!$A$2:$AO$29,$A13,FALSE)</f>
        <v>602327013</v>
      </c>
      <c r="AL13" s="22">
        <f>HLOOKUP(AL$5,est!$B$2:$U$29,$A13,FALSE)</f>
        <v>345698130.31</v>
      </c>
      <c r="AM13" s="23"/>
      <c r="AN13" s="21">
        <f>HLOOKUP(AN$5,fed!$A$2:$AO$29,$A13,FALSE)</f>
        <v>5315572</v>
      </c>
      <c r="AO13" s="22">
        <f>HLOOKUP(AO$5,est!$B$2:$U$29,$A13,FALSE)</f>
        <v>313334739.10999995</v>
      </c>
      <c r="AP13" s="23"/>
      <c r="AQ13" s="21">
        <f>HLOOKUP(AQ$5,fed!$A$2:$AO$29,$A13,FALSE)</f>
        <v>1956932213</v>
      </c>
      <c r="AR13" s="21">
        <f>HLOOKUP(AR$5,fed!$A$2:$AO$29,$A13,FALSE)</f>
        <v>22600</v>
      </c>
      <c r="AS13" s="21">
        <f>HLOOKUP(AS$5,fed!$A$2:$AO$29,$A13,FALSE)</f>
        <v>1628532447</v>
      </c>
      <c r="AT13" s="22">
        <f>HLOOKUP(AT$5,est!$B$2:$U$29,$A13,FALSE)</f>
        <v>7121644429.0699997</v>
      </c>
      <c r="AU13" s="23"/>
      <c r="AV13" s="21">
        <f>HLOOKUP(AV$5,fed!$A$2:$AO$29,$A13,FALSE)</f>
        <v>74942271</v>
      </c>
      <c r="AW13" s="22">
        <f>HLOOKUP(AW$5,est!$B$2:$U$29,$A13,FALSE)</f>
        <v>20688685.960000005</v>
      </c>
      <c r="AX13" s="23"/>
      <c r="AY13" s="21">
        <f>HLOOKUP(AY$5,fed!$A$2:$AO$29,$A13,FALSE)</f>
        <v>294849249</v>
      </c>
      <c r="AZ13" s="21">
        <f>HLOOKUP(AZ$5,fed!$A$2:$AO$29,$A13,FALSE)</f>
        <v>1516268823</v>
      </c>
      <c r="BA13" s="21">
        <f>HLOOKUP(BA$5,fed!$A$2:$AO$29,$A13,FALSE)</f>
        <v>709753004</v>
      </c>
      <c r="BB13" s="22">
        <f>HLOOKUP(BB$5,est!$B$2:$U$29,$A13,FALSE)</f>
        <v>385557576.33000004</v>
      </c>
      <c r="BC13" s="23"/>
      <c r="BD13" s="21">
        <f>HLOOKUP(BD$5,fed!$A$2:$AO$29,$A13,FALSE)</f>
        <v>4496721</v>
      </c>
      <c r="BE13" s="22">
        <f>HLOOKUP(BE$5,est!$B$2:$U$29,$A13,FALSE)</f>
        <v>344942161.54000008</v>
      </c>
      <c r="BF13" s="23"/>
      <c r="BG13" s="21">
        <f>HLOOKUP(BG$5,fed!$A$2:$AO$29,$A13,FALSE)</f>
        <v>2852882459</v>
      </c>
      <c r="BH13" s="21">
        <f>HLOOKUP(BH$5,fed!$A$2:$AO$29,$A13,FALSE)</f>
        <v>14870</v>
      </c>
      <c r="BI13" s="21">
        <f>HLOOKUP(BI$5,fed!$A$2:$AO$29,$A13,FALSE)</f>
        <v>2709595765</v>
      </c>
      <c r="BJ13" s="22">
        <f>HLOOKUP(BJ$5,est!$B$2:$U$29,$A13,FALSE)</f>
        <v>8408577494.1699991</v>
      </c>
      <c r="BK13" s="23"/>
      <c r="BL13" s="21">
        <f>HLOOKUP(BL$5,fed!$A$2:$AO$29,$A13,FALSE)</f>
        <v>83980272</v>
      </c>
      <c r="BM13" s="22">
        <f>HLOOKUP(BM$5,est!$B$2:$U$29,$A13,FALSE)</f>
        <v>24595334.109999999</v>
      </c>
      <c r="BN13" s="23"/>
      <c r="BO13" s="21">
        <f>HLOOKUP(BO$5,fed!$A$2:$AO$29,$A13,FALSE)</f>
        <v>343868267</v>
      </c>
      <c r="BP13" s="21">
        <f>HLOOKUP(BP$5,fed!$A$2:$AO$29,$A13,FALSE)</f>
        <v>1454060652</v>
      </c>
      <c r="BQ13" s="21">
        <f>HLOOKUP(BQ$5,fed!$A$2:$AO$29,$A13,FALSE)</f>
        <v>804277565</v>
      </c>
      <c r="BR13" s="22">
        <f>HLOOKUP(BR$5,est!$B$2:$U$29,$A13,FALSE)</f>
        <v>414485251.43999994</v>
      </c>
      <c r="BS13" s="23"/>
      <c r="BT13" s="21">
        <f>HLOOKUP(BT$5,fed!$A$2:$AO$29,$A13,FALSE)</f>
        <v>2025895</v>
      </c>
      <c r="BU13" s="22">
        <f>HLOOKUP(BU$5,est!$B$2:$U$29,$A13,FALSE)</f>
        <v>380550828.31</v>
      </c>
      <c r="BV13" s="23"/>
      <c r="BW13" s="21">
        <f>HLOOKUP(BW$5,fed!$A$2:$AO$29,$A13,FALSE)</f>
        <v>2427737244</v>
      </c>
      <c r="BX13" s="21">
        <f>HLOOKUP(BX$5,fed!$A$2:$AO$29,$A13,FALSE)</f>
        <v>18800</v>
      </c>
      <c r="BY13" s="21">
        <f>HLOOKUP(BY$5,fed!$A$2:$AO$29,$A13,FALSE)</f>
        <v>2906706428</v>
      </c>
      <c r="BZ13" s="22">
        <f>HLOOKUP(BZ$5,est!$B$2:$U$29,$A13,FALSE)</f>
        <v>9059642600.9799976</v>
      </c>
      <c r="CA13" s="23"/>
      <c r="CB13" s="21">
        <f>HLOOKUP(CB$5,fed!$A$2:$AO$29,$A13,FALSE)</f>
        <v>105018024</v>
      </c>
      <c r="CC13" s="22">
        <f>HLOOKUP(CC$5,est!$B$2:$U$29,$A13,FALSE)</f>
        <v>31425287.740000002</v>
      </c>
      <c r="CD13" s="23"/>
    </row>
    <row r="14" spans="1:82" customFormat="1">
      <c r="A14">
        <v>10</v>
      </c>
      <c r="B14" t="s">
        <v>8</v>
      </c>
      <c r="C14" s="21">
        <f>HLOOKUP(C$5,fed!$A$2:$AO$29,$A14,FALSE)</f>
        <v>251353267</v>
      </c>
      <c r="D14" s="21">
        <f>HLOOKUP(D$5,fed!$A$2:$AO$29,$A14,FALSE)</f>
        <v>771602272</v>
      </c>
      <c r="E14" s="21">
        <f>HLOOKUP(E$5,fed!$A$2:$AO$29,$A14,FALSE)</f>
        <v>533483375</v>
      </c>
      <c r="F14" s="22">
        <f>HLOOKUP(F$5,est!$B$2:$U$29,$A14,FALSE)</f>
        <v>0</v>
      </c>
      <c r="G14" s="23"/>
      <c r="H14" s="21">
        <f>HLOOKUP(H$5,fed!$A$2:$AO$29,$A14,FALSE)</f>
        <v>31777507</v>
      </c>
      <c r="I14" s="22">
        <f>HLOOKUP(I$5,est!$B$2:$U$29,$A14,FALSE)</f>
        <v>338795610.35000002</v>
      </c>
      <c r="J14" s="23"/>
      <c r="K14" s="21">
        <f>HLOOKUP(K$5,fed!$A$2:$AO$29,$A14,FALSE)</f>
        <v>432701484</v>
      </c>
      <c r="L14" s="21">
        <f>HLOOKUP(L$5,fed!$A$2:$AO$29,$A14,FALSE)</f>
        <v>221457</v>
      </c>
      <c r="M14" s="21">
        <f>HLOOKUP(M$5,fed!$A$2:$AO$29,$A14,FALSE)</f>
        <v>827086298</v>
      </c>
      <c r="N14" s="22">
        <f>HLOOKUP(N$5,est!$B$2:$U$29,$A14,FALSE)</f>
        <v>6342450150.5700006</v>
      </c>
      <c r="O14" s="23"/>
      <c r="P14" s="21">
        <f>HLOOKUP(P$5,fed!$A$2:$AO$29,$A14,FALSE)</f>
        <v>14932139</v>
      </c>
      <c r="Q14" s="22">
        <f>HLOOKUP(Q$5,est!$B$2:$U$29,$A14,FALSE)</f>
        <v>54467541.610000007</v>
      </c>
      <c r="R14" s="23"/>
      <c r="S14" s="21">
        <f>HLOOKUP(S$5,fed!$A$2:$AO$29,$A14,FALSE)</f>
        <v>273430310</v>
      </c>
      <c r="T14" s="21">
        <f>HLOOKUP(T$5,fed!$A$2:$AO$29,$A14,FALSE)</f>
        <v>747136231</v>
      </c>
      <c r="U14" s="21">
        <f>HLOOKUP(U$5,fed!$A$2:$AO$29,$A14,FALSE)</f>
        <v>707499026</v>
      </c>
      <c r="V14" s="22">
        <f>HLOOKUP(V$5,est!$B$2:$U$29,$A14,FALSE)</f>
        <v>411674686.75</v>
      </c>
      <c r="W14" s="23"/>
      <c r="X14" s="21">
        <f>HLOOKUP(X$5,fed!$A$2:$AO$29,$A14,FALSE)</f>
        <v>35993064</v>
      </c>
      <c r="Y14" s="22">
        <f>HLOOKUP(Y$5,est!$B$2:$U$29,$A14,FALSE)</f>
        <v>424273623.72000003</v>
      </c>
      <c r="Z14" s="23"/>
      <c r="AA14" s="21">
        <f>HLOOKUP(AA$5,fed!$A$2:$AO$29,$A14,FALSE)</f>
        <v>636358803</v>
      </c>
      <c r="AB14" s="21">
        <f>HLOOKUP(AB$5,fed!$A$2:$AO$29,$A14,FALSE)</f>
        <v>185268</v>
      </c>
      <c r="AC14" s="21">
        <f>HLOOKUP(AC$5,fed!$A$2:$AO$29,$A14,FALSE)</f>
        <v>706384292</v>
      </c>
      <c r="AD14" s="22">
        <f>HLOOKUP(AD$5,est!$B$2:$U$29,$A14,FALSE)</f>
        <v>6560746877.9299984</v>
      </c>
      <c r="AE14" s="23"/>
      <c r="AF14" s="21">
        <f>HLOOKUP(AF$5,fed!$A$2:$AO$29,$A14,FALSE)</f>
        <v>18153088</v>
      </c>
      <c r="AG14" s="22">
        <f>HLOOKUP(AG$5,est!$B$2:$U$29,$A14,FALSE)</f>
        <v>60316412.199999988</v>
      </c>
      <c r="AH14" s="23"/>
      <c r="AI14" s="21">
        <f>HLOOKUP(AI$5,fed!$A$2:$AO$29,$A14,FALSE)</f>
        <v>427560758</v>
      </c>
      <c r="AJ14" s="21">
        <f>HLOOKUP(AJ$5,fed!$A$2:$AO$29,$A14,FALSE)</f>
        <v>858749951</v>
      </c>
      <c r="AK14" s="21">
        <f>HLOOKUP(AK$5,fed!$A$2:$AO$29,$A14,FALSE)</f>
        <v>646177003</v>
      </c>
      <c r="AL14" s="22">
        <f>HLOOKUP(AL$5,est!$B$2:$U$29,$A14,FALSE)</f>
        <v>483200324.84999996</v>
      </c>
      <c r="AM14" s="23"/>
      <c r="AN14" s="21">
        <f>HLOOKUP(AN$5,fed!$A$2:$AO$29,$A14,FALSE)</f>
        <v>40879000</v>
      </c>
      <c r="AO14" s="22">
        <f>HLOOKUP(AO$5,est!$B$2:$U$29,$A14,FALSE)</f>
        <v>507834725.64000005</v>
      </c>
      <c r="AP14" s="23"/>
      <c r="AQ14" s="21">
        <f>HLOOKUP(AQ$5,fed!$A$2:$AO$29,$A14,FALSE)</f>
        <v>880378264</v>
      </c>
      <c r="AR14" s="21">
        <f>HLOOKUP(AR$5,fed!$A$2:$AO$29,$A14,FALSE)</f>
        <v>45677</v>
      </c>
      <c r="AS14" s="21">
        <f>HLOOKUP(AS$5,fed!$A$2:$AO$29,$A14,FALSE)</f>
        <v>955007595</v>
      </c>
      <c r="AT14" s="22">
        <f>HLOOKUP(AT$5,est!$B$2:$U$29,$A14,FALSE)</f>
        <v>7809542241.9899998</v>
      </c>
      <c r="AU14" s="23"/>
      <c r="AV14" s="21">
        <f>HLOOKUP(AV$5,fed!$A$2:$AO$29,$A14,FALSE)</f>
        <v>21476412</v>
      </c>
      <c r="AW14" s="22">
        <f>HLOOKUP(AW$5,est!$B$2:$U$29,$A14,FALSE)</f>
        <v>67566664.930000007</v>
      </c>
      <c r="AX14" s="23"/>
      <c r="AY14" s="21">
        <f>HLOOKUP(AY$5,fed!$A$2:$AO$29,$A14,FALSE)</f>
        <v>505695245</v>
      </c>
      <c r="AZ14" s="21">
        <f>HLOOKUP(AZ$5,fed!$A$2:$AO$29,$A14,FALSE)</f>
        <v>1016513564</v>
      </c>
      <c r="BA14" s="21">
        <f>HLOOKUP(BA$5,fed!$A$2:$AO$29,$A14,FALSE)</f>
        <v>715931185</v>
      </c>
      <c r="BB14" s="22">
        <f>HLOOKUP(BB$5,est!$B$2:$U$29,$A14,FALSE)</f>
        <v>567343818.64999998</v>
      </c>
      <c r="BC14" s="23"/>
      <c r="BD14" s="21">
        <f>HLOOKUP(BD$5,fed!$A$2:$AO$29,$A14,FALSE)</f>
        <v>45738342</v>
      </c>
      <c r="BE14" s="22">
        <f>HLOOKUP(BE$5,est!$B$2:$U$29,$A14,FALSE)</f>
        <v>607083483.16999996</v>
      </c>
      <c r="BF14" s="23"/>
      <c r="BG14" s="21">
        <f>HLOOKUP(BG$5,fed!$A$2:$AO$29,$A14,FALSE)</f>
        <v>1033658665</v>
      </c>
      <c r="BH14" s="21">
        <f>HLOOKUP(BH$5,fed!$A$2:$AO$29,$A14,FALSE)</f>
        <v>40219</v>
      </c>
      <c r="BI14" s="21">
        <f>HLOOKUP(BI$5,fed!$A$2:$AO$29,$A14,FALSE)</f>
        <v>1181710348</v>
      </c>
      <c r="BJ14" s="22">
        <f>HLOOKUP(BJ$5,est!$B$2:$U$29,$A14,FALSE)</f>
        <v>9111384181.460001</v>
      </c>
      <c r="BK14" s="23"/>
      <c r="BL14" s="21">
        <f>HLOOKUP(BL$5,fed!$A$2:$AO$29,$A14,FALSE)</f>
        <v>41677335</v>
      </c>
      <c r="BM14" s="22">
        <f>HLOOKUP(BM$5,est!$B$2:$U$29,$A14,FALSE)</f>
        <v>98687930.270000011</v>
      </c>
      <c r="BN14" s="23"/>
      <c r="BO14" s="21">
        <f>HLOOKUP(BO$5,fed!$A$2:$AO$29,$A14,FALSE)</f>
        <v>552133798</v>
      </c>
      <c r="BP14" s="21">
        <f>HLOOKUP(BP$5,fed!$A$2:$AO$29,$A14,FALSE)</f>
        <v>1181950296</v>
      </c>
      <c r="BQ14" s="21">
        <f>HLOOKUP(BQ$5,fed!$A$2:$AO$29,$A14,FALSE)</f>
        <v>878979600</v>
      </c>
      <c r="BR14" s="22">
        <f>HLOOKUP(BR$5,est!$B$2:$U$29,$A14,FALSE)</f>
        <v>717037845.55000007</v>
      </c>
      <c r="BS14" s="23"/>
      <c r="BT14" s="21">
        <f>HLOOKUP(BT$5,fed!$A$2:$AO$29,$A14,FALSE)</f>
        <v>17854480</v>
      </c>
      <c r="BU14" s="22">
        <f>HLOOKUP(BU$5,est!$B$2:$U$29,$A14,FALSE)</f>
        <v>676022536.99000001</v>
      </c>
      <c r="BV14" s="23"/>
      <c r="BW14" s="21">
        <f>HLOOKUP(BW$5,fed!$A$2:$AO$29,$A14,FALSE)</f>
        <v>712106138</v>
      </c>
      <c r="BX14" s="21">
        <f>HLOOKUP(BX$5,fed!$A$2:$AO$29,$A14,FALSE)</f>
        <v>147620</v>
      </c>
      <c r="BY14" s="21">
        <f>HLOOKUP(BY$5,fed!$A$2:$AO$29,$A14,FALSE)</f>
        <v>1115093998</v>
      </c>
      <c r="BZ14" s="22">
        <f>HLOOKUP(BZ$5,est!$B$2:$U$29,$A14,FALSE)</f>
        <v>10622120552.259998</v>
      </c>
      <c r="CA14" s="23"/>
      <c r="CB14" s="21">
        <f>HLOOKUP(CB$5,fed!$A$2:$AO$29,$A14,FALSE)</f>
        <v>40941981</v>
      </c>
      <c r="CC14" s="22">
        <f>HLOOKUP(CC$5,est!$B$2:$U$29,$A14,FALSE)</f>
        <v>134475201.28999999</v>
      </c>
      <c r="CD14" s="23"/>
    </row>
    <row r="15" spans="1:82" customFormat="1">
      <c r="A15">
        <v>11</v>
      </c>
      <c r="B15" t="s">
        <v>9</v>
      </c>
      <c r="C15" s="21">
        <f>HLOOKUP(C$5,fed!$A$2:$AO$29,$A15,FALSE)</f>
        <v>63682541</v>
      </c>
      <c r="D15" s="21">
        <f>HLOOKUP(D$5,fed!$A$2:$AO$29,$A15,FALSE)</f>
        <v>185044014</v>
      </c>
      <c r="E15" s="21">
        <f>HLOOKUP(E$5,fed!$A$2:$AO$29,$A15,FALSE)</f>
        <v>173168803</v>
      </c>
      <c r="F15" s="22">
        <f>HLOOKUP(F$5,est!$B$2:$U$29,$A15,FALSE)</f>
        <v>0</v>
      </c>
      <c r="G15" s="23"/>
      <c r="H15" s="21">
        <f>HLOOKUP(H$5,fed!$A$2:$AO$29,$A15,FALSE)</f>
        <v>5003581</v>
      </c>
      <c r="I15" s="22">
        <f>HLOOKUP(I$5,est!$B$2:$U$29,$A15,FALSE)</f>
        <v>129748136.91999999</v>
      </c>
      <c r="J15" s="23"/>
      <c r="K15" s="21">
        <f>HLOOKUP(K$5,fed!$A$2:$AO$29,$A15,FALSE)</f>
        <v>63332316</v>
      </c>
      <c r="L15" s="21">
        <f>HLOOKUP(L$5,fed!$A$2:$AO$29,$A15,FALSE)</f>
        <v>49062</v>
      </c>
      <c r="M15" s="21">
        <f>HLOOKUP(M$5,fed!$A$2:$AO$29,$A15,FALSE)</f>
        <v>153924578</v>
      </c>
      <c r="N15" s="22">
        <f>HLOOKUP(N$5,est!$B$2:$U$29,$A15,FALSE)</f>
        <v>2334689645.6599998</v>
      </c>
      <c r="O15" s="23"/>
      <c r="P15" s="21">
        <f>HLOOKUP(P$5,fed!$A$2:$AO$29,$A15,FALSE)</f>
        <v>2098709</v>
      </c>
      <c r="Q15" s="22">
        <f>HLOOKUP(Q$5,est!$B$2:$U$29,$A15,FALSE)</f>
        <v>2865437.74</v>
      </c>
      <c r="R15" s="23"/>
      <c r="S15" s="21">
        <f>HLOOKUP(S$5,fed!$A$2:$AO$29,$A15,FALSE)</f>
        <v>78260586</v>
      </c>
      <c r="T15" s="21">
        <f>HLOOKUP(T$5,fed!$A$2:$AO$29,$A15,FALSE)</f>
        <v>200193711</v>
      </c>
      <c r="U15" s="21">
        <f>HLOOKUP(U$5,fed!$A$2:$AO$29,$A15,FALSE)</f>
        <v>172216990</v>
      </c>
      <c r="V15" s="22">
        <f>HLOOKUP(V$5,est!$B$2:$U$29,$A15,FALSE)</f>
        <v>0</v>
      </c>
      <c r="W15" s="23"/>
      <c r="X15" s="21">
        <f>HLOOKUP(X$5,fed!$A$2:$AO$29,$A15,FALSE)</f>
        <v>5243463</v>
      </c>
      <c r="Y15" s="22">
        <f>HLOOKUP(Y$5,est!$B$2:$U$29,$A15,FALSE)</f>
        <v>152962150.01999998</v>
      </c>
      <c r="Z15" s="23"/>
      <c r="AA15" s="21">
        <f>HLOOKUP(AA$5,fed!$A$2:$AO$29,$A15,FALSE)</f>
        <v>58563410</v>
      </c>
      <c r="AB15" s="21">
        <f>HLOOKUP(AB$5,fed!$A$2:$AO$29,$A15,FALSE)</f>
        <v>19175</v>
      </c>
      <c r="AC15" s="21">
        <f>HLOOKUP(AC$5,fed!$A$2:$AO$29,$A15,FALSE)</f>
        <v>83878004</v>
      </c>
      <c r="AD15" s="22">
        <f>HLOOKUP(AD$5,est!$B$2:$U$29,$A15,FALSE)</f>
        <v>2494169512.6999998</v>
      </c>
      <c r="AE15" s="23"/>
      <c r="AF15" s="21">
        <f>HLOOKUP(AF$5,fed!$A$2:$AO$29,$A15,FALSE)</f>
        <v>1634156</v>
      </c>
      <c r="AG15" s="22">
        <f>HLOOKUP(AG$5,est!$B$2:$U$29,$A15,FALSE)</f>
        <v>4707833.6999999993</v>
      </c>
      <c r="AH15" s="23"/>
      <c r="AI15" s="21">
        <f>HLOOKUP(AI$5,fed!$A$2:$AO$29,$A15,FALSE)</f>
        <v>90151759</v>
      </c>
      <c r="AJ15" s="21">
        <f>HLOOKUP(AJ$5,fed!$A$2:$AO$29,$A15,FALSE)</f>
        <v>229280413</v>
      </c>
      <c r="AK15" s="21">
        <f>HLOOKUP(AK$5,fed!$A$2:$AO$29,$A15,FALSE)</f>
        <v>198357895</v>
      </c>
      <c r="AL15" s="22">
        <f>HLOOKUP(AL$5,est!$B$2:$U$29,$A15,FALSE)</f>
        <v>239401793.27000001</v>
      </c>
      <c r="AM15" s="23"/>
      <c r="AN15" s="21">
        <f>HLOOKUP(AN$5,fed!$A$2:$AO$29,$A15,FALSE)</f>
        <v>5545669</v>
      </c>
      <c r="AO15" s="22">
        <f>HLOOKUP(AO$5,est!$B$2:$U$29,$A15,FALSE)</f>
        <v>174027951.17999998</v>
      </c>
      <c r="AP15" s="23"/>
      <c r="AQ15" s="21">
        <f>HLOOKUP(AQ$5,fed!$A$2:$AO$29,$A15,FALSE)</f>
        <v>50962825</v>
      </c>
      <c r="AR15" s="21">
        <f>HLOOKUP(AR$5,fed!$A$2:$AO$29,$A15,FALSE)</f>
        <v>18012</v>
      </c>
      <c r="AS15" s="21">
        <f>HLOOKUP(AS$5,fed!$A$2:$AO$29,$A15,FALSE)</f>
        <v>90043311</v>
      </c>
      <c r="AT15" s="22">
        <f>HLOOKUP(AT$5,est!$B$2:$U$29,$A15,FALSE)</f>
        <v>2928159801.4900002</v>
      </c>
      <c r="AU15" s="23"/>
      <c r="AV15" s="21">
        <f>HLOOKUP(AV$5,fed!$A$2:$AO$29,$A15,FALSE)</f>
        <v>1793096</v>
      </c>
      <c r="AW15" s="22">
        <f>HLOOKUP(AW$5,est!$B$2:$U$29,$A15,FALSE)</f>
        <v>4414871.57</v>
      </c>
      <c r="AX15" s="23"/>
      <c r="AY15" s="21">
        <f>HLOOKUP(AY$5,fed!$A$2:$AO$29,$A15,FALSE)</f>
        <v>124389754</v>
      </c>
      <c r="AZ15" s="21">
        <f>HLOOKUP(AZ$5,fed!$A$2:$AO$29,$A15,FALSE)</f>
        <v>275787288</v>
      </c>
      <c r="BA15" s="21">
        <f>HLOOKUP(BA$5,fed!$A$2:$AO$29,$A15,FALSE)</f>
        <v>225936018</v>
      </c>
      <c r="BB15" s="22">
        <f>HLOOKUP(BB$5,est!$B$2:$U$29,$A15,FALSE)</f>
        <v>262021184.65000001</v>
      </c>
      <c r="BC15" s="23"/>
      <c r="BD15" s="21">
        <f>HLOOKUP(BD$5,fed!$A$2:$AO$29,$A15,FALSE)</f>
        <v>6541344</v>
      </c>
      <c r="BE15" s="22">
        <f>HLOOKUP(BE$5,est!$B$2:$U$29,$A15,FALSE)</f>
        <v>208352418.86000001</v>
      </c>
      <c r="BF15" s="23"/>
      <c r="BG15" s="21">
        <f>HLOOKUP(BG$5,fed!$A$2:$AO$29,$A15,FALSE)</f>
        <v>65429627</v>
      </c>
      <c r="BH15" s="21">
        <f>HLOOKUP(BH$5,fed!$A$2:$AO$29,$A15,FALSE)</f>
        <v>21743</v>
      </c>
      <c r="BI15" s="21">
        <f>HLOOKUP(BI$5,fed!$A$2:$AO$29,$A15,FALSE)</f>
        <v>119583852</v>
      </c>
      <c r="BJ15" s="22">
        <f>HLOOKUP(BJ$5,est!$B$2:$U$29,$A15,FALSE)</f>
        <v>3385283934.1000004</v>
      </c>
      <c r="BK15" s="23"/>
      <c r="BL15" s="21">
        <f>HLOOKUP(BL$5,fed!$A$2:$AO$29,$A15,FALSE)</f>
        <v>2055236</v>
      </c>
      <c r="BM15" s="22">
        <f>HLOOKUP(BM$5,est!$B$2:$U$29,$A15,FALSE)</f>
        <v>6361606.4500000002</v>
      </c>
      <c r="BN15" s="23"/>
      <c r="BO15" s="21">
        <f>HLOOKUP(BO$5,fed!$A$2:$AO$29,$A15,FALSE)</f>
        <v>156589445</v>
      </c>
      <c r="BP15" s="21">
        <f>HLOOKUP(BP$5,fed!$A$2:$AO$29,$A15,FALSE)</f>
        <v>372145755</v>
      </c>
      <c r="BQ15" s="21">
        <f>HLOOKUP(BQ$5,fed!$A$2:$AO$29,$A15,FALSE)</f>
        <v>265305883</v>
      </c>
      <c r="BR15" s="22">
        <f>HLOOKUP(BR$5,est!$B$2:$U$29,$A15,FALSE)</f>
        <v>280561318.36000001</v>
      </c>
      <c r="BS15" s="23"/>
      <c r="BT15" s="21">
        <f>HLOOKUP(BT$5,fed!$A$2:$AO$29,$A15,FALSE)</f>
        <v>2723474</v>
      </c>
      <c r="BU15" s="22">
        <f>HLOOKUP(BU$5,est!$B$2:$U$29,$A15,FALSE)</f>
        <v>249305429.34000003</v>
      </c>
      <c r="BV15" s="23"/>
      <c r="BW15" s="21">
        <f>HLOOKUP(BW$5,fed!$A$2:$AO$29,$A15,FALSE)</f>
        <v>137676334</v>
      </c>
      <c r="BX15" s="21">
        <f>HLOOKUP(BX$5,fed!$A$2:$AO$29,$A15,FALSE)</f>
        <v>23513</v>
      </c>
      <c r="BY15" s="21">
        <f>HLOOKUP(BY$5,fed!$A$2:$AO$29,$A15,FALSE)</f>
        <v>112109631</v>
      </c>
      <c r="BZ15" s="22">
        <f>HLOOKUP(BZ$5,est!$B$2:$U$29,$A15,FALSE)</f>
        <v>3820411914.3100004</v>
      </c>
      <c r="CA15" s="23"/>
      <c r="CB15" s="21">
        <f>HLOOKUP(CB$5,fed!$A$2:$AO$29,$A15,FALSE)</f>
        <v>3217659</v>
      </c>
      <c r="CC15" s="22">
        <f>HLOOKUP(CC$5,est!$B$2:$U$29,$A15,FALSE)</f>
        <v>6555526.71</v>
      </c>
      <c r="CD15" s="23"/>
    </row>
    <row r="16" spans="1:82" customFormat="1">
      <c r="A16">
        <v>12</v>
      </c>
      <c r="B16" t="s">
        <v>10</v>
      </c>
      <c r="C16" s="21">
        <f>HLOOKUP(C$5,fed!$A$2:$AO$29,$A16,FALSE)</f>
        <v>1283707234</v>
      </c>
      <c r="D16" s="21">
        <f>HLOOKUP(D$5,fed!$A$2:$AO$29,$A16,FALSE)</f>
        <v>6420902707</v>
      </c>
      <c r="E16" s="21">
        <f>HLOOKUP(E$5,fed!$A$2:$AO$29,$A16,FALSE)</f>
        <v>3531912362</v>
      </c>
      <c r="F16" s="22">
        <f>HLOOKUP(F$5,est!$B$2:$U$29,$A16,FALSE)</f>
        <v>0</v>
      </c>
      <c r="G16" s="23"/>
      <c r="H16" s="21">
        <f>HLOOKUP(H$5,fed!$A$2:$AO$29,$A16,FALSE)</f>
        <v>56304658</v>
      </c>
      <c r="I16" s="22">
        <f>HLOOKUP(I$5,est!$B$2:$U$29,$A16,FALSE)</f>
        <v>1838620700.3899999</v>
      </c>
      <c r="J16" s="23"/>
      <c r="K16" s="21">
        <f>HLOOKUP(K$5,fed!$A$2:$AO$29,$A16,FALSE)</f>
        <v>378220533</v>
      </c>
      <c r="L16" s="21">
        <f>HLOOKUP(L$5,fed!$A$2:$AO$29,$A16,FALSE)</f>
        <v>263666</v>
      </c>
      <c r="M16" s="21">
        <f>HLOOKUP(M$5,fed!$A$2:$AO$29,$A16,FALSE)</f>
        <v>3631747239</v>
      </c>
      <c r="N16" s="22">
        <f>HLOOKUP(N$5,est!$B$2:$U$29,$A16,FALSE)</f>
        <v>22541992042.290001</v>
      </c>
      <c r="O16" s="23"/>
      <c r="P16" s="21">
        <f>HLOOKUP(P$5,fed!$A$2:$AO$29,$A16,FALSE)</f>
        <v>797123424</v>
      </c>
      <c r="Q16" s="22">
        <f>HLOOKUP(Q$5,est!$B$2:$U$29,$A16,FALSE)</f>
        <v>170413492.41000003</v>
      </c>
      <c r="R16" s="23"/>
      <c r="S16" s="21">
        <f>HLOOKUP(S$5,fed!$A$2:$AO$29,$A16,FALSE)</f>
        <v>1135743239</v>
      </c>
      <c r="T16" s="21">
        <f>HLOOKUP(T$5,fed!$A$2:$AO$29,$A16,FALSE)</f>
        <v>5584486823</v>
      </c>
      <c r="U16" s="21">
        <f>HLOOKUP(U$5,fed!$A$2:$AO$29,$A16,FALSE)</f>
        <v>3532128587</v>
      </c>
      <c r="V16" s="22">
        <f>HLOOKUP(V$5,est!$B$2:$U$29,$A16,FALSE)</f>
        <v>1285646835.6299999</v>
      </c>
      <c r="W16" s="23"/>
      <c r="X16" s="21">
        <f>HLOOKUP(X$5,fed!$A$2:$AO$29,$A16,FALSE)</f>
        <v>61736459</v>
      </c>
      <c r="Y16" s="22">
        <f>HLOOKUP(Y$5,est!$B$2:$U$29,$A16,FALSE)</f>
        <v>2075812228.3100007</v>
      </c>
      <c r="Z16" s="23"/>
      <c r="AA16" s="21">
        <f>HLOOKUP(AA$5,fed!$A$2:$AO$29,$A16,FALSE)</f>
        <v>452219830</v>
      </c>
      <c r="AB16" s="21">
        <f>HLOOKUP(AB$5,fed!$A$2:$AO$29,$A16,FALSE)</f>
        <v>157367</v>
      </c>
      <c r="AC16" s="21">
        <f>HLOOKUP(AC$5,fed!$A$2:$AO$29,$A16,FALSE)</f>
        <v>2877223319</v>
      </c>
      <c r="AD16" s="22">
        <f>HLOOKUP(AD$5,est!$B$2:$U$29,$A16,FALSE)</f>
        <v>22002958233.349998</v>
      </c>
      <c r="AE16" s="23"/>
      <c r="AF16" s="21">
        <f>HLOOKUP(AF$5,fed!$A$2:$AO$29,$A16,FALSE)</f>
        <v>561125228</v>
      </c>
      <c r="AG16" s="22">
        <f>HLOOKUP(AG$5,est!$B$2:$U$29,$A16,FALSE)</f>
        <v>195565796.52999997</v>
      </c>
      <c r="AH16" s="23"/>
      <c r="AI16" s="21">
        <f>HLOOKUP(AI$5,fed!$A$2:$AO$29,$A16,FALSE)</f>
        <v>1413874588</v>
      </c>
      <c r="AJ16" s="21">
        <f>HLOOKUP(AJ$5,fed!$A$2:$AO$29,$A16,FALSE)</f>
        <v>5901976617</v>
      </c>
      <c r="AK16" s="21">
        <f>HLOOKUP(AK$5,fed!$A$2:$AO$29,$A16,FALSE)</f>
        <v>4018601679</v>
      </c>
      <c r="AL16" s="22">
        <f>HLOOKUP(AL$5,est!$B$2:$U$29,$A16,FALSE)</f>
        <v>1564591280.26</v>
      </c>
      <c r="AM16" s="23"/>
      <c r="AN16" s="21">
        <f>HLOOKUP(AN$5,fed!$A$2:$AO$29,$A16,FALSE)</f>
        <v>76379749</v>
      </c>
      <c r="AO16" s="22">
        <f>HLOOKUP(AO$5,est!$B$2:$U$29,$A16,FALSE)</f>
        <v>2288466006.6199999</v>
      </c>
      <c r="AP16" s="23"/>
      <c r="AQ16" s="21">
        <f>HLOOKUP(AQ$5,fed!$A$2:$AO$29,$A16,FALSE)</f>
        <v>453816534</v>
      </c>
      <c r="AR16" s="21">
        <f>HLOOKUP(AR$5,fed!$A$2:$AO$29,$A16,FALSE)</f>
        <v>91729</v>
      </c>
      <c r="AS16" s="21">
        <f>HLOOKUP(AS$5,fed!$A$2:$AO$29,$A16,FALSE)</f>
        <v>4735281238</v>
      </c>
      <c r="AT16" s="22">
        <f>HLOOKUP(AT$5,est!$B$2:$U$29,$A16,FALSE)</f>
        <v>26272150160.489998</v>
      </c>
      <c r="AU16" s="23"/>
      <c r="AV16" s="21">
        <f>HLOOKUP(AV$5,fed!$A$2:$AO$29,$A16,FALSE)</f>
        <v>642211333</v>
      </c>
      <c r="AW16" s="22">
        <f>HLOOKUP(AW$5,est!$B$2:$U$29,$A16,FALSE)</f>
        <v>259154865.83000001</v>
      </c>
      <c r="AX16" s="23"/>
      <c r="AY16" s="21">
        <f>HLOOKUP(AY$5,fed!$A$2:$AO$29,$A16,FALSE)</f>
        <v>1584143499</v>
      </c>
      <c r="AZ16" s="21">
        <f>HLOOKUP(AZ$5,fed!$A$2:$AO$29,$A16,FALSE)</f>
        <v>6592954239</v>
      </c>
      <c r="BA16" s="21">
        <f>HLOOKUP(BA$5,fed!$A$2:$AO$29,$A16,FALSE)</f>
        <v>4622751353</v>
      </c>
      <c r="BB16" s="22">
        <f>HLOOKUP(BB$5,est!$B$2:$U$29,$A16,FALSE)</f>
        <v>1660231752.6799998</v>
      </c>
      <c r="BC16" s="23"/>
      <c r="BD16" s="21">
        <f>HLOOKUP(BD$5,fed!$A$2:$AO$29,$A16,FALSE)</f>
        <v>80384854</v>
      </c>
      <c r="BE16" s="22">
        <f>HLOOKUP(BE$5,est!$B$2:$U$29,$A16,FALSE)</f>
        <v>2629303346.3100004</v>
      </c>
      <c r="BF16" s="23"/>
      <c r="BG16" s="21">
        <f>HLOOKUP(BG$5,fed!$A$2:$AO$29,$A16,FALSE)</f>
        <v>614338809</v>
      </c>
      <c r="BH16" s="21">
        <f>HLOOKUP(BH$5,fed!$A$2:$AO$29,$A16,FALSE)</f>
        <v>56905</v>
      </c>
      <c r="BI16" s="21">
        <f>HLOOKUP(BI$5,fed!$A$2:$AO$29,$A16,FALSE)</f>
        <v>5237747183</v>
      </c>
      <c r="BJ16" s="22">
        <f>HLOOKUP(BJ$5,est!$B$2:$U$29,$A16,FALSE)</f>
        <v>28795435903.500004</v>
      </c>
      <c r="BK16" s="23"/>
      <c r="BL16" s="21">
        <f>HLOOKUP(BL$5,fed!$A$2:$AO$29,$A16,FALSE)</f>
        <v>809710339</v>
      </c>
      <c r="BM16" s="22">
        <f>HLOOKUP(BM$5,est!$B$2:$U$29,$A16,FALSE)</f>
        <v>408531433.73000002</v>
      </c>
      <c r="BN16" s="23"/>
      <c r="BO16" s="21">
        <f>HLOOKUP(BO$5,fed!$A$2:$AO$29,$A16,FALSE)</f>
        <v>1758818546</v>
      </c>
      <c r="BP16" s="21">
        <f>HLOOKUP(BP$5,fed!$A$2:$AO$29,$A16,FALSE)</f>
        <v>7082340294</v>
      </c>
      <c r="BQ16" s="21">
        <f>HLOOKUP(BQ$5,fed!$A$2:$AO$29,$A16,FALSE)</f>
        <v>5026682438</v>
      </c>
      <c r="BR16" s="22">
        <f>HLOOKUP(BR$5,est!$B$2:$U$29,$A16,FALSE)</f>
        <v>1938000804.54</v>
      </c>
      <c r="BS16" s="23"/>
      <c r="BT16" s="21">
        <f>HLOOKUP(BT$5,fed!$A$2:$AO$29,$A16,FALSE)</f>
        <v>41287476</v>
      </c>
      <c r="BU16" s="22">
        <f>HLOOKUP(BU$5,est!$B$2:$U$29,$A16,FALSE)</f>
        <v>3010269848.4500008</v>
      </c>
      <c r="BV16" s="23"/>
      <c r="BW16" s="21">
        <f>HLOOKUP(BW$5,fed!$A$2:$AO$29,$A16,FALSE)</f>
        <v>835557815</v>
      </c>
      <c r="BX16" s="21">
        <f>HLOOKUP(BX$5,fed!$A$2:$AO$29,$A16,FALSE)</f>
        <v>66299</v>
      </c>
      <c r="BY16" s="21">
        <f>HLOOKUP(BY$5,fed!$A$2:$AO$29,$A16,FALSE)</f>
        <v>4934862613</v>
      </c>
      <c r="BZ16" s="22">
        <f>HLOOKUP(BZ$5,est!$B$2:$U$29,$A16,FALSE)</f>
        <v>31493599530.529999</v>
      </c>
      <c r="CA16" s="23"/>
      <c r="CB16" s="21">
        <f>HLOOKUP(CB$5,fed!$A$2:$AO$29,$A16,FALSE)</f>
        <v>858958395</v>
      </c>
      <c r="CC16" s="22">
        <f>HLOOKUP(CC$5,est!$B$2:$U$29,$A16,FALSE)</f>
        <v>483809322.79999995</v>
      </c>
      <c r="CD16" s="23"/>
    </row>
    <row r="17" spans="1:82" customFormat="1">
      <c r="A17">
        <v>13</v>
      </c>
      <c r="B17" t="s">
        <v>11</v>
      </c>
      <c r="C17" s="21">
        <f>HLOOKUP(C$5,fed!$A$2:$AO$29,$A17,FALSE)</f>
        <v>162591839</v>
      </c>
      <c r="D17" s="21">
        <f>HLOOKUP(D$5,fed!$A$2:$AO$29,$A17,FALSE)</f>
        <v>252333786</v>
      </c>
      <c r="E17" s="21">
        <f>HLOOKUP(E$5,fed!$A$2:$AO$29,$A17,FALSE)</f>
        <v>177891619</v>
      </c>
      <c r="F17" s="22">
        <f>HLOOKUP(F$5,est!$B$2:$U$29,$A17,FALSE)</f>
        <v>0</v>
      </c>
      <c r="G17" s="23"/>
      <c r="H17" s="21">
        <f>HLOOKUP(H$5,fed!$A$2:$AO$29,$A17,FALSE)</f>
        <v>44860248</v>
      </c>
      <c r="I17" s="22">
        <f>HLOOKUP(I$5,est!$B$2:$U$29,$A17,FALSE)</f>
        <v>160483481.97</v>
      </c>
      <c r="J17" s="23"/>
      <c r="K17" s="21">
        <f>HLOOKUP(K$5,fed!$A$2:$AO$29,$A17,FALSE)</f>
        <v>59125461</v>
      </c>
      <c r="L17" s="21">
        <f>HLOOKUP(L$5,fed!$A$2:$AO$29,$A17,FALSE)</f>
        <v>16330</v>
      </c>
      <c r="M17" s="21">
        <f>HLOOKUP(M$5,fed!$A$2:$AO$29,$A17,FALSE)</f>
        <v>81083119</v>
      </c>
      <c r="N17" s="22">
        <f>HLOOKUP(N$5,est!$B$2:$U$29,$A17,FALSE)</f>
        <v>4060806913.2500005</v>
      </c>
      <c r="O17" s="23"/>
      <c r="P17" s="21">
        <f>HLOOKUP(P$5,fed!$A$2:$AO$29,$A17,FALSE)</f>
        <v>6547318</v>
      </c>
      <c r="Q17" s="22">
        <f>HLOOKUP(Q$5,est!$B$2:$U$29,$A17,FALSE)</f>
        <v>40387684.880000003</v>
      </c>
      <c r="R17" s="23"/>
      <c r="S17" s="21">
        <f>HLOOKUP(S$5,fed!$A$2:$AO$29,$A17,FALSE)</f>
        <v>158045967</v>
      </c>
      <c r="T17" s="21">
        <f>HLOOKUP(T$5,fed!$A$2:$AO$29,$A17,FALSE)</f>
        <v>274279728</v>
      </c>
      <c r="U17" s="21">
        <f>HLOOKUP(U$5,fed!$A$2:$AO$29,$A17,FALSE)</f>
        <v>200550449</v>
      </c>
      <c r="V17" s="22">
        <f>HLOOKUP(V$5,est!$B$2:$U$29,$A17,FALSE)</f>
        <v>247732391.25</v>
      </c>
      <c r="W17" s="23"/>
      <c r="X17" s="21">
        <f>HLOOKUP(X$5,fed!$A$2:$AO$29,$A17,FALSE)</f>
        <v>54429395</v>
      </c>
      <c r="Y17" s="22">
        <f>HLOOKUP(Y$5,est!$B$2:$U$29,$A17,FALSE)</f>
        <v>187361042.05999994</v>
      </c>
      <c r="Z17" s="23"/>
      <c r="AA17" s="21">
        <f>HLOOKUP(AA$5,fed!$A$2:$AO$29,$A17,FALSE)</f>
        <v>3797488</v>
      </c>
      <c r="AB17" s="21">
        <f>HLOOKUP(AB$5,fed!$A$2:$AO$29,$A17,FALSE)</f>
        <v>54094</v>
      </c>
      <c r="AC17" s="21">
        <f>HLOOKUP(AC$5,fed!$A$2:$AO$29,$A17,FALSE)</f>
        <v>74969943</v>
      </c>
      <c r="AD17" s="22">
        <f>HLOOKUP(AD$5,est!$B$2:$U$29,$A17,FALSE)</f>
        <v>3984695707.96</v>
      </c>
      <c r="AE17" s="23"/>
      <c r="AF17" s="21">
        <f>HLOOKUP(AF$5,fed!$A$2:$AO$29,$A17,FALSE)</f>
        <v>8500906</v>
      </c>
      <c r="AG17" s="22">
        <f>HLOOKUP(AG$5,est!$B$2:$U$29,$A17,FALSE)</f>
        <v>39877259.269999996</v>
      </c>
      <c r="AH17" s="23"/>
      <c r="AI17" s="21">
        <f>HLOOKUP(AI$5,fed!$A$2:$AO$29,$A17,FALSE)</f>
        <v>180278558</v>
      </c>
      <c r="AJ17" s="21">
        <f>HLOOKUP(AJ$5,fed!$A$2:$AO$29,$A17,FALSE)</f>
        <v>300772728</v>
      </c>
      <c r="AK17" s="21">
        <f>HLOOKUP(AK$5,fed!$A$2:$AO$29,$A17,FALSE)</f>
        <v>218441763</v>
      </c>
      <c r="AL17" s="22">
        <f>HLOOKUP(AL$5,est!$B$2:$U$29,$A17,FALSE)</f>
        <v>287472201.74000001</v>
      </c>
      <c r="AM17" s="23"/>
      <c r="AN17" s="21">
        <f>HLOOKUP(AN$5,fed!$A$2:$AO$29,$A17,FALSE)</f>
        <v>62323608</v>
      </c>
      <c r="AO17" s="22">
        <f>HLOOKUP(AO$5,est!$B$2:$U$29,$A17,FALSE)</f>
        <v>199921439.94999999</v>
      </c>
      <c r="AP17" s="23"/>
      <c r="AQ17" s="21">
        <f>HLOOKUP(AQ$5,fed!$A$2:$AO$29,$A17,FALSE)</f>
        <v>2623953</v>
      </c>
      <c r="AR17" s="21">
        <f>HLOOKUP(AR$5,fed!$A$2:$AO$29,$A17,FALSE)</f>
        <v>80921</v>
      </c>
      <c r="AS17" s="21">
        <f>HLOOKUP(AS$5,fed!$A$2:$AO$29,$A17,FALSE)</f>
        <v>62607566</v>
      </c>
      <c r="AT17" s="22">
        <f>HLOOKUP(AT$5,est!$B$2:$U$29,$A17,FALSE)</f>
        <v>4353478339.5200005</v>
      </c>
      <c r="AU17" s="23"/>
      <c r="AV17" s="21">
        <f>HLOOKUP(AV$5,fed!$A$2:$AO$29,$A17,FALSE)</f>
        <v>8658080</v>
      </c>
      <c r="AW17" s="22">
        <f>HLOOKUP(AW$5,est!$B$2:$U$29,$A17,FALSE)</f>
        <v>47647199.170000002</v>
      </c>
      <c r="AX17" s="23"/>
      <c r="AY17" s="21">
        <f>HLOOKUP(AY$5,fed!$A$2:$AO$29,$A17,FALSE)</f>
        <v>215022768</v>
      </c>
      <c r="AZ17" s="21">
        <f>HLOOKUP(AZ$5,fed!$A$2:$AO$29,$A17,FALSE)</f>
        <v>515502091</v>
      </c>
      <c r="BA17" s="21">
        <f>HLOOKUP(BA$5,fed!$A$2:$AO$29,$A17,FALSE)</f>
        <v>271215188</v>
      </c>
      <c r="BB17" s="22">
        <f>HLOOKUP(BB$5,est!$B$2:$U$29,$A17,FALSE)</f>
        <v>345290208.96999997</v>
      </c>
      <c r="BC17" s="23"/>
      <c r="BD17" s="21">
        <f>HLOOKUP(BD$5,fed!$A$2:$AO$29,$A17,FALSE)</f>
        <v>73531165</v>
      </c>
      <c r="BE17" s="22">
        <f>HLOOKUP(BE$5,est!$B$2:$U$29,$A17,FALSE)</f>
        <v>220239718.88999999</v>
      </c>
      <c r="BF17" s="23"/>
      <c r="BG17" s="21">
        <f>HLOOKUP(BG$5,fed!$A$2:$AO$29,$A17,FALSE)</f>
        <v>5004448</v>
      </c>
      <c r="BH17" s="21">
        <f>HLOOKUP(BH$5,fed!$A$2:$AO$29,$A17,FALSE)</f>
        <v>100008</v>
      </c>
      <c r="BI17" s="21">
        <f>HLOOKUP(BI$5,fed!$A$2:$AO$29,$A17,FALSE)</f>
        <v>74870953</v>
      </c>
      <c r="BJ17" s="22">
        <f>HLOOKUP(BJ$5,est!$B$2:$U$29,$A17,FALSE)</f>
        <v>5113804745.0699997</v>
      </c>
      <c r="BK17" s="23"/>
      <c r="BL17" s="21">
        <f>HLOOKUP(BL$5,fed!$A$2:$AO$29,$A17,FALSE)</f>
        <v>10579645</v>
      </c>
      <c r="BM17" s="22">
        <f>HLOOKUP(BM$5,est!$B$2:$U$29,$A17,FALSE)</f>
        <v>69138937.269999996</v>
      </c>
      <c r="BN17" s="23"/>
      <c r="BO17" s="21">
        <f>HLOOKUP(BO$5,fed!$A$2:$AO$29,$A17,FALSE)</f>
        <v>259141664</v>
      </c>
      <c r="BP17" s="21">
        <f>HLOOKUP(BP$5,fed!$A$2:$AO$29,$A17,FALSE)</f>
        <v>517110761</v>
      </c>
      <c r="BQ17" s="21">
        <f>HLOOKUP(BQ$5,fed!$A$2:$AO$29,$A17,FALSE)</f>
        <v>310231477</v>
      </c>
      <c r="BR17" s="22">
        <f>HLOOKUP(BR$5,est!$B$2:$U$29,$A17,FALSE)</f>
        <v>375800763.28999996</v>
      </c>
      <c r="BS17" s="23"/>
      <c r="BT17" s="21">
        <f>HLOOKUP(BT$5,fed!$A$2:$AO$29,$A17,FALSE)</f>
        <v>41245233</v>
      </c>
      <c r="BU17" s="22">
        <f>HLOOKUP(BU$5,est!$B$2:$U$29,$A17,FALSE)</f>
        <v>257012771.37000003</v>
      </c>
      <c r="BV17" s="23"/>
      <c r="BW17" s="21">
        <f>HLOOKUP(BW$5,fed!$A$2:$AO$29,$A17,FALSE)</f>
        <v>2939975</v>
      </c>
      <c r="BX17" s="21">
        <f>HLOOKUP(BX$5,fed!$A$2:$AO$29,$A17,FALSE)</f>
        <v>87269</v>
      </c>
      <c r="BY17" s="21">
        <f>HLOOKUP(BY$5,fed!$A$2:$AO$29,$A17,FALSE)</f>
        <v>70909234</v>
      </c>
      <c r="BZ17" s="22">
        <f>HLOOKUP(BZ$5,est!$B$2:$U$29,$A17,FALSE)</f>
        <v>5477629346.999999</v>
      </c>
      <c r="CA17" s="23"/>
      <c r="CB17" s="21">
        <f>HLOOKUP(CB$5,fed!$A$2:$AO$29,$A17,FALSE)</f>
        <v>11942457</v>
      </c>
      <c r="CC17" s="22">
        <f>HLOOKUP(CC$5,est!$B$2:$U$29,$A17,FALSE)</f>
        <v>85887232.140000015</v>
      </c>
      <c r="CD17" s="23"/>
    </row>
    <row r="18" spans="1:82" customFormat="1">
      <c r="A18">
        <v>14</v>
      </c>
      <c r="B18" t="s">
        <v>12</v>
      </c>
      <c r="C18" s="21">
        <f>HLOOKUP(C$5,fed!$A$2:$AO$29,$A18,FALSE)</f>
        <v>107383729</v>
      </c>
      <c r="D18" s="21">
        <f>HLOOKUP(D$5,fed!$A$2:$AO$29,$A18,FALSE)</f>
        <v>344775019</v>
      </c>
      <c r="E18" s="21">
        <f>HLOOKUP(E$5,fed!$A$2:$AO$29,$A18,FALSE)</f>
        <v>249764942</v>
      </c>
      <c r="F18" s="22">
        <f>HLOOKUP(F$5,est!$B$2:$U$29,$A18,FALSE)</f>
        <v>0</v>
      </c>
      <c r="G18" s="23"/>
      <c r="H18" s="21">
        <f>HLOOKUP(H$5,fed!$A$2:$AO$29,$A18,FALSE)</f>
        <v>34832231</v>
      </c>
      <c r="I18" s="22">
        <f>HLOOKUP(I$5,est!$B$2:$U$29,$A18,FALSE)</f>
        <v>196207666.44000003</v>
      </c>
      <c r="J18" s="23"/>
      <c r="K18" s="21">
        <f>HLOOKUP(K$5,fed!$A$2:$AO$29,$A18,FALSE)</f>
        <v>19915432</v>
      </c>
      <c r="L18" s="21">
        <f>HLOOKUP(L$5,fed!$A$2:$AO$29,$A18,FALSE)</f>
        <v>21902</v>
      </c>
      <c r="M18" s="21">
        <f>HLOOKUP(M$5,fed!$A$2:$AO$29,$A18,FALSE)</f>
        <v>107046687</v>
      </c>
      <c r="N18" s="22">
        <f>HLOOKUP(N$5,est!$B$2:$U$29,$A18,FALSE)</f>
        <v>4114347495.1399999</v>
      </c>
      <c r="O18" s="23"/>
      <c r="P18" s="21">
        <f>HLOOKUP(P$5,fed!$A$2:$AO$29,$A18,FALSE)</f>
        <v>20248234</v>
      </c>
      <c r="Q18" s="22">
        <f>HLOOKUP(Q$5,est!$B$2:$U$29,$A18,FALSE)</f>
        <v>16020560.139999999</v>
      </c>
      <c r="R18" s="23"/>
      <c r="S18" s="21">
        <f>HLOOKUP(S$5,fed!$A$2:$AO$29,$A18,FALSE)</f>
        <v>136158839</v>
      </c>
      <c r="T18" s="21">
        <f>HLOOKUP(T$5,fed!$A$2:$AO$29,$A18,FALSE)</f>
        <v>315547501</v>
      </c>
      <c r="U18" s="21">
        <f>HLOOKUP(U$5,fed!$A$2:$AO$29,$A18,FALSE)</f>
        <v>238778550</v>
      </c>
      <c r="V18" s="22">
        <f>HLOOKUP(V$5,est!$B$2:$U$29,$A18,FALSE)</f>
        <v>251313418.53999999</v>
      </c>
      <c r="W18" s="23"/>
      <c r="X18" s="21">
        <f>HLOOKUP(X$5,fed!$A$2:$AO$29,$A18,FALSE)</f>
        <v>38299169</v>
      </c>
      <c r="Y18" s="22">
        <f>HLOOKUP(Y$5,est!$B$2:$U$29,$A18,FALSE)</f>
        <v>239941384.29999998</v>
      </c>
      <c r="Z18" s="23"/>
      <c r="AA18" s="21">
        <f>HLOOKUP(AA$5,fed!$A$2:$AO$29,$A18,FALSE)</f>
        <v>20063272</v>
      </c>
      <c r="AB18" s="21">
        <f>HLOOKUP(AB$5,fed!$A$2:$AO$29,$A18,FALSE)</f>
        <v>68803</v>
      </c>
      <c r="AC18" s="21">
        <f>HLOOKUP(AC$5,fed!$A$2:$AO$29,$A18,FALSE)</f>
        <v>71790954</v>
      </c>
      <c r="AD18" s="22">
        <f>HLOOKUP(AD$5,est!$B$2:$U$29,$A18,FALSE)</f>
        <v>4277910432.6600008</v>
      </c>
      <c r="AE18" s="23"/>
      <c r="AF18" s="21">
        <f>HLOOKUP(AF$5,fed!$A$2:$AO$29,$A18,FALSE)</f>
        <v>23699190</v>
      </c>
      <c r="AG18" s="22">
        <f>HLOOKUP(AG$5,est!$B$2:$U$29,$A18,FALSE)</f>
        <v>18318886.449999999</v>
      </c>
      <c r="AH18" s="23"/>
      <c r="AI18" s="21">
        <f>HLOOKUP(AI$5,fed!$A$2:$AO$29,$A18,FALSE)</f>
        <v>149203711</v>
      </c>
      <c r="AJ18" s="21">
        <f>HLOOKUP(AJ$5,fed!$A$2:$AO$29,$A18,FALSE)</f>
        <v>384811302</v>
      </c>
      <c r="AK18" s="21">
        <f>HLOOKUP(AK$5,fed!$A$2:$AO$29,$A18,FALSE)</f>
        <v>295760469</v>
      </c>
      <c r="AL18" s="22">
        <f>HLOOKUP(AL$5,est!$B$2:$U$29,$A18,FALSE)</f>
        <v>313694460.59000003</v>
      </c>
      <c r="AM18" s="23"/>
      <c r="AN18" s="21">
        <f>HLOOKUP(AN$5,fed!$A$2:$AO$29,$A18,FALSE)</f>
        <v>42086004</v>
      </c>
      <c r="AO18" s="22">
        <f>HLOOKUP(AO$5,est!$B$2:$U$29,$A18,FALSE)</f>
        <v>261378587.63999996</v>
      </c>
      <c r="AP18" s="23"/>
      <c r="AQ18" s="21">
        <f>HLOOKUP(AQ$5,fed!$A$2:$AO$29,$A18,FALSE)</f>
        <v>18376806</v>
      </c>
      <c r="AR18" s="21">
        <f>HLOOKUP(AR$5,fed!$A$2:$AO$29,$A18,FALSE)</f>
        <v>21750</v>
      </c>
      <c r="AS18" s="21">
        <f>HLOOKUP(AS$5,fed!$A$2:$AO$29,$A18,FALSE)</f>
        <v>80296672</v>
      </c>
      <c r="AT18" s="22">
        <f>HLOOKUP(AT$5,est!$B$2:$U$29,$A18,FALSE)</f>
        <v>4513686634.210001</v>
      </c>
      <c r="AU18" s="23"/>
      <c r="AV18" s="21">
        <f>HLOOKUP(AV$5,fed!$A$2:$AO$29,$A18,FALSE)</f>
        <v>28947781</v>
      </c>
      <c r="AW18" s="22">
        <f>HLOOKUP(AW$5,est!$B$2:$U$29,$A18,FALSE)</f>
        <v>21012617.09</v>
      </c>
      <c r="AX18" s="23"/>
      <c r="AY18" s="21">
        <f>HLOOKUP(AY$5,fed!$A$2:$AO$29,$A18,FALSE)</f>
        <v>186612208</v>
      </c>
      <c r="AZ18" s="21">
        <f>HLOOKUP(AZ$5,fed!$A$2:$AO$29,$A18,FALSE)</f>
        <v>529658528</v>
      </c>
      <c r="BA18" s="21">
        <f>HLOOKUP(BA$5,fed!$A$2:$AO$29,$A18,FALSE)</f>
        <v>329796943</v>
      </c>
      <c r="BB18" s="22">
        <f>HLOOKUP(BB$5,est!$B$2:$U$29,$A18,FALSE)</f>
        <v>382576052.88999999</v>
      </c>
      <c r="BC18" s="23"/>
      <c r="BD18" s="21">
        <f>HLOOKUP(BD$5,fed!$A$2:$AO$29,$A18,FALSE)</f>
        <v>51281787</v>
      </c>
      <c r="BE18" s="22">
        <f>HLOOKUP(BE$5,est!$B$2:$U$29,$A18,FALSE)</f>
        <v>305699530.30000001</v>
      </c>
      <c r="BF18" s="23"/>
      <c r="BG18" s="21">
        <f>HLOOKUP(BG$5,fed!$A$2:$AO$29,$A18,FALSE)</f>
        <v>18145140</v>
      </c>
      <c r="BH18" s="21">
        <f>HLOOKUP(BH$5,fed!$A$2:$AO$29,$A18,FALSE)</f>
        <v>29485</v>
      </c>
      <c r="BI18" s="21">
        <f>HLOOKUP(BI$5,fed!$A$2:$AO$29,$A18,FALSE)</f>
        <v>134616847</v>
      </c>
      <c r="BJ18" s="22">
        <f>HLOOKUP(BJ$5,est!$B$2:$U$29,$A18,FALSE)</f>
        <v>4925054517.6800003</v>
      </c>
      <c r="BK18" s="23"/>
      <c r="BL18" s="21">
        <f>HLOOKUP(BL$5,fed!$A$2:$AO$29,$A18,FALSE)</f>
        <v>33946402</v>
      </c>
      <c r="BM18" s="22">
        <f>HLOOKUP(BM$5,est!$B$2:$U$29,$A18,FALSE)</f>
        <v>26845484.479999997</v>
      </c>
      <c r="BN18" s="23"/>
      <c r="BO18" s="21">
        <f>HLOOKUP(BO$5,fed!$A$2:$AO$29,$A18,FALSE)</f>
        <v>233633197</v>
      </c>
      <c r="BP18" s="21">
        <f>HLOOKUP(BP$5,fed!$A$2:$AO$29,$A18,FALSE)</f>
        <v>623100794</v>
      </c>
      <c r="BQ18" s="21">
        <f>HLOOKUP(BQ$5,fed!$A$2:$AO$29,$A18,FALSE)</f>
        <v>408731784</v>
      </c>
      <c r="BR18" s="22">
        <f>HLOOKUP(BR$5,est!$B$2:$U$29,$A18,FALSE)</f>
        <v>390719346.67000008</v>
      </c>
      <c r="BS18" s="23"/>
      <c r="BT18" s="21">
        <f>HLOOKUP(BT$5,fed!$A$2:$AO$29,$A18,FALSE)</f>
        <v>22391153</v>
      </c>
      <c r="BU18" s="22">
        <f>HLOOKUP(BU$5,est!$B$2:$U$29,$A18,FALSE)</f>
        <v>354215193.40000004</v>
      </c>
      <c r="BV18" s="23"/>
      <c r="BW18" s="21">
        <f>HLOOKUP(BW$5,fed!$A$2:$AO$29,$A18,FALSE)</f>
        <v>25386928</v>
      </c>
      <c r="BX18" s="21">
        <f>HLOOKUP(BX$5,fed!$A$2:$AO$29,$A18,FALSE)</f>
        <v>8856</v>
      </c>
      <c r="BY18" s="21">
        <f>HLOOKUP(BY$5,fed!$A$2:$AO$29,$A18,FALSE)</f>
        <v>145697843</v>
      </c>
      <c r="BZ18" s="22">
        <f>HLOOKUP(BZ$5,est!$B$2:$U$29,$A18,FALSE)</f>
        <v>6443861366.7300005</v>
      </c>
      <c r="CA18" s="23"/>
      <c r="CB18" s="21">
        <f>HLOOKUP(CB$5,fed!$A$2:$AO$29,$A18,FALSE)</f>
        <v>56818823</v>
      </c>
      <c r="CC18" s="22">
        <f>HLOOKUP(CC$5,est!$B$2:$U$29,$A18,FALSE)</f>
        <v>45311836.57</v>
      </c>
      <c r="CD18" s="23"/>
    </row>
    <row r="19" spans="1:82" customFormat="1">
      <c r="A19">
        <v>15</v>
      </c>
      <c r="B19" t="s">
        <v>13</v>
      </c>
      <c r="C19" s="21">
        <f>HLOOKUP(C$5,fed!$A$2:$AO$29,$A19,FALSE)</f>
        <v>109155807</v>
      </c>
      <c r="D19" s="21">
        <f>HLOOKUP(D$5,fed!$A$2:$AO$29,$A19,FALSE)</f>
        <v>392609891</v>
      </c>
      <c r="E19" s="21">
        <f>HLOOKUP(E$5,fed!$A$2:$AO$29,$A19,FALSE)</f>
        <v>375723837</v>
      </c>
      <c r="F19" s="22">
        <f>HLOOKUP(F$5,est!$B$2:$U$29,$A19,FALSE)</f>
        <v>0</v>
      </c>
      <c r="G19" s="23"/>
      <c r="H19" s="21">
        <f>HLOOKUP(H$5,fed!$A$2:$AO$29,$A19,FALSE)</f>
        <v>8934723</v>
      </c>
      <c r="I19" s="22">
        <f>HLOOKUP(I$5,est!$B$2:$U$29,$A19,FALSE)</f>
        <v>180743754.20999998</v>
      </c>
      <c r="J19" s="23"/>
      <c r="K19" s="21">
        <f>HLOOKUP(K$5,fed!$A$2:$AO$29,$A19,FALSE)</f>
        <v>22209497</v>
      </c>
      <c r="L19" s="21">
        <f>HLOOKUP(L$5,fed!$A$2:$AO$29,$A19,FALSE)</f>
        <v>172059</v>
      </c>
      <c r="M19" s="21">
        <f>HLOOKUP(M$5,fed!$A$2:$AO$29,$A19,FALSE)</f>
        <v>170420360</v>
      </c>
      <c r="N19" s="22">
        <f>HLOOKUP(N$5,est!$B$2:$U$29,$A19,FALSE)</f>
        <v>4121813099.2799997</v>
      </c>
      <c r="O19" s="23"/>
      <c r="P19" s="21">
        <f>HLOOKUP(P$5,fed!$A$2:$AO$29,$A19,FALSE)</f>
        <v>51809455</v>
      </c>
      <c r="Q19" s="22">
        <f>HLOOKUP(Q$5,est!$B$2:$U$29,$A19,FALSE)</f>
        <v>8711497.3399999999</v>
      </c>
      <c r="R19" s="23"/>
      <c r="S19" s="21">
        <f>HLOOKUP(S$5,fed!$A$2:$AO$29,$A19,FALSE)</f>
        <v>125951572</v>
      </c>
      <c r="T19" s="21">
        <f>HLOOKUP(T$5,fed!$A$2:$AO$29,$A19,FALSE)</f>
        <v>467681553</v>
      </c>
      <c r="U19" s="21">
        <f>HLOOKUP(U$5,fed!$A$2:$AO$29,$A19,FALSE)</f>
        <v>354231793</v>
      </c>
      <c r="V19" s="22">
        <f>HLOOKUP(V$5,est!$B$2:$U$29,$A19,FALSE)</f>
        <v>289960521.47000003</v>
      </c>
      <c r="W19" s="23"/>
      <c r="X19" s="21">
        <f>HLOOKUP(X$5,fed!$A$2:$AO$29,$A19,FALSE)</f>
        <v>10139789</v>
      </c>
      <c r="Y19" s="22">
        <f>HLOOKUP(Y$5,est!$B$2:$U$29,$A19,FALSE)</f>
        <v>211341782.01999998</v>
      </c>
      <c r="Z19" s="23"/>
      <c r="AA19" s="21">
        <f>HLOOKUP(AA$5,fed!$A$2:$AO$29,$A19,FALSE)</f>
        <v>35560375</v>
      </c>
      <c r="AB19" s="21">
        <f>HLOOKUP(AB$5,fed!$A$2:$AO$29,$A19,FALSE)</f>
        <v>1009354</v>
      </c>
      <c r="AC19" s="21">
        <f>HLOOKUP(AC$5,fed!$A$2:$AO$29,$A19,FALSE)</f>
        <v>105794329</v>
      </c>
      <c r="AD19" s="22">
        <f>HLOOKUP(AD$5,est!$B$2:$U$29,$A19,FALSE)</f>
        <v>4420619970.2200012</v>
      </c>
      <c r="AE19" s="23"/>
      <c r="AF19" s="21">
        <f>HLOOKUP(AF$5,fed!$A$2:$AO$29,$A19,FALSE)</f>
        <v>38760028</v>
      </c>
      <c r="AG19" s="22">
        <f>HLOOKUP(AG$5,est!$B$2:$U$29,$A19,FALSE)</f>
        <v>5474458.6300000008</v>
      </c>
      <c r="AH19" s="23"/>
      <c r="AI19" s="21">
        <f>HLOOKUP(AI$5,fed!$A$2:$AO$29,$A19,FALSE)</f>
        <v>151538540</v>
      </c>
      <c r="AJ19" s="21">
        <f>HLOOKUP(AJ$5,fed!$A$2:$AO$29,$A19,FALSE)</f>
        <v>442281654</v>
      </c>
      <c r="AK19" s="21">
        <f>HLOOKUP(AK$5,fed!$A$2:$AO$29,$A19,FALSE)</f>
        <v>406284113</v>
      </c>
      <c r="AL19" s="22">
        <f>HLOOKUP(AL$5,est!$B$2:$U$29,$A19,FALSE)</f>
        <v>350024800.72000003</v>
      </c>
      <c r="AM19" s="23"/>
      <c r="AN19" s="21">
        <f>HLOOKUP(AN$5,fed!$A$2:$AO$29,$A19,FALSE)</f>
        <v>9617964</v>
      </c>
      <c r="AO19" s="22">
        <f>HLOOKUP(AO$5,est!$B$2:$U$29,$A19,FALSE)</f>
        <v>235260445.83999997</v>
      </c>
      <c r="AP19" s="23"/>
      <c r="AQ19" s="21">
        <f>HLOOKUP(AQ$5,fed!$A$2:$AO$29,$A19,FALSE)</f>
        <v>28493469</v>
      </c>
      <c r="AR19" s="21">
        <f>HLOOKUP(AR$5,fed!$A$2:$AO$29,$A19,FALSE)</f>
        <v>2798075</v>
      </c>
      <c r="AS19" s="21">
        <f>HLOOKUP(AS$5,fed!$A$2:$AO$29,$A19,FALSE)</f>
        <v>88359765</v>
      </c>
      <c r="AT19" s="22">
        <f>HLOOKUP(AT$5,est!$B$2:$U$29,$A19,FALSE)</f>
        <v>5034491902.5</v>
      </c>
      <c r="AU19" s="23"/>
      <c r="AV19" s="21">
        <f>HLOOKUP(AV$5,fed!$A$2:$AO$29,$A19,FALSE)</f>
        <v>38514444</v>
      </c>
      <c r="AW19" s="22">
        <f>HLOOKUP(AW$5,est!$B$2:$U$29,$A19,FALSE)</f>
        <v>6594126.6099999994</v>
      </c>
      <c r="AX19" s="23"/>
      <c r="AY19" s="21">
        <f>HLOOKUP(AY$5,fed!$A$2:$AO$29,$A19,FALSE)</f>
        <v>189146209</v>
      </c>
      <c r="AZ19" s="21">
        <f>HLOOKUP(AZ$5,fed!$A$2:$AO$29,$A19,FALSE)</f>
        <v>552102708</v>
      </c>
      <c r="BA19" s="21">
        <f>HLOOKUP(BA$5,fed!$A$2:$AO$29,$A19,FALSE)</f>
        <v>477177776</v>
      </c>
      <c r="BB19" s="22">
        <f>HLOOKUP(BB$5,est!$B$2:$U$29,$A19,FALSE)</f>
        <v>415743361.56999999</v>
      </c>
      <c r="BC19" s="23"/>
      <c r="BD19" s="21">
        <f>HLOOKUP(BD$5,fed!$A$2:$AO$29,$A19,FALSE)</f>
        <v>10532174</v>
      </c>
      <c r="BE19" s="22">
        <f>HLOOKUP(BE$5,est!$B$2:$U$29,$A19,FALSE)</f>
        <v>277587928.87</v>
      </c>
      <c r="BF19" s="23"/>
      <c r="BG19" s="21">
        <f>HLOOKUP(BG$5,fed!$A$2:$AO$29,$A19,FALSE)</f>
        <v>43209233</v>
      </c>
      <c r="BH19" s="21">
        <f>HLOOKUP(BH$5,fed!$A$2:$AO$29,$A19,FALSE)</f>
        <v>1723662</v>
      </c>
      <c r="BI19" s="21">
        <f>HLOOKUP(BI$5,fed!$A$2:$AO$29,$A19,FALSE)</f>
        <v>112253382</v>
      </c>
      <c r="BJ19" s="22">
        <f>HLOOKUP(BJ$5,est!$B$2:$U$29,$A19,FALSE)</f>
        <v>5552991731.4400005</v>
      </c>
      <c r="BK19" s="23"/>
      <c r="BL19" s="21">
        <f>HLOOKUP(BL$5,fed!$A$2:$AO$29,$A19,FALSE)</f>
        <v>82038293</v>
      </c>
      <c r="BM19" s="22">
        <f>HLOOKUP(BM$5,est!$B$2:$U$29,$A19,FALSE)</f>
        <v>17353198.91</v>
      </c>
      <c r="BN19" s="23"/>
      <c r="BO19" s="21">
        <f>HLOOKUP(BO$5,fed!$A$2:$AO$29,$A19,FALSE)</f>
        <v>250109984</v>
      </c>
      <c r="BP19" s="21">
        <f>HLOOKUP(BP$5,fed!$A$2:$AO$29,$A19,FALSE)</f>
        <v>703437039</v>
      </c>
      <c r="BQ19" s="21">
        <f>HLOOKUP(BQ$5,fed!$A$2:$AO$29,$A19,FALSE)</f>
        <v>560083051</v>
      </c>
      <c r="BR19" s="22">
        <f>HLOOKUP(BR$5,est!$B$2:$U$29,$A19,FALSE)</f>
        <v>605186977.73000002</v>
      </c>
      <c r="BS19" s="23"/>
      <c r="BT19" s="21">
        <f>HLOOKUP(BT$5,fed!$A$2:$AO$29,$A19,FALSE)</f>
        <v>7741615</v>
      </c>
      <c r="BU19" s="22">
        <f>HLOOKUP(BU$5,est!$B$2:$U$29,$A19,FALSE)</f>
        <v>322491909.35000002</v>
      </c>
      <c r="BV19" s="23"/>
      <c r="BW19" s="21">
        <f>HLOOKUP(BW$5,fed!$A$2:$AO$29,$A19,FALSE)</f>
        <v>74325964</v>
      </c>
      <c r="BX19" s="21">
        <f>HLOOKUP(BX$5,fed!$A$2:$AO$29,$A19,FALSE)</f>
        <v>3587213</v>
      </c>
      <c r="BY19" s="21">
        <f>HLOOKUP(BY$5,fed!$A$2:$AO$29,$A19,FALSE)</f>
        <v>125204851</v>
      </c>
      <c r="BZ19" s="22">
        <f>HLOOKUP(BZ$5,est!$B$2:$U$29,$A19,FALSE)</f>
        <v>6668754498.8000002</v>
      </c>
      <c r="CA19" s="23"/>
      <c r="CB19" s="21">
        <f>HLOOKUP(CB$5,fed!$A$2:$AO$29,$A19,FALSE)</f>
        <v>95374308</v>
      </c>
      <c r="CC19" s="22">
        <f>HLOOKUP(CC$5,est!$B$2:$U$29,$A19,FALSE)</f>
        <v>13646592.739999998</v>
      </c>
      <c r="CD19" s="23"/>
    </row>
    <row r="20" spans="1:82" customFormat="1">
      <c r="A20">
        <v>16</v>
      </c>
      <c r="B20" t="s">
        <v>14</v>
      </c>
      <c r="C20" s="21">
        <f>HLOOKUP(C$5,fed!$A$2:$AO$29,$A20,FALSE)</f>
        <v>93312250</v>
      </c>
      <c r="D20" s="21">
        <f>HLOOKUP(D$5,fed!$A$2:$AO$29,$A20,FALSE)</f>
        <v>151763423</v>
      </c>
      <c r="E20" s="21">
        <f>HLOOKUP(E$5,fed!$A$2:$AO$29,$A20,FALSE)</f>
        <v>212692783</v>
      </c>
      <c r="F20" s="22">
        <f>HLOOKUP(F$5,est!$B$2:$U$29,$A20,FALSE)</f>
        <v>0</v>
      </c>
      <c r="G20" s="23"/>
      <c r="H20" s="21">
        <f>HLOOKUP(H$5,fed!$A$2:$AO$29,$A20,FALSE)</f>
        <v>1580784</v>
      </c>
      <c r="I20" s="22">
        <f>HLOOKUP(I$5,est!$B$2:$U$29,$A20,FALSE)</f>
        <v>88067055.269999996</v>
      </c>
      <c r="J20" s="23"/>
      <c r="K20" s="21">
        <f>HLOOKUP(K$5,fed!$A$2:$AO$29,$A20,FALSE)</f>
        <v>30130580</v>
      </c>
      <c r="L20" s="21">
        <f>HLOOKUP(L$5,fed!$A$2:$AO$29,$A20,FALSE)</f>
        <v>62340</v>
      </c>
      <c r="M20" s="21">
        <f>HLOOKUP(M$5,fed!$A$2:$AO$29,$A20,FALSE)</f>
        <v>110581353</v>
      </c>
      <c r="N20" s="22">
        <f>HLOOKUP(N$5,est!$B$2:$U$29,$A20,FALSE)</f>
        <v>1916476945.7</v>
      </c>
      <c r="O20" s="23"/>
      <c r="P20" s="21">
        <f>HLOOKUP(P$5,fed!$A$2:$AO$29,$A20,FALSE)</f>
        <v>2205984</v>
      </c>
      <c r="Q20" s="22">
        <f>HLOOKUP(Q$5,est!$B$2:$U$29,$A20,FALSE)</f>
        <v>4664093.3000000007</v>
      </c>
      <c r="R20" s="23"/>
      <c r="S20" s="21">
        <f>HLOOKUP(S$5,fed!$A$2:$AO$29,$A20,FALSE)</f>
        <v>112694355</v>
      </c>
      <c r="T20" s="21">
        <f>HLOOKUP(T$5,fed!$A$2:$AO$29,$A20,FALSE)</f>
        <v>164320278</v>
      </c>
      <c r="U20" s="21">
        <f>HLOOKUP(U$5,fed!$A$2:$AO$29,$A20,FALSE)</f>
        <v>234471476</v>
      </c>
      <c r="V20" s="22">
        <f>HLOOKUP(V$5,est!$B$2:$U$29,$A20,FALSE)</f>
        <v>187128162.08999997</v>
      </c>
      <c r="W20" s="23"/>
      <c r="X20" s="21">
        <f>HLOOKUP(X$5,fed!$A$2:$AO$29,$A20,FALSE)</f>
        <v>2092476</v>
      </c>
      <c r="Y20" s="22">
        <f>HLOOKUP(Y$5,est!$B$2:$U$29,$A20,FALSE)</f>
        <v>105258847.21000001</v>
      </c>
      <c r="Z20" s="23"/>
      <c r="AA20" s="21">
        <f>HLOOKUP(AA$5,fed!$A$2:$AO$29,$A20,FALSE)</f>
        <v>32464742</v>
      </c>
      <c r="AB20" s="21">
        <f>HLOOKUP(AB$5,fed!$A$2:$AO$29,$A20,FALSE)</f>
        <v>98784</v>
      </c>
      <c r="AC20" s="21">
        <f>HLOOKUP(AC$5,fed!$A$2:$AO$29,$A20,FALSE)</f>
        <v>73319914</v>
      </c>
      <c r="AD20" s="22">
        <f>HLOOKUP(AD$5,est!$B$2:$U$29,$A20,FALSE)</f>
        <v>2144527461.7599998</v>
      </c>
      <c r="AE20" s="23"/>
      <c r="AF20" s="21">
        <f>HLOOKUP(AF$5,fed!$A$2:$AO$29,$A20,FALSE)</f>
        <v>2517235</v>
      </c>
      <c r="AG20" s="22">
        <f>HLOOKUP(AG$5,est!$B$2:$U$29,$A20,FALSE)</f>
        <v>4873475.8600000003</v>
      </c>
      <c r="AH20" s="23"/>
      <c r="AI20" s="21">
        <f>HLOOKUP(AI$5,fed!$A$2:$AO$29,$A20,FALSE)</f>
        <v>140613467</v>
      </c>
      <c r="AJ20" s="21">
        <f>HLOOKUP(AJ$5,fed!$A$2:$AO$29,$A20,FALSE)</f>
        <v>189287497</v>
      </c>
      <c r="AK20" s="21">
        <f>HLOOKUP(AK$5,fed!$A$2:$AO$29,$A20,FALSE)</f>
        <v>282361347</v>
      </c>
      <c r="AL20" s="22">
        <f>HLOOKUP(AL$5,est!$B$2:$U$29,$A20,FALSE)</f>
        <v>231255250.02999997</v>
      </c>
      <c r="AM20" s="23"/>
      <c r="AN20" s="21">
        <f>HLOOKUP(AN$5,fed!$A$2:$AO$29,$A20,FALSE)</f>
        <v>1481659</v>
      </c>
      <c r="AO20" s="22">
        <f>HLOOKUP(AO$5,est!$B$2:$U$29,$A20,FALSE)</f>
        <v>115513927.47999999</v>
      </c>
      <c r="AP20" s="23"/>
      <c r="AQ20" s="21">
        <f>HLOOKUP(AQ$5,fed!$A$2:$AO$29,$A20,FALSE)</f>
        <v>63122302</v>
      </c>
      <c r="AR20" s="21">
        <f>HLOOKUP(AR$5,fed!$A$2:$AO$29,$A20,FALSE)</f>
        <v>3888</v>
      </c>
      <c r="AS20" s="21">
        <f>HLOOKUP(AS$5,fed!$A$2:$AO$29,$A20,FALSE)</f>
        <v>70368139</v>
      </c>
      <c r="AT20" s="22">
        <f>HLOOKUP(AT$5,est!$B$2:$U$29,$A20,FALSE)</f>
        <v>2579096126.4099998</v>
      </c>
      <c r="AU20" s="23"/>
      <c r="AV20" s="21">
        <f>HLOOKUP(AV$5,fed!$A$2:$AO$29,$A20,FALSE)</f>
        <v>2948362</v>
      </c>
      <c r="AW20" s="22">
        <f>HLOOKUP(AW$5,est!$B$2:$U$29,$A20,FALSE)</f>
        <v>7261738.6400000006</v>
      </c>
      <c r="AX20" s="23"/>
      <c r="AY20" s="21">
        <f>HLOOKUP(AY$5,fed!$A$2:$AO$29,$A20,FALSE)</f>
        <v>165761753</v>
      </c>
      <c r="AZ20" s="21">
        <f>HLOOKUP(AZ$5,fed!$A$2:$AO$29,$A20,FALSE)</f>
        <v>233600964</v>
      </c>
      <c r="BA20" s="21">
        <f>HLOOKUP(BA$5,fed!$A$2:$AO$29,$A20,FALSE)</f>
        <v>313835105</v>
      </c>
      <c r="BB20" s="22">
        <f>HLOOKUP(BB$5,est!$B$2:$U$29,$A20,FALSE)</f>
        <v>253294578.37999997</v>
      </c>
      <c r="BC20" s="23"/>
      <c r="BD20" s="21">
        <f>HLOOKUP(BD$5,fed!$A$2:$AO$29,$A20,FALSE)</f>
        <v>2372360</v>
      </c>
      <c r="BE20" s="22">
        <f>HLOOKUP(BE$5,est!$B$2:$U$29,$A20,FALSE)</f>
        <v>137543154.41</v>
      </c>
      <c r="BF20" s="23"/>
      <c r="BG20" s="21">
        <f>HLOOKUP(BG$5,fed!$A$2:$AO$29,$A20,FALSE)</f>
        <v>64830926</v>
      </c>
      <c r="BH20" s="21">
        <f>HLOOKUP(BH$5,fed!$A$2:$AO$29,$A20,FALSE)</f>
        <v>8434</v>
      </c>
      <c r="BI20" s="21">
        <f>HLOOKUP(BI$5,fed!$A$2:$AO$29,$A20,FALSE)</f>
        <v>75676748</v>
      </c>
      <c r="BJ20" s="22">
        <f>HLOOKUP(BJ$5,est!$B$2:$U$29,$A20,FALSE)</f>
        <v>2876587904.5500002</v>
      </c>
      <c r="BK20" s="23"/>
      <c r="BL20" s="21">
        <f>HLOOKUP(BL$5,fed!$A$2:$AO$29,$A20,FALSE)</f>
        <v>3695969</v>
      </c>
      <c r="BM20" s="22">
        <f>HLOOKUP(BM$5,est!$B$2:$U$29,$A20,FALSE)</f>
        <v>13322238.73</v>
      </c>
      <c r="BN20" s="23"/>
      <c r="BO20" s="21">
        <f>HLOOKUP(BO$5,fed!$A$2:$AO$29,$A20,FALSE)</f>
        <v>185811378</v>
      </c>
      <c r="BP20" s="21">
        <f>HLOOKUP(BP$5,fed!$A$2:$AO$29,$A20,FALSE)</f>
        <v>312568265</v>
      </c>
      <c r="BQ20" s="21">
        <f>HLOOKUP(BQ$5,fed!$A$2:$AO$29,$A20,FALSE)</f>
        <v>349182791</v>
      </c>
      <c r="BR20" s="22">
        <f>HLOOKUP(BR$5,est!$B$2:$U$29,$A20,FALSE)</f>
        <v>289273269.54000002</v>
      </c>
      <c r="BS20" s="23"/>
      <c r="BT20" s="21">
        <f>HLOOKUP(BT$5,fed!$A$2:$AO$29,$A20,FALSE)</f>
        <v>1379998</v>
      </c>
      <c r="BU20" s="22">
        <f>HLOOKUP(BU$5,est!$B$2:$U$29,$A20,FALSE)</f>
        <v>162593464.66</v>
      </c>
      <c r="BV20" s="23"/>
      <c r="BW20" s="21">
        <f>HLOOKUP(BW$5,fed!$A$2:$AO$29,$A20,FALSE)</f>
        <v>101882771</v>
      </c>
      <c r="BX20" s="21">
        <f>HLOOKUP(BX$5,fed!$A$2:$AO$29,$A20,FALSE)</f>
        <v>2355</v>
      </c>
      <c r="BY20" s="21">
        <f>HLOOKUP(BY$5,fed!$A$2:$AO$29,$A20,FALSE)</f>
        <v>109004674</v>
      </c>
      <c r="BZ20" s="22">
        <f>HLOOKUP(BZ$5,est!$B$2:$U$29,$A20,FALSE)</f>
        <v>3317419158.8499999</v>
      </c>
      <c r="CA20" s="23"/>
      <c r="CB20" s="21">
        <f>HLOOKUP(CB$5,fed!$A$2:$AO$29,$A20,FALSE)</f>
        <v>4851631</v>
      </c>
      <c r="CC20" s="22">
        <f>HLOOKUP(CC$5,est!$B$2:$U$29,$A20,FALSE)</f>
        <v>11756781.879999999</v>
      </c>
      <c r="CD20" s="23"/>
    </row>
    <row r="21" spans="1:82" customFormat="1">
      <c r="A21">
        <v>17</v>
      </c>
      <c r="B21" t="s">
        <v>15</v>
      </c>
      <c r="C21" s="21">
        <f>HLOOKUP(C$5,fed!$A$2:$AO$29,$A21,FALSE)</f>
        <v>313044741</v>
      </c>
      <c r="D21" s="21">
        <f>HLOOKUP(D$5,fed!$A$2:$AO$29,$A21,FALSE)</f>
        <v>956691944</v>
      </c>
      <c r="E21" s="21">
        <f>HLOOKUP(E$5,fed!$A$2:$AO$29,$A21,FALSE)</f>
        <v>800496525</v>
      </c>
      <c r="F21" s="22">
        <f>HLOOKUP(F$5,est!$B$2:$U$29,$A21,FALSE)</f>
        <v>0</v>
      </c>
      <c r="G21" s="23"/>
      <c r="H21" s="21">
        <f>HLOOKUP(H$5,fed!$A$2:$AO$29,$A21,FALSE)</f>
        <v>3748032</v>
      </c>
      <c r="I21" s="22">
        <f>HLOOKUP(I$5,est!$B$2:$U$29,$A21,FALSE)</f>
        <v>318037633.48000008</v>
      </c>
      <c r="J21" s="23"/>
      <c r="K21" s="21">
        <f>HLOOKUP(K$5,fed!$A$2:$AO$29,$A21,FALSE)</f>
        <v>248754302</v>
      </c>
      <c r="L21" s="21">
        <f>HLOOKUP(L$5,fed!$A$2:$AO$29,$A21,FALSE)</f>
        <v>170979</v>
      </c>
      <c r="M21" s="21">
        <f>HLOOKUP(M$5,fed!$A$2:$AO$29,$A21,FALSE)</f>
        <v>840834468</v>
      </c>
      <c r="N21" s="22">
        <f>HLOOKUP(N$5,est!$B$2:$U$29,$A21,FALSE)</f>
        <v>6114065468.0900002</v>
      </c>
      <c r="O21" s="23"/>
      <c r="P21" s="21">
        <f>HLOOKUP(P$5,fed!$A$2:$AO$29,$A21,FALSE)</f>
        <v>76573514</v>
      </c>
      <c r="Q21" s="22">
        <f>HLOOKUP(Q$5,est!$B$2:$U$29,$A21,FALSE)</f>
        <v>14965224.849999998</v>
      </c>
      <c r="R21" s="23"/>
      <c r="S21" s="21">
        <f>HLOOKUP(S$5,fed!$A$2:$AO$29,$A21,FALSE)</f>
        <v>358720069</v>
      </c>
      <c r="T21" s="21">
        <f>HLOOKUP(T$5,fed!$A$2:$AO$29,$A21,FALSE)</f>
        <v>922261441</v>
      </c>
      <c r="U21" s="21">
        <f>HLOOKUP(U$5,fed!$A$2:$AO$29,$A21,FALSE)</f>
        <v>784587723</v>
      </c>
      <c r="V21" s="22">
        <f>HLOOKUP(V$5,est!$B$2:$U$29,$A21,FALSE)</f>
        <v>0</v>
      </c>
      <c r="W21" s="23"/>
      <c r="X21" s="21">
        <f>HLOOKUP(X$5,fed!$A$2:$AO$29,$A21,FALSE)</f>
        <v>3771204</v>
      </c>
      <c r="Y21" s="22">
        <f>HLOOKUP(Y$5,est!$B$2:$U$29,$A21,FALSE)</f>
        <v>373114302.89999998</v>
      </c>
      <c r="Z21" s="23"/>
      <c r="AA21" s="21">
        <f>HLOOKUP(AA$5,fed!$A$2:$AO$29,$A21,FALSE)</f>
        <v>243480851</v>
      </c>
      <c r="AB21" s="21">
        <f>HLOOKUP(AB$5,fed!$A$2:$AO$29,$A21,FALSE)</f>
        <v>141990</v>
      </c>
      <c r="AC21" s="21">
        <f>HLOOKUP(AC$5,fed!$A$2:$AO$29,$A21,FALSE)</f>
        <v>739689678</v>
      </c>
      <c r="AD21" s="22">
        <f>HLOOKUP(AD$5,est!$B$2:$U$29,$A21,FALSE)</f>
        <v>6710356371.5900002</v>
      </c>
      <c r="AE21" s="23"/>
      <c r="AF21" s="21">
        <f>HLOOKUP(AF$5,fed!$A$2:$AO$29,$A21,FALSE)</f>
        <v>55697179</v>
      </c>
      <c r="AG21" s="22">
        <f>HLOOKUP(AG$5,est!$B$2:$U$29,$A21,FALSE)</f>
        <v>19831362.780000001</v>
      </c>
      <c r="AH21" s="23"/>
      <c r="AI21" s="21">
        <f>HLOOKUP(AI$5,fed!$A$2:$AO$29,$A21,FALSE)</f>
        <v>510046394</v>
      </c>
      <c r="AJ21" s="21">
        <f>HLOOKUP(AJ$5,fed!$A$2:$AO$29,$A21,FALSE)</f>
        <v>1104895672</v>
      </c>
      <c r="AK21" s="21">
        <f>HLOOKUP(AK$5,fed!$A$2:$AO$29,$A21,FALSE)</f>
        <v>925852406</v>
      </c>
      <c r="AL21" s="22">
        <f>HLOOKUP(AL$5,est!$B$2:$U$29,$A21,FALSE)</f>
        <v>462635456.47999996</v>
      </c>
      <c r="AM21" s="23"/>
      <c r="AN21" s="21">
        <f>HLOOKUP(AN$5,fed!$A$2:$AO$29,$A21,FALSE)</f>
        <v>3703186</v>
      </c>
      <c r="AO21" s="22">
        <f>HLOOKUP(AO$5,est!$B$2:$U$29,$A21,FALSE)</f>
        <v>408424356.46000004</v>
      </c>
      <c r="AP21" s="23"/>
      <c r="AQ21" s="21">
        <f>HLOOKUP(AQ$5,fed!$A$2:$AO$29,$A21,FALSE)</f>
        <v>385289977</v>
      </c>
      <c r="AR21" s="21">
        <f>HLOOKUP(AR$5,fed!$A$2:$AO$29,$A21,FALSE)</f>
        <v>193131</v>
      </c>
      <c r="AS21" s="21">
        <f>HLOOKUP(AS$5,fed!$A$2:$AO$29,$A21,FALSE)</f>
        <v>852192914</v>
      </c>
      <c r="AT21" s="22">
        <f>HLOOKUP(AT$5,est!$B$2:$U$29,$A21,FALSE)</f>
        <v>8287878764.3800001</v>
      </c>
      <c r="AU21" s="23"/>
      <c r="AV21" s="21">
        <f>HLOOKUP(AV$5,fed!$A$2:$AO$29,$A21,FALSE)</f>
        <v>63136215</v>
      </c>
      <c r="AW21" s="22">
        <f>HLOOKUP(AW$5,est!$B$2:$U$29,$A21,FALSE)</f>
        <v>39419940.700000003</v>
      </c>
      <c r="AX21" s="23"/>
      <c r="AY21" s="21">
        <f>HLOOKUP(AY$5,fed!$A$2:$AO$29,$A21,FALSE)</f>
        <v>508708401</v>
      </c>
      <c r="AZ21" s="21">
        <f>HLOOKUP(AZ$5,fed!$A$2:$AO$29,$A21,FALSE)</f>
        <v>1259999012</v>
      </c>
      <c r="BA21" s="21">
        <f>HLOOKUP(BA$5,fed!$A$2:$AO$29,$A21,FALSE)</f>
        <v>1072860886</v>
      </c>
      <c r="BB21" s="22">
        <f>HLOOKUP(BB$5,est!$B$2:$U$29,$A21,FALSE)</f>
        <v>555704797.70999992</v>
      </c>
      <c r="BC21" s="23"/>
      <c r="BD21" s="21">
        <f>HLOOKUP(BD$5,fed!$A$2:$AO$29,$A21,FALSE)</f>
        <v>5311282</v>
      </c>
      <c r="BE21" s="22">
        <f>HLOOKUP(BE$5,est!$B$2:$U$29,$A21,FALSE)</f>
        <v>482086514.16999996</v>
      </c>
      <c r="BF21" s="23"/>
      <c r="BG21" s="21">
        <f>HLOOKUP(BG$5,fed!$A$2:$AO$29,$A21,FALSE)</f>
        <v>568716364</v>
      </c>
      <c r="BH21" s="21">
        <f>HLOOKUP(BH$5,fed!$A$2:$AO$29,$A21,FALSE)</f>
        <v>264752</v>
      </c>
      <c r="BI21" s="21">
        <f>HLOOKUP(BI$5,fed!$A$2:$AO$29,$A21,FALSE)</f>
        <v>1008854982</v>
      </c>
      <c r="BJ21" s="22">
        <f>HLOOKUP(BJ$5,est!$B$2:$U$29,$A21,FALSE)</f>
        <v>9726708565.3700008</v>
      </c>
      <c r="BK21" s="23"/>
      <c r="BL21" s="21">
        <f>HLOOKUP(BL$5,fed!$A$2:$AO$29,$A21,FALSE)</f>
        <v>109086242</v>
      </c>
      <c r="BM21" s="22">
        <f>HLOOKUP(BM$5,est!$B$2:$U$29,$A21,FALSE)</f>
        <v>40890591.539999999</v>
      </c>
      <c r="BN21" s="23"/>
      <c r="BO21" s="21">
        <f>HLOOKUP(BO$5,fed!$A$2:$AO$29,$A21,FALSE)</f>
        <v>635940857</v>
      </c>
      <c r="BP21" s="21">
        <f>HLOOKUP(BP$5,fed!$A$2:$AO$29,$A21,FALSE)</f>
        <v>1467337203</v>
      </c>
      <c r="BQ21" s="21">
        <f>HLOOKUP(BQ$5,fed!$A$2:$AO$29,$A21,FALSE)</f>
        <v>1309703332</v>
      </c>
      <c r="BR21" s="22">
        <f>HLOOKUP(BR$5,est!$B$2:$U$29,$A21,FALSE)</f>
        <v>599566660.16999996</v>
      </c>
      <c r="BS21" s="23"/>
      <c r="BT21" s="21">
        <f>HLOOKUP(BT$5,fed!$A$2:$AO$29,$A21,FALSE)</f>
        <v>4169927</v>
      </c>
      <c r="BU21" s="22">
        <f>HLOOKUP(BU$5,est!$B$2:$U$29,$A21,FALSE)</f>
        <v>564009827.5</v>
      </c>
      <c r="BV21" s="23"/>
      <c r="BW21" s="21">
        <f>HLOOKUP(BW$5,fed!$A$2:$AO$29,$A21,FALSE)</f>
        <v>671641779</v>
      </c>
      <c r="BX21" s="21">
        <f>HLOOKUP(BX$5,fed!$A$2:$AO$29,$A21,FALSE)</f>
        <v>534305</v>
      </c>
      <c r="BY21" s="21">
        <f>HLOOKUP(BY$5,fed!$A$2:$AO$29,$A21,FALSE)</f>
        <v>1119876408</v>
      </c>
      <c r="BZ21" s="22">
        <f>HLOOKUP(BZ$5,est!$B$2:$U$29,$A21,FALSE)</f>
        <v>10468337033.98</v>
      </c>
      <c r="CA21" s="23"/>
      <c r="CB21" s="21">
        <f>HLOOKUP(CB$5,fed!$A$2:$AO$29,$A21,FALSE)</f>
        <v>104222639</v>
      </c>
      <c r="CC21" s="22">
        <f>HLOOKUP(CC$5,est!$B$2:$U$29,$A21,FALSE)</f>
        <v>51925182.669999987</v>
      </c>
      <c r="CD21" s="23"/>
    </row>
    <row r="22" spans="1:82" customFormat="1">
      <c r="A22">
        <v>18</v>
      </c>
      <c r="B22" t="s">
        <v>16</v>
      </c>
      <c r="C22" s="21">
        <f>HLOOKUP(C$5,fed!$A$2:$AO$29,$A22,FALSE)</f>
        <v>53547239</v>
      </c>
      <c r="D22" s="21">
        <f>HLOOKUP(D$5,fed!$A$2:$AO$29,$A22,FALSE)</f>
        <v>126280980</v>
      </c>
      <c r="E22" s="21">
        <f>HLOOKUP(E$5,fed!$A$2:$AO$29,$A22,FALSE)</f>
        <v>97170705</v>
      </c>
      <c r="F22" s="22">
        <f>HLOOKUP(F$5,est!$B$2:$U$29,$A22,FALSE)</f>
        <v>0</v>
      </c>
      <c r="G22" s="23"/>
      <c r="H22" s="21">
        <f>HLOOKUP(H$5,fed!$A$2:$AO$29,$A22,FALSE)</f>
        <v>3450423</v>
      </c>
      <c r="I22" s="22">
        <f>HLOOKUP(I$5,est!$B$2:$U$29,$A22,FALSE)</f>
        <v>76381790.939999998</v>
      </c>
      <c r="J22" s="23"/>
      <c r="K22" s="21">
        <f>HLOOKUP(K$5,fed!$A$2:$AO$29,$A22,FALSE)</f>
        <v>809378</v>
      </c>
      <c r="L22" s="21">
        <f>HLOOKUP(L$5,fed!$A$2:$AO$29,$A22,FALSE)</f>
        <v>3058</v>
      </c>
      <c r="M22" s="21">
        <f>HLOOKUP(M$5,fed!$A$2:$AO$29,$A22,FALSE)</f>
        <v>54328436</v>
      </c>
      <c r="N22" s="22">
        <f>HLOOKUP(N$5,est!$B$2:$U$29,$A22,FALSE)</f>
        <v>1398782507.45</v>
      </c>
      <c r="O22" s="23"/>
      <c r="P22" s="21">
        <f>HLOOKUP(P$5,fed!$A$2:$AO$29,$A22,FALSE)</f>
        <v>3703893</v>
      </c>
      <c r="Q22" s="22">
        <f>HLOOKUP(Q$5,est!$B$2:$U$29,$A22,FALSE)</f>
        <v>3471804.5799999996</v>
      </c>
      <c r="R22" s="23"/>
      <c r="S22" s="21">
        <f>HLOOKUP(S$5,fed!$A$2:$AO$29,$A22,FALSE)</f>
        <v>66432090</v>
      </c>
      <c r="T22" s="21">
        <f>HLOOKUP(T$5,fed!$A$2:$AO$29,$A22,FALSE)</f>
        <v>138462615</v>
      </c>
      <c r="U22" s="21">
        <f>HLOOKUP(U$5,fed!$A$2:$AO$29,$A22,FALSE)</f>
        <v>105191511</v>
      </c>
      <c r="V22" s="22">
        <f>HLOOKUP(V$5,est!$B$2:$U$29,$A22,FALSE)</f>
        <v>110190617.69</v>
      </c>
      <c r="W22" s="23"/>
      <c r="X22" s="21">
        <f>HLOOKUP(X$5,fed!$A$2:$AO$29,$A22,FALSE)</f>
        <v>3548293</v>
      </c>
      <c r="Y22" s="22">
        <f>HLOOKUP(Y$5,est!$B$2:$U$29,$A22,FALSE)</f>
        <v>87747929.420000017</v>
      </c>
      <c r="Z22" s="23"/>
      <c r="AA22" s="21">
        <f>HLOOKUP(AA$5,fed!$A$2:$AO$29,$A22,FALSE)</f>
        <v>977800</v>
      </c>
      <c r="AB22" s="21">
        <f>HLOOKUP(AB$5,fed!$A$2:$AO$29,$A22,FALSE)</f>
        <v>9818</v>
      </c>
      <c r="AC22" s="21">
        <f>HLOOKUP(AC$5,fed!$A$2:$AO$29,$A22,FALSE)</f>
        <v>49961024</v>
      </c>
      <c r="AD22" s="22">
        <f>HLOOKUP(AD$5,est!$B$2:$U$29,$A22,FALSE)</f>
        <v>1574693327.1300001</v>
      </c>
      <c r="AE22" s="23"/>
      <c r="AF22" s="21">
        <f>HLOOKUP(AF$5,fed!$A$2:$AO$29,$A22,FALSE)</f>
        <v>738838</v>
      </c>
      <c r="AG22" s="22">
        <f>HLOOKUP(AG$5,est!$B$2:$U$29,$A22,FALSE)</f>
        <v>2287710.75</v>
      </c>
      <c r="AH22" s="23"/>
      <c r="AI22" s="21">
        <f>HLOOKUP(AI$5,fed!$A$2:$AO$29,$A22,FALSE)</f>
        <v>78841733</v>
      </c>
      <c r="AJ22" s="21">
        <f>HLOOKUP(AJ$5,fed!$A$2:$AO$29,$A22,FALSE)</f>
        <v>176870901</v>
      </c>
      <c r="AK22" s="21">
        <f>HLOOKUP(AK$5,fed!$A$2:$AO$29,$A22,FALSE)</f>
        <v>133741387</v>
      </c>
      <c r="AL22" s="22">
        <f>HLOOKUP(AL$5,est!$B$2:$U$29,$A22,FALSE)</f>
        <v>135304599.05000001</v>
      </c>
      <c r="AM22" s="23"/>
      <c r="AN22" s="21">
        <f>HLOOKUP(AN$5,fed!$A$2:$AO$29,$A22,FALSE)</f>
        <v>3469287</v>
      </c>
      <c r="AO22" s="22">
        <f>HLOOKUP(AO$5,est!$B$2:$U$29,$A22,FALSE)</f>
        <v>103290576.17999999</v>
      </c>
      <c r="AP22" s="23"/>
      <c r="AQ22" s="21">
        <f>HLOOKUP(AQ$5,fed!$A$2:$AO$29,$A22,FALSE)</f>
        <v>762149</v>
      </c>
      <c r="AR22" s="21">
        <f>HLOOKUP(AR$5,fed!$A$2:$AO$29,$A22,FALSE)</f>
        <v>9339</v>
      </c>
      <c r="AS22" s="21">
        <f>HLOOKUP(AS$5,fed!$A$2:$AO$29,$A22,FALSE)</f>
        <v>35365689</v>
      </c>
      <c r="AT22" s="22">
        <f>HLOOKUP(AT$5,est!$B$2:$U$29,$A22,FALSE)</f>
        <v>1905873197.79</v>
      </c>
      <c r="AU22" s="23"/>
      <c r="AV22" s="21">
        <f>HLOOKUP(AV$5,fed!$A$2:$AO$29,$A22,FALSE)</f>
        <v>527195</v>
      </c>
      <c r="AW22" s="22">
        <f>HLOOKUP(AW$5,est!$B$2:$U$29,$A22,FALSE)</f>
        <v>4100623.6900000009</v>
      </c>
      <c r="AX22" s="23"/>
      <c r="AY22" s="21">
        <f>HLOOKUP(AY$5,fed!$A$2:$AO$29,$A22,FALSE)</f>
        <v>91191273</v>
      </c>
      <c r="AZ22" s="21">
        <f>HLOOKUP(AZ$5,fed!$A$2:$AO$29,$A22,FALSE)</f>
        <v>188882341</v>
      </c>
      <c r="BA22" s="21">
        <f>HLOOKUP(BA$5,fed!$A$2:$AO$29,$A22,FALSE)</f>
        <v>158355530</v>
      </c>
      <c r="BB22" s="22">
        <f>HLOOKUP(BB$5,est!$B$2:$U$29,$A22,FALSE)</f>
        <v>158043669.99999997</v>
      </c>
      <c r="BC22" s="23"/>
      <c r="BD22" s="21">
        <f>HLOOKUP(BD$5,fed!$A$2:$AO$29,$A22,FALSE)</f>
        <v>5813897</v>
      </c>
      <c r="BE22" s="22">
        <f>HLOOKUP(BE$5,est!$B$2:$U$29,$A22,FALSE)</f>
        <v>122698026.86000001</v>
      </c>
      <c r="BF22" s="23"/>
      <c r="BG22" s="21">
        <f>HLOOKUP(BG$5,fed!$A$2:$AO$29,$A22,FALSE)</f>
        <v>1403369</v>
      </c>
      <c r="BH22" s="21">
        <f>HLOOKUP(BH$5,fed!$A$2:$AO$29,$A22,FALSE)</f>
        <v>2309</v>
      </c>
      <c r="BI22" s="21">
        <f>HLOOKUP(BI$5,fed!$A$2:$AO$29,$A22,FALSE)</f>
        <v>39297467</v>
      </c>
      <c r="BJ22" s="22">
        <f>HLOOKUP(BJ$5,est!$B$2:$U$29,$A22,FALSE)</f>
        <v>2072259438.49</v>
      </c>
      <c r="BK22" s="23"/>
      <c r="BL22" s="21">
        <f>HLOOKUP(BL$5,fed!$A$2:$AO$29,$A22,FALSE)</f>
        <v>534853</v>
      </c>
      <c r="BM22" s="22">
        <f>HLOOKUP(BM$5,est!$B$2:$U$29,$A22,FALSE)</f>
        <v>4842213.67</v>
      </c>
      <c r="BN22" s="23"/>
      <c r="BO22" s="21">
        <f>HLOOKUP(BO$5,fed!$A$2:$AO$29,$A22,FALSE)</f>
        <v>105438263</v>
      </c>
      <c r="BP22" s="21">
        <f>HLOOKUP(BP$5,fed!$A$2:$AO$29,$A22,FALSE)</f>
        <v>224554757</v>
      </c>
      <c r="BQ22" s="21">
        <f>HLOOKUP(BQ$5,fed!$A$2:$AO$29,$A22,FALSE)</f>
        <v>179371909</v>
      </c>
      <c r="BR22" s="22">
        <f>HLOOKUP(BR$5,est!$B$2:$U$29,$A22,FALSE)</f>
        <v>169022156.92000002</v>
      </c>
      <c r="BS22" s="23"/>
      <c r="BT22" s="21">
        <f>HLOOKUP(BT$5,fed!$A$2:$AO$29,$A22,FALSE)</f>
        <v>5157043</v>
      </c>
      <c r="BU22" s="22">
        <f>HLOOKUP(BU$5,est!$B$2:$U$29,$A22,FALSE)</f>
        <v>141951941.36999997</v>
      </c>
      <c r="BV22" s="23"/>
      <c r="BW22" s="21">
        <f>HLOOKUP(BW$5,fed!$A$2:$AO$29,$A22,FALSE)</f>
        <v>657648</v>
      </c>
      <c r="BX22" s="21">
        <f>HLOOKUP(BX$5,fed!$A$2:$AO$29,$A22,FALSE)</f>
        <v>1653</v>
      </c>
      <c r="BY22" s="21">
        <f>HLOOKUP(BY$5,fed!$A$2:$AO$29,$A22,FALSE)</f>
        <v>36394151</v>
      </c>
      <c r="BZ22" s="22">
        <f>HLOOKUP(BZ$5,est!$B$2:$U$29,$A22,FALSE)</f>
        <v>2376215482.1399994</v>
      </c>
      <c r="CA22" s="23"/>
      <c r="CB22" s="21">
        <f>HLOOKUP(CB$5,fed!$A$2:$AO$29,$A22,FALSE)</f>
        <v>980031</v>
      </c>
      <c r="CC22" s="22">
        <f>HLOOKUP(CC$5,est!$B$2:$U$29,$A22,FALSE)</f>
        <v>10764637.239999998</v>
      </c>
      <c r="CD22" s="23"/>
    </row>
    <row r="23" spans="1:82" customFormat="1">
      <c r="A23">
        <v>19</v>
      </c>
      <c r="B23" t="s">
        <v>17</v>
      </c>
      <c r="C23" s="21">
        <f>HLOOKUP(C$5,fed!$A$2:$AO$29,$A23,FALSE)</f>
        <v>720929186</v>
      </c>
      <c r="D23" s="21">
        <f>HLOOKUP(D$5,fed!$A$2:$AO$29,$A23,FALSE)</f>
        <v>3139401513</v>
      </c>
      <c r="E23" s="21">
        <f>HLOOKUP(E$5,fed!$A$2:$AO$29,$A23,FALSE)</f>
        <v>3247851554</v>
      </c>
      <c r="F23" s="22">
        <f>HLOOKUP(F$5,est!$B$2:$U$29,$A23,FALSE)</f>
        <v>0</v>
      </c>
      <c r="G23" s="23"/>
      <c r="H23" s="21">
        <f>HLOOKUP(H$5,fed!$A$2:$AO$29,$A23,FALSE)</f>
        <v>45475588</v>
      </c>
      <c r="I23" s="22">
        <f>HLOOKUP(I$5,est!$B$2:$U$29,$A23,FALSE)</f>
        <v>1097388731.02</v>
      </c>
      <c r="J23" s="23"/>
      <c r="K23" s="21">
        <f>HLOOKUP(K$5,fed!$A$2:$AO$29,$A23,FALSE)</f>
        <v>1261484004</v>
      </c>
      <c r="L23" s="21">
        <f>HLOOKUP(L$5,fed!$A$2:$AO$29,$A23,FALSE)</f>
        <v>1277093</v>
      </c>
      <c r="M23" s="21">
        <f>HLOOKUP(M$5,fed!$A$2:$AO$29,$A23,FALSE)</f>
        <v>3077866079</v>
      </c>
      <c r="N23" s="22">
        <f>HLOOKUP(N$5,est!$B$2:$U$29,$A23,FALSE)</f>
        <v>11696064893.789999</v>
      </c>
      <c r="O23" s="23"/>
      <c r="P23" s="21">
        <f>HLOOKUP(P$5,fed!$A$2:$AO$29,$A23,FALSE)</f>
        <v>1104506608</v>
      </c>
      <c r="Q23" s="22">
        <f>HLOOKUP(Q$5,est!$B$2:$U$29,$A23,FALSE)</f>
        <v>102152607.16000001</v>
      </c>
      <c r="R23" s="23"/>
      <c r="S23" s="21">
        <f>HLOOKUP(S$5,fed!$A$2:$AO$29,$A23,FALSE)</f>
        <v>741773356</v>
      </c>
      <c r="T23" s="21">
        <f>HLOOKUP(T$5,fed!$A$2:$AO$29,$A23,FALSE)</f>
        <v>2874195229</v>
      </c>
      <c r="U23" s="21">
        <f>HLOOKUP(U$5,fed!$A$2:$AO$29,$A23,FALSE)</f>
        <v>3301440609</v>
      </c>
      <c r="V23" s="22">
        <f>HLOOKUP(V$5,est!$B$2:$U$29,$A23,FALSE)</f>
        <v>516651510.06999999</v>
      </c>
      <c r="W23" s="23"/>
      <c r="X23" s="21">
        <f>HLOOKUP(X$5,fed!$A$2:$AO$29,$A23,FALSE)</f>
        <v>49785406</v>
      </c>
      <c r="Y23" s="22">
        <f>HLOOKUP(Y$5,est!$B$2:$U$29,$A23,FALSE)</f>
        <v>1290926747.5999999</v>
      </c>
      <c r="Z23" s="23"/>
      <c r="AA23" s="21">
        <f>HLOOKUP(AA$5,fed!$A$2:$AO$29,$A23,FALSE)</f>
        <v>1159772621</v>
      </c>
      <c r="AB23" s="21">
        <f>HLOOKUP(AB$5,fed!$A$2:$AO$29,$A23,FALSE)</f>
        <v>4409036</v>
      </c>
      <c r="AC23" s="21">
        <f>HLOOKUP(AC$5,fed!$A$2:$AO$29,$A23,FALSE)</f>
        <v>1863004805</v>
      </c>
      <c r="AD23" s="22">
        <f>HLOOKUP(AD$5,est!$B$2:$U$29,$A23,FALSE)</f>
        <v>12243655097.030003</v>
      </c>
      <c r="AE23" s="23"/>
      <c r="AF23" s="21">
        <f>HLOOKUP(AF$5,fed!$A$2:$AO$29,$A23,FALSE)</f>
        <v>1060844771</v>
      </c>
      <c r="AG23" s="22">
        <f>HLOOKUP(AG$5,est!$B$2:$U$29,$A23,FALSE)</f>
        <v>99474749.210000008</v>
      </c>
      <c r="AH23" s="23"/>
      <c r="AI23" s="21">
        <f>HLOOKUP(AI$5,fed!$A$2:$AO$29,$A23,FALSE)</f>
        <v>826863366</v>
      </c>
      <c r="AJ23" s="21">
        <f>HLOOKUP(AJ$5,fed!$A$2:$AO$29,$A23,FALSE)</f>
        <v>3598900939</v>
      </c>
      <c r="AK23" s="21">
        <f>HLOOKUP(AK$5,fed!$A$2:$AO$29,$A23,FALSE)</f>
        <v>3494870068</v>
      </c>
      <c r="AL23" s="22">
        <f>HLOOKUP(AL$5,est!$B$2:$U$29,$A23,FALSE)</f>
        <v>751289817.29999995</v>
      </c>
      <c r="AM23" s="23"/>
      <c r="AN23" s="21">
        <f>HLOOKUP(AN$5,fed!$A$2:$AO$29,$A23,FALSE)</f>
        <v>53326417</v>
      </c>
      <c r="AO23" s="22">
        <f>HLOOKUP(AO$5,est!$B$2:$U$29,$A23,FALSE)</f>
        <v>1361673854.0799999</v>
      </c>
      <c r="AP23" s="23"/>
      <c r="AQ23" s="21">
        <f>HLOOKUP(AQ$5,fed!$A$2:$AO$29,$A23,FALSE)</f>
        <v>1769683065</v>
      </c>
      <c r="AR23" s="21">
        <f>HLOOKUP(AR$5,fed!$A$2:$AO$29,$A23,FALSE)</f>
        <v>8370164</v>
      </c>
      <c r="AS23" s="21">
        <f>HLOOKUP(AS$5,fed!$A$2:$AO$29,$A23,FALSE)</f>
        <v>2906450498</v>
      </c>
      <c r="AT23" s="22">
        <f>HLOOKUP(AT$5,est!$B$2:$U$29,$A23,FALSE)</f>
        <v>13792761720.519999</v>
      </c>
      <c r="AU23" s="23"/>
      <c r="AV23" s="21">
        <f>HLOOKUP(AV$5,fed!$A$2:$AO$29,$A23,FALSE)</f>
        <v>1926925527</v>
      </c>
      <c r="AW23" s="22">
        <f>HLOOKUP(AW$5,est!$B$2:$U$29,$A23,FALSE)</f>
        <v>148956996.53</v>
      </c>
      <c r="AX23" s="23"/>
      <c r="AY23" s="21">
        <f>HLOOKUP(AY$5,fed!$A$2:$AO$29,$A23,FALSE)</f>
        <v>1086296533</v>
      </c>
      <c r="AZ23" s="21">
        <f>HLOOKUP(AZ$5,fed!$A$2:$AO$29,$A23,FALSE)</f>
        <v>5411105447</v>
      </c>
      <c r="BA23" s="21">
        <f>HLOOKUP(BA$5,fed!$A$2:$AO$29,$A23,FALSE)</f>
        <v>4661493001</v>
      </c>
      <c r="BB23" s="22">
        <f>HLOOKUP(BB$5,est!$B$2:$U$29,$A23,FALSE)</f>
        <v>1098860284.9200001</v>
      </c>
      <c r="BC23" s="23"/>
      <c r="BD23" s="21">
        <f>HLOOKUP(BD$5,fed!$A$2:$AO$29,$A23,FALSE)</f>
        <v>59893545</v>
      </c>
      <c r="BE23" s="22">
        <f>HLOOKUP(BE$5,est!$B$2:$U$29,$A23,FALSE)</f>
        <v>1548427207.2599998</v>
      </c>
      <c r="BF23" s="23"/>
      <c r="BG23" s="21">
        <f>HLOOKUP(BG$5,fed!$A$2:$AO$29,$A23,FALSE)</f>
        <v>2455826988</v>
      </c>
      <c r="BH23" s="21">
        <f>HLOOKUP(BH$5,fed!$A$2:$AO$29,$A23,FALSE)</f>
        <v>5545151</v>
      </c>
      <c r="BI23" s="21">
        <f>HLOOKUP(BI$5,fed!$A$2:$AO$29,$A23,FALSE)</f>
        <v>3789739330</v>
      </c>
      <c r="BJ23" s="22">
        <f>HLOOKUP(BJ$5,est!$B$2:$U$29,$A23,FALSE)</f>
        <v>15807822989.84</v>
      </c>
      <c r="BK23" s="23"/>
      <c r="BL23" s="21">
        <f>HLOOKUP(BL$5,fed!$A$2:$AO$29,$A23,FALSE)</f>
        <v>1898424215</v>
      </c>
      <c r="BM23" s="22">
        <f>HLOOKUP(BM$5,est!$B$2:$U$29,$A23,FALSE)</f>
        <v>148708466.72</v>
      </c>
      <c r="BN23" s="23"/>
      <c r="BO23" s="21">
        <f>HLOOKUP(BO$5,fed!$A$2:$AO$29,$A23,FALSE)</f>
        <v>1438494708</v>
      </c>
      <c r="BP23" s="21">
        <f>HLOOKUP(BP$5,fed!$A$2:$AO$29,$A23,FALSE)</f>
        <v>6122656850</v>
      </c>
      <c r="BQ23" s="21">
        <f>HLOOKUP(BQ$5,fed!$A$2:$AO$29,$A23,FALSE)</f>
        <v>4760693928</v>
      </c>
      <c r="BR23" s="22">
        <f>HLOOKUP(BR$5,est!$B$2:$U$29,$A23,FALSE)</f>
        <v>1365630290.1700001</v>
      </c>
      <c r="BS23" s="23"/>
      <c r="BT23" s="21">
        <f>HLOOKUP(BT$5,fed!$A$2:$AO$29,$A23,FALSE)</f>
        <v>25217777</v>
      </c>
      <c r="BU23" s="22">
        <f>HLOOKUP(BU$5,est!$B$2:$U$29,$A23,FALSE)</f>
        <v>1734875169.8999999</v>
      </c>
      <c r="BV23" s="23"/>
      <c r="BW23" s="21">
        <f>HLOOKUP(BW$5,fed!$A$2:$AO$29,$A23,FALSE)</f>
        <v>2941505551</v>
      </c>
      <c r="BX23" s="21">
        <f>HLOOKUP(BX$5,fed!$A$2:$AO$29,$A23,FALSE)</f>
        <v>13713061</v>
      </c>
      <c r="BY23" s="21">
        <f>HLOOKUP(BY$5,fed!$A$2:$AO$29,$A23,FALSE)</f>
        <v>3485348382</v>
      </c>
      <c r="BZ23" s="22">
        <f>HLOOKUP(BZ$5,est!$B$2:$U$29,$A23,FALSE)</f>
        <v>17751217020.970001</v>
      </c>
      <c r="CA23" s="23"/>
      <c r="CB23" s="21">
        <f>HLOOKUP(CB$5,fed!$A$2:$AO$29,$A23,FALSE)</f>
        <v>1560520496</v>
      </c>
      <c r="CC23" s="22">
        <f>HLOOKUP(CC$5,est!$B$2:$U$29,$A23,FALSE)</f>
        <v>193070215.16000003</v>
      </c>
      <c r="CD23" s="23"/>
    </row>
    <row r="24" spans="1:82" customFormat="1">
      <c r="A24">
        <v>20</v>
      </c>
      <c r="B24" t="s">
        <v>18</v>
      </c>
      <c r="C24" s="21">
        <f>HLOOKUP(C$5,fed!$A$2:$AO$29,$A24,FALSE)</f>
        <v>3148473695</v>
      </c>
      <c r="D24" s="21">
        <f>HLOOKUP(D$5,fed!$A$2:$AO$29,$A24,FALSE)</f>
        <v>20977105711</v>
      </c>
      <c r="E24" s="21">
        <f>HLOOKUP(E$5,fed!$A$2:$AO$29,$A24,FALSE)</f>
        <v>15390760696</v>
      </c>
      <c r="F24" s="22">
        <f>HLOOKUP(F$5,est!$B$2:$U$29,$A24,FALSE)</f>
        <v>0</v>
      </c>
      <c r="G24" s="23">
        <f>HLOOKUP(G$5,RJ_mun!$A$1:$U$2,2,FALSE)</f>
        <v>571535922.95000005</v>
      </c>
      <c r="H24" s="21">
        <f>HLOOKUP(H$5,fed!$A$2:$AO$29,$A24,FALSE)</f>
        <v>37616182</v>
      </c>
      <c r="I24" s="22">
        <f>HLOOKUP(I$5,est!$B$2:$U$29,$A24,FALSE)</f>
        <v>1237657000</v>
      </c>
      <c r="J24" s="23">
        <f>HLOOKUP(J$5,RJ_mun!$A$1:$U$2,2,FALSE)</f>
        <v>1753444452.1899998</v>
      </c>
      <c r="K24" s="21">
        <f>HLOOKUP(K$5,fed!$A$2:$AO$29,$A24,FALSE)</f>
        <v>1633630310</v>
      </c>
      <c r="L24" s="21">
        <f>HLOOKUP(L$5,fed!$A$2:$AO$29,$A24,FALSE)</f>
        <v>128727</v>
      </c>
      <c r="M24" s="21">
        <f>HLOOKUP(M$5,fed!$A$2:$AO$29,$A24,FALSE)</f>
        <v>3577513298</v>
      </c>
      <c r="N24" s="22">
        <f>HLOOKUP(N$5,est!$B$2:$U$29,$A24,FALSE)</f>
        <v>17689766000</v>
      </c>
      <c r="O24" s="23">
        <f>HLOOKUP(O$5,RJ_mun!$A$1:$U$2,2,FALSE)</f>
        <v>3522002100.7499995</v>
      </c>
      <c r="P24" s="21">
        <f>HLOOKUP(P$5,fed!$A$2:$AO$29,$A24,FALSE)</f>
        <v>708986915</v>
      </c>
      <c r="Q24" s="22">
        <f>HLOOKUP(Q$5,est!$B$2:$U$29,$A24,FALSE)</f>
        <v>206154000</v>
      </c>
      <c r="R24" s="23">
        <f>HLOOKUP(R$5,RJ_mun!$A$1:$U$2,2,FALSE)</f>
        <v>480405918.79000002</v>
      </c>
      <c r="S24" s="21">
        <f>HLOOKUP(S$5,fed!$A$2:$AO$29,$A24,FALSE)</f>
        <v>2408669150</v>
      </c>
      <c r="T24" s="21">
        <f>HLOOKUP(T$5,fed!$A$2:$AO$29,$A24,FALSE)</f>
        <v>18449844571</v>
      </c>
      <c r="U24" s="21">
        <f>HLOOKUP(U$5,fed!$A$2:$AO$29,$A24,FALSE)</f>
        <v>15934582658</v>
      </c>
      <c r="V24" s="22">
        <f>HLOOKUP(V$5,est!$B$2:$U$29,$A24,FALSE)</f>
        <v>1283780000</v>
      </c>
      <c r="W24" s="23">
        <f>HLOOKUP(W$5,RJ_mun!$A$1:$U$2,2,FALSE)</f>
        <v>597091554.35000002</v>
      </c>
      <c r="X24" s="21">
        <f>HLOOKUP(X$5,fed!$A$2:$AO$29,$A24,FALSE)</f>
        <v>10384119</v>
      </c>
      <c r="Y24" s="22">
        <f>HLOOKUP(Y$5,est!$B$2:$U$29,$A24,FALSE)</f>
        <v>1511183000</v>
      </c>
      <c r="Z24" s="23">
        <f>HLOOKUP(Z$5,RJ_mun!$A$1:$U$2,2,FALSE)</f>
        <v>1884411660.3900006</v>
      </c>
      <c r="AA24" s="21">
        <f>HLOOKUP(AA$5,fed!$A$2:$AO$29,$A24,FALSE)</f>
        <v>1642516473</v>
      </c>
      <c r="AB24" s="21">
        <f>HLOOKUP(AB$5,fed!$A$2:$AO$29,$A24,FALSE)</f>
        <v>144832</v>
      </c>
      <c r="AC24" s="21">
        <f>HLOOKUP(AC$5,fed!$A$2:$AO$29,$A24,FALSE)</f>
        <v>2655467215</v>
      </c>
      <c r="AD24" s="22">
        <f>HLOOKUP(AD$5,est!$B$2:$U$29,$A24,FALSE)</f>
        <v>18619472000</v>
      </c>
      <c r="AE24" s="23">
        <f>HLOOKUP(AE$5,RJ_mun!$A$1:$U$2,2,FALSE)</f>
        <v>4056983563.6499996</v>
      </c>
      <c r="AF24" s="21">
        <f>HLOOKUP(AF$5,fed!$A$2:$AO$29,$A24,FALSE)</f>
        <v>603191658</v>
      </c>
      <c r="AG24" s="22">
        <f>HLOOKUP(AG$5,est!$B$2:$U$29,$A24,FALSE)</f>
        <v>290448000</v>
      </c>
      <c r="AH24" s="23">
        <f>HLOOKUP(AH$5,RJ_mun!$A$1:$U$2,2,FALSE)</f>
        <v>542721144.00000012</v>
      </c>
      <c r="AI24" s="21">
        <f>HLOOKUP(AI$5,fed!$A$2:$AO$29,$A24,FALSE)</f>
        <v>2829252443</v>
      </c>
      <c r="AJ24" s="21">
        <f>HLOOKUP(AJ$5,fed!$A$2:$AO$29,$A24,FALSE)</f>
        <v>19045882060</v>
      </c>
      <c r="AK24" s="21">
        <f>HLOOKUP(AK$5,fed!$A$2:$AO$29,$A24,FALSE)</f>
        <v>18294493065</v>
      </c>
      <c r="AL24" s="22">
        <f>HLOOKUP(AL$5,est!$B$2:$U$29,$A24,FALSE)</f>
        <v>1491339059</v>
      </c>
      <c r="AM24" s="23">
        <f>HLOOKUP(AM$5,RJ_mun!$A$1:$U$2,2,FALSE)</f>
        <v>645759459.62000024</v>
      </c>
      <c r="AN24" s="21">
        <f>HLOOKUP(AN$5,fed!$A$2:$AO$29,$A24,FALSE)</f>
        <v>8110993</v>
      </c>
      <c r="AO24" s="22">
        <f>HLOOKUP(AO$5,est!$B$2:$U$29,$A24,FALSE)</f>
        <v>1417039832</v>
      </c>
      <c r="AP24" s="23">
        <f>HLOOKUP(AP$5,RJ_mun!$A$1:$U$2,2,FALSE)</f>
        <v>2122974321.6799998</v>
      </c>
      <c r="AQ24" s="21">
        <f>HLOOKUP(AQ$5,fed!$A$2:$AO$29,$A24,FALSE)</f>
        <v>1934455406</v>
      </c>
      <c r="AR24" s="21">
        <f>HLOOKUP(AR$5,fed!$A$2:$AO$29,$A24,FALSE)</f>
        <v>78438</v>
      </c>
      <c r="AS24" s="21">
        <f>HLOOKUP(AS$5,fed!$A$2:$AO$29,$A24,FALSE)</f>
        <v>2810587712</v>
      </c>
      <c r="AT24" s="22">
        <f>HLOOKUP(AT$5,est!$B$2:$U$29,$A24,FALSE)</f>
        <v>22113232827</v>
      </c>
      <c r="AU24" s="23">
        <f>HLOOKUP(AU$5,RJ_mun!$A$1:$U$2,2,FALSE)</f>
        <v>4757204127.3800011</v>
      </c>
      <c r="AV24" s="21">
        <f>HLOOKUP(AV$5,fed!$A$2:$AO$29,$A24,FALSE)</f>
        <v>754980885</v>
      </c>
      <c r="AW24" s="22">
        <f>HLOOKUP(AW$5,est!$B$2:$U$29,$A24,FALSE)</f>
        <v>464270603</v>
      </c>
      <c r="AX24" s="23">
        <f>HLOOKUP(AX$5,RJ_mun!$A$1:$U$2,2,FALSE)</f>
        <v>693522762.18000007</v>
      </c>
      <c r="AY24" s="21">
        <f>HLOOKUP(AY$5,fed!$A$2:$AO$29,$A24,FALSE)</f>
        <v>3765016981</v>
      </c>
      <c r="AZ24" s="21">
        <f>HLOOKUP(AZ$5,fed!$A$2:$AO$29,$A24,FALSE)</f>
        <v>18828328831</v>
      </c>
      <c r="BA24" s="21">
        <f>HLOOKUP(BA$5,fed!$A$2:$AO$29,$A24,FALSE)</f>
        <v>23172060972</v>
      </c>
      <c r="BB24" s="22">
        <f>HLOOKUP(BB$5,est!$B$2:$U$29,$A24,FALSE)</f>
        <v>1708473888</v>
      </c>
      <c r="BC24" s="23">
        <f>HLOOKUP(BC$5,RJ_mun!$A$1:$U$2,2,FALSE)</f>
        <v>848496979.88999963</v>
      </c>
      <c r="BD24" s="21">
        <f>HLOOKUP(BD$5,fed!$A$2:$AO$29,$A24,FALSE)</f>
        <v>8660111</v>
      </c>
      <c r="BE24" s="22">
        <f>HLOOKUP(BE$5,est!$B$2:$U$29,$A24,FALSE)</f>
        <v>1547153559</v>
      </c>
      <c r="BF24" s="23">
        <f>HLOOKUP(BF$5,RJ_mun!$A$1:$U$2,2,FALSE)</f>
        <v>2273416410.500001</v>
      </c>
      <c r="BG24" s="21">
        <f>HLOOKUP(BG$5,fed!$A$2:$AO$29,$A24,FALSE)</f>
        <v>2451868150</v>
      </c>
      <c r="BH24" s="21">
        <f>HLOOKUP(BH$5,fed!$A$2:$AO$29,$A24,FALSE)</f>
        <v>113769</v>
      </c>
      <c r="BI24" s="21">
        <f>HLOOKUP(BI$5,fed!$A$2:$AO$29,$A24,FALSE)</f>
        <v>3440333953</v>
      </c>
      <c r="BJ24" s="22">
        <f>HLOOKUP(BJ$5,est!$B$2:$U$29,$A24,FALSE)</f>
        <v>24802484759</v>
      </c>
      <c r="BK24" s="23">
        <f>HLOOKUP(BK$5,RJ_mun!$A$1:$U$2,2,FALSE)</f>
        <v>5643266943.3600006</v>
      </c>
      <c r="BL24" s="21">
        <f>HLOOKUP(BL$5,fed!$A$2:$AO$29,$A24,FALSE)</f>
        <v>901669366</v>
      </c>
      <c r="BM24" s="22">
        <f>HLOOKUP(BM$5,est!$B$2:$U$29,$A24,FALSE)</f>
        <v>418195529</v>
      </c>
      <c r="BN24" s="23">
        <f>HLOOKUP(BN$5,RJ_mun!$A$1:$U$2,2,FALSE)</f>
        <v>843218536.25999987</v>
      </c>
      <c r="BO24" s="21">
        <f>HLOOKUP(BO$5,fed!$A$2:$AO$29,$A24,FALSE)</f>
        <v>3836216273</v>
      </c>
      <c r="BP24" s="21">
        <f>HLOOKUP(BP$5,fed!$A$2:$AO$29,$A24,FALSE)</f>
        <v>17930101440</v>
      </c>
      <c r="BQ24" s="21">
        <f>HLOOKUP(BQ$5,fed!$A$2:$AO$29,$A24,FALSE)</f>
        <v>24029859358</v>
      </c>
      <c r="BR24" s="22">
        <f>HLOOKUP(BR$5,est!$B$2:$U$29,$A24,FALSE)</f>
        <v>1892773441</v>
      </c>
      <c r="BS24" s="23">
        <f>HLOOKUP(BS$5,RJ_mun!$A$1:$U$2,2,FALSE)</f>
        <v>832531431.99000013</v>
      </c>
      <c r="BT24" s="21">
        <f>HLOOKUP(BT$5,fed!$A$2:$AO$29,$A24,FALSE)</f>
        <v>6400449</v>
      </c>
      <c r="BU24" s="22">
        <f>HLOOKUP(BU$5,est!$B$2:$U$29,$A24,FALSE)</f>
        <v>1743605226</v>
      </c>
      <c r="BV24" s="23">
        <f>HLOOKUP(BV$5,RJ_mun!$A$1:$U$2,2,FALSE)</f>
        <v>2285780199.2100005</v>
      </c>
      <c r="BW24" s="21">
        <f>HLOOKUP(BW$5,fed!$A$2:$AO$29,$A24,FALSE)</f>
        <v>3054016817</v>
      </c>
      <c r="BX24" s="21">
        <f>HLOOKUP(BX$5,fed!$A$2:$AO$29,$A24,FALSE)</f>
        <v>71225</v>
      </c>
      <c r="BY24" s="21">
        <f>HLOOKUP(BY$5,fed!$A$2:$AO$29,$A24,FALSE)</f>
        <v>3635298412</v>
      </c>
      <c r="BZ24" s="22">
        <f>HLOOKUP(BZ$5,est!$B$2:$U$29,$A24,FALSE)</f>
        <v>26661527901</v>
      </c>
      <c r="CA24" s="23">
        <f>HLOOKUP(CA$5,RJ_mun!$A$1:$U$2,2,FALSE)</f>
        <v>5918828070.5100012</v>
      </c>
      <c r="CB24" s="21">
        <f>HLOOKUP(CB$5,fed!$A$2:$AO$29,$A24,FALSE)</f>
        <v>931189379</v>
      </c>
      <c r="CC24" s="22">
        <f>HLOOKUP(CC$5,est!$B$2:$U$29,$A24,FALSE)</f>
        <v>525059853</v>
      </c>
      <c r="CD24" s="23">
        <f>HLOOKUP(CD$5,RJ_mun!$A$1:$U$2,2,FALSE)</f>
        <v>1002550892.9999999</v>
      </c>
    </row>
    <row r="25" spans="1:82" customFormat="1">
      <c r="A25">
        <v>21</v>
      </c>
      <c r="B25" t="s">
        <v>19</v>
      </c>
      <c r="C25" s="21">
        <f>HLOOKUP(C$5,fed!$A$2:$AO$29,$A25,FALSE)</f>
        <v>107682841</v>
      </c>
      <c r="D25" s="21">
        <f>HLOOKUP(D$5,fed!$A$2:$AO$29,$A25,FALSE)</f>
        <v>190633945</v>
      </c>
      <c r="E25" s="21">
        <f>HLOOKUP(E$5,fed!$A$2:$AO$29,$A25,FALSE)</f>
        <v>198353450</v>
      </c>
      <c r="F25" s="22">
        <f>HLOOKUP(F$5,est!$B$2:$U$29,$A25,FALSE)</f>
        <v>0</v>
      </c>
      <c r="G25" s="23"/>
      <c r="H25" s="21">
        <f>HLOOKUP(H$5,fed!$A$2:$AO$29,$A25,FALSE)</f>
        <v>2104517</v>
      </c>
      <c r="I25" s="22">
        <f>HLOOKUP(I$5,est!$B$2:$U$29,$A25,FALSE)</f>
        <v>122610030.43999998</v>
      </c>
      <c r="J25" s="23"/>
      <c r="K25" s="21">
        <f>HLOOKUP(K$5,fed!$A$2:$AO$29,$A25,FALSE)</f>
        <v>7310570</v>
      </c>
      <c r="L25" s="21">
        <f>HLOOKUP(L$5,fed!$A$2:$AO$29,$A25,FALSE)</f>
        <v>35128</v>
      </c>
      <c r="M25" s="21">
        <f>HLOOKUP(M$5,fed!$A$2:$AO$29,$A25,FALSE)</f>
        <v>81064242</v>
      </c>
      <c r="N25" s="22">
        <f>HLOOKUP(N$5,est!$B$2:$U$29,$A25,FALSE)</f>
        <v>2233425001.6199999</v>
      </c>
      <c r="O25" s="23"/>
      <c r="P25" s="21">
        <f>HLOOKUP(P$5,fed!$A$2:$AO$29,$A25,FALSE)</f>
        <v>4522485</v>
      </c>
      <c r="Q25" s="22">
        <f>HLOOKUP(Q$5,est!$B$2:$U$29,$A25,FALSE)</f>
        <v>876183.81</v>
      </c>
      <c r="R25" s="23"/>
      <c r="S25" s="21">
        <f>HLOOKUP(S$5,fed!$A$2:$AO$29,$A25,FALSE)</f>
        <v>109024770</v>
      </c>
      <c r="T25" s="21">
        <f>HLOOKUP(T$5,fed!$A$2:$AO$29,$A25,FALSE)</f>
        <v>210100957</v>
      </c>
      <c r="U25" s="21">
        <f>HLOOKUP(U$5,fed!$A$2:$AO$29,$A25,FALSE)</f>
        <v>212359777</v>
      </c>
      <c r="V25" s="22">
        <f>HLOOKUP(V$5,est!$B$2:$U$29,$A25,FALSE)</f>
        <v>0</v>
      </c>
      <c r="W25" s="23"/>
      <c r="X25" s="21">
        <f>HLOOKUP(X$5,fed!$A$2:$AO$29,$A25,FALSE)</f>
        <v>2218886</v>
      </c>
      <c r="Y25" s="22">
        <f>HLOOKUP(Y$5,est!$B$2:$U$29,$A25,FALSE)</f>
        <v>141382152.58000001</v>
      </c>
      <c r="Z25" s="23"/>
      <c r="AA25" s="21">
        <f>HLOOKUP(AA$5,fed!$A$2:$AO$29,$A25,FALSE)</f>
        <v>10413024</v>
      </c>
      <c r="AB25" s="21">
        <f>HLOOKUP(AB$5,fed!$A$2:$AO$29,$A25,FALSE)</f>
        <v>39807</v>
      </c>
      <c r="AC25" s="21">
        <f>HLOOKUP(AC$5,fed!$A$2:$AO$29,$A25,FALSE)</f>
        <v>56398214</v>
      </c>
      <c r="AD25" s="22">
        <f>HLOOKUP(AD$5,est!$B$2:$U$29,$A25,FALSE)</f>
        <v>2383154554.4499998</v>
      </c>
      <c r="AE25" s="23"/>
      <c r="AF25" s="21">
        <f>HLOOKUP(AF$5,fed!$A$2:$AO$29,$A25,FALSE)</f>
        <v>4387387</v>
      </c>
      <c r="AG25" s="22">
        <f>HLOOKUP(AG$5,est!$B$2:$U$29,$A25,FALSE)</f>
        <v>0</v>
      </c>
      <c r="AH25" s="23"/>
      <c r="AI25" s="21">
        <f>HLOOKUP(AI$5,fed!$A$2:$AO$29,$A25,FALSE)</f>
        <v>137790461</v>
      </c>
      <c r="AJ25" s="21">
        <f>HLOOKUP(AJ$5,fed!$A$2:$AO$29,$A25,FALSE)</f>
        <v>268531632</v>
      </c>
      <c r="AK25" s="21">
        <f>HLOOKUP(AK$5,fed!$A$2:$AO$29,$A25,FALSE)</f>
        <v>253235219</v>
      </c>
      <c r="AL25" s="22">
        <f>HLOOKUP(AL$5,est!$B$2:$U$29,$A25,FALSE)</f>
        <v>281486146.87</v>
      </c>
      <c r="AM25" s="23"/>
      <c r="AN25" s="21">
        <f>HLOOKUP(AN$5,fed!$A$2:$AO$29,$A25,FALSE)</f>
        <v>1647121</v>
      </c>
      <c r="AO25" s="22">
        <f>HLOOKUP(AO$5,est!$B$2:$U$29,$A25,FALSE)</f>
        <v>153051615.40000001</v>
      </c>
      <c r="AP25" s="23"/>
      <c r="AQ25" s="21">
        <f>HLOOKUP(AQ$5,fed!$A$2:$AO$29,$A25,FALSE)</f>
        <v>15952443</v>
      </c>
      <c r="AR25" s="21">
        <f>HLOOKUP(AR$5,fed!$A$2:$AO$29,$A25,FALSE)</f>
        <v>24997</v>
      </c>
      <c r="AS25" s="21">
        <f>HLOOKUP(AS$5,fed!$A$2:$AO$29,$A25,FALSE)</f>
        <v>49333284</v>
      </c>
      <c r="AT25" s="22">
        <f>HLOOKUP(AT$5,est!$B$2:$U$29,$A25,FALSE)</f>
        <v>2803651887.3800001</v>
      </c>
      <c r="AU25" s="23"/>
      <c r="AV25" s="21">
        <f>HLOOKUP(AV$5,fed!$A$2:$AO$29,$A25,FALSE)</f>
        <v>4995052</v>
      </c>
      <c r="AW25" s="22">
        <f>HLOOKUP(AW$5,est!$B$2:$U$29,$A25,FALSE)</f>
        <v>9040829.0600000005</v>
      </c>
      <c r="AX25" s="23"/>
      <c r="AY25" s="21">
        <f>HLOOKUP(AY$5,fed!$A$2:$AO$29,$A25,FALSE)</f>
        <v>154725261</v>
      </c>
      <c r="AZ25" s="21">
        <f>HLOOKUP(AZ$5,fed!$A$2:$AO$29,$A25,FALSE)</f>
        <v>296825405</v>
      </c>
      <c r="BA25" s="21">
        <f>HLOOKUP(BA$5,fed!$A$2:$AO$29,$A25,FALSE)</f>
        <v>286342101</v>
      </c>
      <c r="BB25" s="22">
        <f>HLOOKUP(BB$5,est!$B$2:$U$29,$A25,FALSE)</f>
        <v>314528886.13</v>
      </c>
      <c r="BC25" s="23"/>
      <c r="BD25" s="21">
        <f>HLOOKUP(BD$5,fed!$A$2:$AO$29,$A25,FALSE)</f>
        <v>2367115</v>
      </c>
      <c r="BE25" s="22">
        <f>HLOOKUP(BE$5,est!$B$2:$U$29,$A25,FALSE)</f>
        <v>179692226.19999999</v>
      </c>
      <c r="BF25" s="23"/>
      <c r="BG25" s="21">
        <f>HLOOKUP(BG$5,fed!$A$2:$AO$29,$A25,FALSE)</f>
        <v>42435921</v>
      </c>
      <c r="BH25" s="21">
        <f>HLOOKUP(BH$5,fed!$A$2:$AO$29,$A25,FALSE)</f>
        <v>6753</v>
      </c>
      <c r="BI25" s="21">
        <f>HLOOKUP(BI$5,fed!$A$2:$AO$29,$A25,FALSE)</f>
        <v>58669209</v>
      </c>
      <c r="BJ25" s="22">
        <f>HLOOKUP(BJ$5,est!$B$2:$U$29,$A25,FALSE)</f>
        <v>3115972946.9000001</v>
      </c>
      <c r="BK25" s="23"/>
      <c r="BL25" s="21">
        <f>HLOOKUP(BL$5,fed!$A$2:$AO$29,$A25,FALSE)</f>
        <v>6621568</v>
      </c>
      <c r="BM25" s="22">
        <f>HLOOKUP(BM$5,est!$B$2:$U$29,$A25,FALSE)</f>
        <v>12195944.16</v>
      </c>
      <c r="BN25" s="23"/>
      <c r="BO25" s="21">
        <f>HLOOKUP(BO$5,fed!$A$2:$AO$29,$A25,FALSE)</f>
        <v>183443065</v>
      </c>
      <c r="BP25" s="21">
        <f>HLOOKUP(BP$5,fed!$A$2:$AO$29,$A25,FALSE)</f>
        <v>361199028</v>
      </c>
      <c r="BQ25" s="21">
        <f>HLOOKUP(BQ$5,fed!$A$2:$AO$29,$A25,FALSE)</f>
        <v>321975506</v>
      </c>
      <c r="BR25" s="22">
        <f>HLOOKUP(BR$5,est!$B$2:$U$29,$A25,FALSE)</f>
        <v>362821774.22000003</v>
      </c>
      <c r="BS25" s="23"/>
      <c r="BT25" s="21">
        <f>HLOOKUP(BT$5,fed!$A$2:$AO$29,$A25,FALSE)</f>
        <v>2584720</v>
      </c>
      <c r="BU25" s="22">
        <f>HLOOKUP(BU$5,est!$B$2:$U$29,$A25,FALSE)</f>
        <v>203141502.16</v>
      </c>
      <c r="BV25" s="23"/>
      <c r="BW25" s="21">
        <f>HLOOKUP(BW$5,fed!$A$2:$AO$29,$A25,FALSE)</f>
        <v>24663183</v>
      </c>
      <c r="BX25" s="21">
        <f>HLOOKUP(BX$5,fed!$A$2:$AO$29,$A25,FALSE)</f>
        <v>8149</v>
      </c>
      <c r="BY25" s="21">
        <f>HLOOKUP(BY$5,fed!$A$2:$AO$29,$A25,FALSE)</f>
        <v>60405985</v>
      </c>
      <c r="BZ25" s="22">
        <f>HLOOKUP(BZ$5,est!$B$2:$U$29,$A25,FALSE)</f>
        <v>3678972827.7400002</v>
      </c>
      <c r="CA25" s="23"/>
      <c r="CB25" s="21">
        <f>HLOOKUP(CB$5,fed!$A$2:$AO$29,$A25,FALSE)</f>
        <v>11040871</v>
      </c>
      <c r="CC25" s="22">
        <f>HLOOKUP(CC$5,est!$B$2:$U$29,$A25,FALSE)</f>
        <v>13668750.229999999</v>
      </c>
      <c r="CD25" s="23"/>
    </row>
    <row r="26" spans="1:82" customFormat="1">
      <c r="A26">
        <v>22</v>
      </c>
      <c r="B26" t="s">
        <v>20</v>
      </c>
      <c r="C26" s="21">
        <f>HLOOKUP(C$5,fed!$A$2:$AO$29,$A26,FALSE)</f>
        <v>42424494</v>
      </c>
      <c r="D26" s="21">
        <f>HLOOKUP(D$5,fed!$A$2:$AO$29,$A26,FALSE)</f>
        <v>118493399</v>
      </c>
      <c r="E26" s="21">
        <f>HLOOKUP(E$5,fed!$A$2:$AO$29,$A26,FALSE)</f>
        <v>95348710</v>
      </c>
      <c r="F26" s="22">
        <f>HLOOKUP(F$5,est!$B$2:$U$29,$A26,FALSE)</f>
        <v>0</v>
      </c>
      <c r="G26" s="23"/>
      <c r="H26" s="21">
        <f>HLOOKUP(H$5,fed!$A$2:$AO$29,$A26,FALSE)</f>
        <v>2255023</v>
      </c>
      <c r="I26" s="22">
        <f>HLOOKUP(I$5,est!$B$2:$U$29,$A26,FALSE)</f>
        <v>82011843</v>
      </c>
      <c r="J26" s="23"/>
      <c r="K26" s="21">
        <f>HLOOKUP(K$5,fed!$A$2:$AO$29,$A26,FALSE)</f>
        <v>790254</v>
      </c>
      <c r="L26" s="21">
        <f>HLOOKUP(L$5,fed!$A$2:$AO$29,$A26,FALSE)</f>
        <v>4231</v>
      </c>
      <c r="M26" s="21">
        <f>HLOOKUP(M$5,fed!$A$2:$AO$29,$A26,FALSE)</f>
        <v>25219186</v>
      </c>
      <c r="N26" s="22">
        <f>HLOOKUP(N$5,est!$B$2:$U$29,$A26,FALSE)</f>
        <v>1665395756</v>
      </c>
      <c r="O26" s="23"/>
      <c r="P26" s="21">
        <f>HLOOKUP(P$5,fed!$A$2:$AO$29,$A26,FALSE)</f>
        <v>6798048</v>
      </c>
      <c r="Q26" s="22">
        <f>HLOOKUP(Q$5,est!$B$2:$U$29,$A26,FALSE)</f>
        <v>2625258</v>
      </c>
      <c r="R26" s="23"/>
      <c r="S26" s="21">
        <f>HLOOKUP(S$5,fed!$A$2:$AO$29,$A26,FALSE)</f>
        <v>51582893</v>
      </c>
      <c r="T26" s="21">
        <f>HLOOKUP(T$5,fed!$A$2:$AO$29,$A26,FALSE)</f>
        <v>123889998</v>
      </c>
      <c r="U26" s="21">
        <f>HLOOKUP(U$5,fed!$A$2:$AO$29,$A26,FALSE)</f>
        <v>103907733</v>
      </c>
      <c r="V26" s="22">
        <f>HLOOKUP(V$5,est!$B$2:$U$29,$A26,FALSE)</f>
        <v>91878079.800000012</v>
      </c>
      <c r="W26" s="23"/>
      <c r="X26" s="21">
        <f>HLOOKUP(X$5,fed!$A$2:$AO$29,$A26,FALSE)</f>
        <v>2413815</v>
      </c>
      <c r="Y26" s="22">
        <f>HLOOKUP(Y$5,est!$B$2:$U$29,$A26,FALSE)</f>
        <v>94000225.359999999</v>
      </c>
      <c r="Z26" s="23"/>
      <c r="AA26" s="21">
        <f>HLOOKUP(AA$5,fed!$A$2:$AO$29,$A26,FALSE)</f>
        <v>2693718</v>
      </c>
      <c r="AB26" s="21">
        <f>HLOOKUP(AB$5,fed!$A$2:$AO$29,$A26,FALSE)</f>
        <v>2230</v>
      </c>
      <c r="AC26" s="21">
        <f>HLOOKUP(AC$5,fed!$A$2:$AO$29,$A26,FALSE)</f>
        <v>20583027</v>
      </c>
      <c r="AD26" s="22">
        <f>HLOOKUP(AD$5,est!$B$2:$U$29,$A26,FALSE)</f>
        <v>1783706828.1100001</v>
      </c>
      <c r="AE26" s="23"/>
      <c r="AF26" s="21">
        <f>HLOOKUP(AF$5,fed!$A$2:$AO$29,$A26,FALSE)</f>
        <v>7579672</v>
      </c>
      <c r="AG26" s="22">
        <f>HLOOKUP(AG$5,est!$B$2:$U$29,$A26,FALSE)</f>
        <v>4580484.0999999996</v>
      </c>
      <c r="AH26" s="23"/>
      <c r="AI26" s="21">
        <f>HLOOKUP(AI$5,fed!$A$2:$AO$29,$A26,FALSE)</f>
        <v>61576958</v>
      </c>
      <c r="AJ26" s="21">
        <f>HLOOKUP(AJ$5,fed!$A$2:$AO$29,$A26,FALSE)</f>
        <v>137909957</v>
      </c>
      <c r="AK26" s="21">
        <f>HLOOKUP(AK$5,fed!$A$2:$AO$29,$A26,FALSE)</f>
        <v>132473047</v>
      </c>
      <c r="AL26" s="22">
        <f>HLOOKUP(AL$5,est!$B$2:$U$29,$A26,FALSE)</f>
        <v>144561010.34999999</v>
      </c>
      <c r="AM26" s="23"/>
      <c r="AN26" s="21">
        <f>HLOOKUP(AN$5,fed!$A$2:$AO$29,$A26,FALSE)</f>
        <v>3428205</v>
      </c>
      <c r="AO26" s="22">
        <f>HLOOKUP(AO$5,est!$B$2:$U$29,$A26,FALSE)</f>
        <v>110225930.34</v>
      </c>
      <c r="AP26" s="23"/>
      <c r="AQ26" s="21">
        <f>HLOOKUP(AQ$5,fed!$A$2:$AO$29,$A26,FALSE)</f>
        <v>990589</v>
      </c>
      <c r="AR26" s="21">
        <f>HLOOKUP(AR$5,fed!$A$2:$AO$29,$A26,FALSE)</f>
        <v>3080</v>
      </c>
      <c r="AS26" s="21">
        <f>HLOOKUP(AS$5,fed!$A$2:$AO$29,$A26,FALSE)</f>
        <v>20912837</v>
      </c>
      <c r="AT26" s="22">
        <f>HLOOKUP(AT$5,est!$B$2:$U$29,$A26,FALSE)</f>
        <v>2163250521.3499999</v>
      </c>
      <c r="AU26" s="23"/>
      <c r="AV26" s="21">
        <f>HLOOKUP(AV$5,fed!$A$2:$AO$29,$A26,FALSE)</f>
        <v>8435507</v>
      </c>
      <c r="AW26" s="22">
        <f>HLOOKUP(AW$5,est!$B$2:$U$29,$A26,FALSE)</f>
        <v>5505620.9000000004</v>
      </c>
      <c r="AX26" s="23"/>
      <c r="AY26" s="21">
        <f>HLOOKUP(AY$5,fed!$A$2:$AO$29,$A26,FALSE)</f>
        <v>79921925</v>
      </c>
      <c r="AZ26" s="21">
        <f>HLOOKUP(AZ$5,fed!$A$2:$AO$29,$A26,FALSE)</f>
        <v>176020383</v>
      </c>
      <c r="BA26" s="21">
        <f>HLOOKUP(BA$5,fed!$A$2:$AO$29,$A26,FALSE)</f>
        <v>154969121</v>
      </c>
      <c r="BB26" s="22">
        <f>HLOOKUP(BB$5,est!$B$2:$U$29,$A26,FALSE)</f>
        <v>167727471.91000003</v>
      </c>
      <c r="BC26" s="23"/>
      <c r="BD26" s="21">
        <f>HLOOKUP(BD$5,fed!$A$2:$AO$29,$A26,FALSE)</f>
        <v>3670016</v>
      </c>
      <c r="BE26" s="22">
        <f>HLOOKUP(BE$5,est!$B$2:$U$29,$A26,FALSE)</f>
        <v>119760294.42</v>
      </c>
      <c r="BF26" s="23"/>
      <c r="BG26" s="21">
        <f>HLOOKUP(BG$5,fed!$A$2:$AO$29,$A26,FALSE)</f>
        <v>9854012</v>
      </c>
      <c r="BH26" s="21">
        <f>HLOOKUP(BH$5,fed!$A$2:$AO$29,$A26,FALSE)</f>
        <v>8521</v>
      </c>
      <c r="BI26" s="21">
        <f>HLOOKUP(BI$5,fed!$A$2:$AO$29,$A26,FALSE)</f>
        <v>30804222</v>
      </c>
      <c r="BJ26" s="22">
        <f>HLOOKUP(BJ$5,est!$B$2:$U$29,$A26,FALSE)</f>
        <v>2485153796.6499996</v>
      </c>
      <c r="BK26" s="23"/>
      <c r="BL26" s="21">
        <f>HLOOKUP(BL$5,fed!$A$2:$AO$29,$A26,FALSE)</f>
        <v>10764510</v>
      </c>
      <c r="BM26" s="22">
        <f>HLOOKUP(BM$5,est!$B$2:$U$29,$A26,FALSE)</f>
        <v>4610866.92</v>
      </c>
      <c r="BN26" s="23"/>
      <c r="BO26" s="21">
        <f>HLOOKUP(BO$5,fed!$A$2:$AO$29,$A26,FALSE)</f>
        <v>91830573</v>
      </c>
      <c r="BP26" s="21">
        <f>HLOOKUP(BP$5,fed!$A$2:$AO$29,$A26,FALSE)</f>
        <v>197109377</v>
      </c>
      <c r="BQ26" s="21">
        <f>HLOOKUP(BQ$5,fed!$A$2:$AO$29,$A26,FALSE)</f>
        <v>170385594</v>
      </c>
      <c r="BR26" s="22">
        <f>HLOOKUP(BR$5,est!$B$2:$U$29,$A26,FALSE)</f>
        <v>188868368.65000001</v>
      </c>
      <c r="BS26" s="23"/>
      <c r="BT26" s="21">
        <f>HLOOKUP(BT$5,fed!$A$2:$AO$29,$A26,FALSE)</f>
        <v>1383613</v>
      </c>
      <c r="BU26" s="22">
        <f>HLOOKUP(BU$5,est!$B$2:$U$29,$A26,FALSE)</f>
        <v>137062742.20000002</v>
      </c>
      <c r="BV26" s="23"/>
      <c r="BW26" s="21">
        <f>HLOOKUP(BW$5,fed!$A$2:$AO$29,$A26,FALSE)</f>
        <v>12055074</v>
      </c>
      <c r="BX26" s="21">
        <f>HLOOKUP(BX$5,fed!$A$2:$AO$29,$A26,FALSE)</f>
        <v>2265</v>
      </c>
      <c r="BY26" s="21">
        <f>HLOOKUP(BY$5,fed!$A$2:$AO$29,$A26,FALSE)</f>
        <v>28679787</v>
      </c>
      <c r="BZ26" s="22">
        <f>HLOOKUP(BZ$5,est!$B$2:$U$29,$A26,FALSE)</f>
        <v>2613123715.8499999</v>
      </c>
      <c r="CA26" s="23"/>
      <c r="CB26" s="21">
        <f>HLOOKUP(CB$5,fed!$A$2:$AO$29,$A26,FALSE)</f>
        <v>12045966</v>
      </c>
      <c r="CC26" s="22">
        <f>HLOOKUP(CC$5,est!$B$2:$U$29,$A26,FALSE)</f>
        <v>4122200.0599999996</v>
      </c>
      <c r="CD26" s="23"/>
    </row>
    <row r="27" spans="1:82" customFormat="1">
      <c r="A27">
        <v>23</v>
      </c>
      <c r="B27" t="s">
        <v>21</v>
      </c>
      <c r="C27" s="21">
        <f>HLOOKUP(C$5,fed!$A$2:$AO$29,$A27,FALSE)</f>
        <v>19727985</v>
      </c>
      <c r="D27" s="21">
        <f>HLOOKUP(D$5,fed!$A$2:$AO$29,$A27,FALSE)</f>
        <v>28168551</v>
      </c>
      <c r="E27" s="21">
        <f>HLOOKUP(E$5,fed!$A$2:$AO$29,$A27,FALSE)</f>
        <v>33993859</v>
      </c>
      <c r="F27" s="22">
        <f>HLOOKUP(F$5,est!$B$2:$U$29,$A27,FALSE)</f>
        <v>0</v>
      </c>
      <c r="G27" s="23"/>
      <c r="H27" s="21">
        <f>HLOOKUP(H$5,fed!$A$2:$AO$29,$A27,FALSE)</f>
        <v>457848</v>
      </c>
      <c r="I27" s="22">
        <f>HLOOKUP(I$5,est!$B$2:$U$29,$A27,FALSE)</f>
        <v>25661989.899999999</v>
      </c>
      <c r="J27" s="23"/>
      <c r="K27" s="21">
        <f>HLOOKUP(K$5,fed!$A$2:$AO$29,$A27,FALSE)</f>
        <v>910678</v>
      </c>
      <c r="L27" s="21">
        <f>HLOOKUP(L$5,fed!$A$2:$AO$29,$A27,FALSE)</f>
        <v>4204</v>
      </c>
      <c r="M27" s="21">
        <f>HLOOKUP(M$5,fed!$A$2:$AO$29,$A27,FALSE)</f>
        <v>6781906</v>
      </c>
      <c r="N27" s="22">
        <f>HLOOKUP(N$5,est!$B$2:$U$29,$A27,FALSE)</f>
        <v>299887534.98000002</v>
      </c>
      <c r="O27" s="23"/>
      <c r="P27" s="21">
        <f>HLOOKUP(P$5,fed!$A$2:$AO$29,$A27,FALSE)</f>
        <v>249479</v>
      </c>
      <c r="Q27" s="22">
        <f>HLOOKUP(Q$5,est!$B$2:$U$29,$A27,FALSE)</f>
        <v>714948.17</v>
      </c>
      <c r="R27" s="23"/>
      <c r="S27" s="21">
        <f>HLOOKUP(S$5,fed!$A$2:$AO$29,$A27,FALSE)</f>
        <v>23266588</v>
      </c>
      <c r="T27" s="21">
        <f>HLOOKUP(T$5,fed!$A$2:$AO$29,$A27,FALSE)</f>
        <v>33060449</v>
      </c>
      <c r="U27" s="21">
        <f>HLOOKUP(U$5,fed!$A$2:$AO$29,$A27,FALSE)</f>
        <v>34217581</v>
      </c>
      <c r="V27" s="22">
        <f>HLOOKUP(V$5,est!$B$2:$U$29,$A27,FALSE)</f>
        <v>52993329.690000005</v>
      </c>
      <c r="W27" s="23"/>
      <c r="X27" s="21">
        <f>HLOOKUP(X$5,fed!$A$2:$AO$29,$A27,FALSE)</f>
        <v>602882</v>
      </c>
      <c r="Y27" s="22">
        <f>HLOOKUP(Y$5,est!$B$2:$U$29,$A27,FALSE)</f>
        <v>16197856.83</v>
      </c>
      <c r="Z27" s="23"/>
      <c r="AA27" s="21">
        <f>HLOOKUP(AA$5,fed!$A$2:$AO$29,$A27,FALSE)</f>
        <v>848272</v>
      </c>
      <c r="AB27" s="21">
        <f>HLOOKUP(AB$5,fed!$A$2:$AO$29,$A27,FALSE)</f>
        <v>4873</v>
      </c>
      <c r="AC27" s="21">
        <f>HLOOKUP(AC$5,fed!$A$2:$AO$29,$A27,FALSE)</f>
        <v>3200948</v>
      </c>
      <c r="AD27" s="22">
        <f>HLOOKUP(AD$5,est!$B$2:$U$29,$A27,FALSE)</f>
        <v>346178066.23999995</v>
      </c>
      <c r="AE27" s="23"/>
      <c r="AF27" s="21">
        <f>HLOOKUP(AF$5,fed!$A$2:$AO$29,$A27,FALSE)</f>
        <v>339861</v>
      </c>
      <c r="AG27" s="22">
        <f>HLOOKUP(AG$5,est!$B$2:$U$29,$A27,FALSE)</f>
        <v>471779.63</v>
      </c>
      <c r="AH27" s="23"/>
      <c r="AI27" s="21">
        <f>HLOOKUP(AI$5,fed!$A$2:$AO$29,$A27,FALSE)</f>
        <v>22183316</v>
      </c>
      <c r="AJ27" s="21">
        <f>HLOOKUP(AJ$5,fed!$A$2:$AO$29,$A27,FALSE)</f>
        <v>39593197</v>
      </c>
      <c r="AK27" s="21">
        <f>HLOOKUP(AK$5,fed!$A$2:$AO$29,$A27,FALSE)</f>
        <v>39315536</v>
      </c>
      <c r="AL27" s="22">
        <f>HLOOKUP(AL$5,est!$B$2:$U$29,$A27,FALSE)</f>
        <v>64484720.859999999</v>
      </c>
      <c r="AM27" s="23"/>
      <c r="AN27" s="21">
        <f>HLOOKUP(AN$5,fed!$A$2:$AO$29,$A27,FALSE)</f>
        <v>996604</v>
      </c>
      <c r="AO27" s="22">
        <f>HLOOKUP(AO$5,est!$B$2:$U$29,$A27,FALSE)</f>
        <v>21987560.010000002</v>
      </c>
      <c r="AP27" s="23"/>
      <c r="AQ27" s="21">
        <f>HLOOKUP(AQ$5,fed!$A$2:$AO$29,$A27,FALSE)</f>
        <v>557955</v>
      </c>
      <c r="AR27" s="21">
        <f>HLOOKUP(AR$5,fed!$A$2:$AO$29,$A27,FALSE)</f>
        <v>11</v>
      </c>
      <c r="AS27" s="21">
        <f>HLOOKUP(AS$5,fed!$A$2:$AO$29,$A27,FALSE)</f>
        <v>382607</v>
      </c>
      <c r="AT27" s="22">
        <f>HLOOKUP(AT$5,est!$B$2:$U$29,$A27,FALSE)</f>
        <v>406814551.13</v>
      </c>
      <c r="AU27" s="23"/>
      <c r="AV27" s="21">
        <f>HLOOKUP(AV$5,fed!$A$2:$AO$29,$A27,FALSE)</f>
        <v>225952</v>
      </c>
      <c r="AW27" s="22">
        <f>HLOOKUP(AW$5,est!$B$2:$U$29,$A27,FALSE)</f>
        <v>797080.07</v>
      </c>
      <c r="AX27" s="23"/>
      <c r="AY27" s="21">
        <f>HLOOKUP(AY$5,fed!$A$2:$AO$29,$A27,FALSE)</f>
        <v>27010306</v>
      </c>
      <c r="AZ27" s="21">
        <f>HLOOKUP(AZ$5,fed!$A$2:$AO$29,$A27,FALSE)</f>
        <v>43446366</v>
      </c>
      <c r="BA27" s="21">
        <f>HLOOKUP(BA$5,fed!$A$2:$AO$29,$A27,FALSE)</f>
        <v>43534165</v>
      </c>
      <c r="BB27" s="22">
        <f>HLOOKUP(BB$5,est!$B$2:$U$29,$A27,FALSE)</f>
        <v>52676248.959999993</v>
      </c>
      <c r="BC27" s="23"/>
      <c r="BD27" s="21">
        <f>HLOOKUP(BD$5,fed!$A$2:$AO$29,$A27,FALSE)</f>
        <v>1208505</v>
      </c>
      <c r="BE27" s="22">
        <f>HLOOKUP(BE$5,est!$B$2:$U$29,$A27,FALSE)</f>
        <v>28152083.390000001</v>
      </c>
      <c r="BF27" s="23"/>
      <c r="BG27" s="21">
        <f>HLOOKUP(BG$5,fed!$A$2:$AO$29,$A27,FALSE)</f>
        <v>579356</v>
      </c>
      <c r="BH27" s="21">
        <f>HLOOKUP(BH$5,fed!$A$2:$AO$29,$A27,FALSE)</f>
        <v>167</v>
      </c>
      <c r="BI27" s="21">
        <f>HLOOKUP(BI$5,fed!$A$2:$AO$29,$A27,FALSE)</f>
        <v>2477382</v>
      </c>
      <c r="BJ27" s="22">
        <f>HLOOKUP(BJ$5,est!$B$2:$U$29,$A27,FALSE)</f>
        <v>418138622.09999996</v>
      </c>
      <c r="BK27" s="23"/>
      <c r="BL27" s="21">
        <f>HLOOKUP(BL$5,fed!$A$2:$AO$29,$A27,FALSE)</f>
        <v>243400</v>
      </c>
      <c r="BM27" s="22">
        <f>HLOOKUP(BM$5,est!$B$2:$U$29,$A27,FALSE)</f>
        <v>989492.08000000007</v>
      </c>
      <c r="BN27" s="23"/>
      <c r="BO27" s="21">
        <f>HLOOKUP(BO$5,fed!$A$2:$AO$29,$A27,FALSE)</f>
        <v>33491452</v>
      </c>
      <c r="BP27" s="21">
        <f>HLOOKUP(BP$5,fed!$A$2:$AO$29,$A27,FALSE)</f>
        <v>50611793</v>
      </c>
      <c r="BQ27" s="21">
        <f>HLOOKUP(BQ$5,fed!$A$2:$AO$29,$A27,FALSE)</f>
        <v>51167533</v>
      </c>
      <c r="BR27" s="22">
        <f>HLOOKUP(BR$5,est!$B$2:$U$29,$A27,FALSE)</f>
        <v>49908601.060000002</v>
      </c>
      <c r="BS27" s="23"/>
      <c r="BT27" s="21">
        <f>HLOOKUP(BT$5,fed!$A$2:$AO$29,$A27,FALSE)</f>
        <v>795732</v>
      </c>
      <c r="BU27" s="22">
        <f>HLOOKUP(BU$5,est!$B$2:$U$29,$A27,FALSE)</f>
        <v>32994567.559999995</v>
      </c>
      <c r="BV27" s="23"/>
      <c r="BW27" s="21">
        <f>HLOOKUP(BW$5,fed!$A$2:$AO$29,$A27,FALSE)</f>
        <v>320136</v>
      </c>
      <c r="BX27" s="21">
        <f>HLOOKUP(BX$5,fed!$A$2:$AO$29,$A27,FALSE)</f>
        <v>14</v>
      </c>
      <c r="BY27" s="21">
        <f>HLOOKUP(BY$5,fed!$A$2:$AO$29,$A27,FALSE)</f>
        <v>564647</v>
      </c>
      <c r="BZ27" s="22">
        <f>HLOOKUP(BZ$5,est!$B$2:$U$29,$A27,FALSE)</f>
        <v>456682939.49000001</v>
      </c>
      <c r="CA27" s="23"/>
      <c r="CB27" s="21">
        <f>HLOOKUP(CB$5,fed!$A$2:$AO$29,$A27,FALSE)</f>
        <v>235557</v>
      </c>
      <c r="CC27" s="22">
        <f>HLOOKUP(CC$5,est!$B$2:$U$29,$A27,FALSE)</f>
        <v>1071842.52</v>
      </c>
      <c r="CD27" s="23"/>
    </row>
    <row r="28" spans="1:82" customFormat="1">
      <c r="A28">
        <v>24</v>
      </c>
      <c r="B28" t="s">
        <v>22</v>
      </c>
      <c r="C28" s="21">
        <f>HLOOKUP(C$5,fed!$A$2:$AO$29,$A28,FALSE)</f>
        <v>1080111402</v>
      </c>
      <c r="D28" s="21">
        <f>HLOOKUP(D$5,fed!$A$2:$AO$29,$A28,FALSE)</f>
        <v>2929914843</v>
      </c>
      <c r="E28" s="21">
        <f>HLOOKUP(E$5,fed!$A$2:$AO$29,$A28,FALSE)</f>
        <v>2727674847</v>
      </c>
      <c r="F28" s="22">
        <f>HLOOKUP(F$5,est!$B$2:$U$29,$A28,FALSE)</f>
        <v>0</v>
      </c>
      <c r="G28" s="23"/>
      <c r="H28" s="21">
        <f>HLOOKUP(H$5,fed!$A$2:$AO$29,$A28,FALSE)</f>
        <v>44308725</v>
      </c>
      <c r="I28" s="22">
        <f>HLOOKUP(I$5,est!$B$2:$U$29,$A28,FALSE)</f>
        <v>1006208712.73</v>
      </c>
      <c r="J28" s="23"/>
      <c r="K28" s="21">
        <f>HLOOKUP(K$5,fed!$A$2:$AO$29,$A28,FALSE)</f>
        <v>671410514</v>
      </c>
      <c r="L28" s="21">
        <f>HLOOKUP(L$5,fed!$A$2:$AO$29,$A28,FALSE)</f>
        <v>654314</v>
      </c>
      <c r="M28" s="21">
        <f>HLOOKUP(M$5,fed!$A$2:$AO$29,$A28,FALSE)</f>
        <v>3244934468</v>
      </c>
      <c r="N28" s="22">
        <f>HLOOKUP(N$5,est!$B$2:$U$29,$A28,FALSE)</f>
        <v>14535736699.74</v>
      </c>
      <c r="O28" s="23"/>
      <c r="P28" s="21">
        <f>HLOOKUP(P$5,fed!$A$2:$AO$29,$A28,FALSE)</f>
        <v>352627107</v>
      </c>
      <c r="Q28" s="22">
        <f>HLOOKUP(Q$5,est!$B$2:$U$29,$A28,FALSE)</f>
        <v>69323385.789999992</v>
      </c>
      <c r="R28" s="23"/>
      <c r="S28" s="21">
        <f>HLOOKUP(S$5,fed!$A$2:$AO$29,$A28,FALSE)</f>
        <v>980915449</v>
      </c>
      <c r="T28" s="21">
        <f>HLOOKUP(T$5,fed!$A$2:$AO$29,$A28,FALSE)</f>
        <v>2945374405</v>
      </c>
      <c r="U28" s="21">
        <f>HLOOKUP(U$5,fed!$A$2:$AO$29,$A28,FALSE)</f>
        <v>2729426511</v>
      </c>
      <c r="V28" s="22">
        <f>HLOOKUP(V$5,est!$B$2:$U$29,$A28,FALSE)</f>
        <v>44939619.709999993</v>
      </c>
      <c r="W28" s="23"/>
      <c r="X28" s="21">
        <f>HLOOKUP(X$5,fed!$A$2:$AO$29,$A28,FALSE)</f>
        <v>45022327</v>
      </c>
      <c r="Y28" s="22">
        <f>HLOOKUP(Y$5,est!$B$2:$U$29,$A28,FALSE)</f>
        <v>1477333353.6900001</v>
      </c>
      <c r="Z28" s="23"/>
      <c r="AA28" s="21">
        <f>HLOOKUP(AA$5,fed!$A$2:$AO$29,$A28,FALSE)</f>
        <v>538576427</v>
      </c>
      <c r="AB28" s="21">
        <f>HLOOKUP(AB$5,fed!$A$2:$AO$29,$A28,FALSE)</f>
        <v>831167</v>
      </c>
      <c r="AC28" s="21">
        <f>HLOOKUP(AC$5,fed!$A$2:$AO$29,$A28,FALSE)</f>
        <v>3257460306</v>
      </c>
      <c r="AD28" s="22">
        <f>HLOOKUP(AD$5,est!$B$2:$U$29,$A28,FALSE)</f>
        <v>14733239412.370003</v>
      </c>
      <c r="AE28" s="23"/>
      <c r="AF28" s="21">
        <f>HLOOKUP(AF$5,fed!$A$2:$AO$29,$A28,FALSE)</f>
        <v>323820443</v>
      </c>
      <c r="AG28" s="22">
        <f>HLOOKUP(AG$5,est!$B$2:$U$29,$A28,FALSE)</f>
        <v>82864365.469999999</v>
      </c>
      <c r="AH28" s="23"/>
      <c r="AI28" s="21">
        <f>HLOOKUP(AI$5,fed!$A$2:$AO$29,$A28,FALSE)</f>
        <v>1131260733</v>
      </c>
      <c r="AJ28" s="21">
        <f>HLOOKUP(AJ$5,fed!$A$2:$AO$29,$A28,FALSE)</f>
        <v>3738178987</v>
      </c>
      <c r="AK28" s="21">
        <f>HLOOKUP(AK$5,fed!$A$2:$AO$29,$A28,FALSE)</f>
        <v>2918059267</v>
      </c>
      <c r="AL28" s="22">
        <f>HLOOKUP(AL$5,est!$B$2:$U$29,$A28,FALSE)</f>
        <v>185587825</v>
      </c>
      <c r="AM28" s="23"/>
      <c r="AN28" s="21">
        <f>HLOOKUP(AN$5,fed!$A$2:$AO$29,$A28,FALSE)</f>
        <v>52218196</v>
      </c>
      <c r="AO28" s="22">
        <f>HLOOKUP(AO$5,est!$B$2:$U$29,$A28,FALSE)</f>
        <v>1458232749.8199997</v>
      </c>
      <c r="AP28" s="23"/>
      <c r="AQ28" s="21">
        <f>HLOOKUP(AQ$5,fed!$A$2:$AO$29,$A28,FALSE)</f>
        <v>718299186</v>
      </c>
      <c r="AR28" s="21">
        <f>HLOOKUP(AR$5,fed!$A$2:$AO$29,$A28,FALSE)</f>
        <v>1035237</v>
      </c>
      <c r="AS28" s="21">
        <f>HLOOKUP(AS$5,fed!$A$2:$AO$29,$A28,FALSE)</f>
        <v>4730870704</v>
      </c>
      <c r="AT28" s="22">
        <f>HLOOKUP(AT$5,est!$B$2:$U$29,$A28,FALSE)</f>
        <v>17283264553.73</v>
      </c>
      <c r="AU28" s="23"/>
      <c r="AV28" s="21">
        <f>HLOOKUP(AV$5,fed!$A$2:$AO$29,$A28,FALSE)</f>
        <v>390899059</v>
      </c>
      <c r="AW28" s="22">
        <f>HLOOKUP(AW$5,est!$B$2:$U$29,$A28,FALSE)</f>
        <v>247039836.13999996</v>
      </c>
      <c r="AX28" s="23"/>
      <c r="AY28" s="21">
        <f>HLOOKUP(AY$5,fed!$A$2:$AO$29,$A28,FALSE)</f>
        <v>1273720800</v>
      </c>
      <c r="AZ28" s="21">
        <f>HLOOKUP(AZ$5,fed!$A$2:$AO$29,$A28,FALSE)</f>
        <v>4187659407</v>
      </c>
      <c r="BA28" s="21">
        <f>HLOOKUP(BA$5,fed!$A$2:$AO$29,$A28,FALSE)</f>
        <v>3494204026</v>
      </c>
      <c r="BB28" s="22">
        <f>HLOOKUP(BB$5,est!$B$2:$U$29,$A28,FALSE)</f>
        <v>67970056.640000001</v>
      </c>
      <c r="BC28" s="23"/>
      <c r="BD28" s="21">
        <f>HLOOKUP(BD$5,fed!$A$2:$AO$29,$A28,FALSE)</f>
        <v>59791459</v>
      </c>
      <c r="BE28" s="22">
        <f>HLOOKUP(BE$5,est!$B$2:$U$29,$A28,FALSE)</f>
        <v>1631357430.5699997</v>
      </c>
      <c r="BF28" s="23"/>
      <c r="BG28" s="21">
        <f>HLOOKUP(BG$5,fed!$A$2:$AO$29,$A28,FALSE)</f>
        <v>840488602</v>
      </c>
      <c r="BH28" s="21">
        <f>HLOOKUP(BH$5,fed!$A$2:$AO$29,$A28,FALSE)</f>
        <v>1150418</v>
      </c>
      <c r="BI28" s="21">
        <f>HLOOKUP(BI$5,fed!$A$2:$AO$29,$A28,FALSE)</f>
        <v>4983418019</v>
      </c>
      <c r="BJ28" s="22">
        <f>HLOOKUP(BJ$5,est!$B$2:$U$29,$A28,FALSE)</f>
        <v>19040822379.259998</v>
      </c>
      <c r="BK28" s="23"/>
      <c r="BL28" s="21">
        <f>HLOOKUP(BL$5,fed!$A$2:$AO$29,$A28,FALSE)</f>
        <v>495679303</v>
      </c>
      <c r="BM28" s="22">
        <f>HLOOKUP(BM$5,est!$B$2:$U$29,$A28,FALSE)</f>
        <v>234602365.75999999</v>
      </c>
      <c r="BN28" s="23"/>
      <c r="BO28" s="21">
        <f>HLOOKUP(BO$5,fed!$A$2:$AO$29,$A28,FALSE)</f>
        <v>1569488347</v>
      </c>
      <c r="BP28" s="21">
        <f>HLOOKUP(BP$5,fed!$A$2:$AO$29,$A28,FALSE)</f>
        <v>4613200858</v>
      </c>
      <c r="BQ28" s="21">
        <f>HLOOKUP(BQ$5,fed!$A$2:$AO$29,$A28,FALSE)</f>
        <v>3809344074</v>
      </c>
      <c r="BR28" s="22">
        <f>HLOOKUP(BR$5,est!$B$2:$U$29,$A28,FALSE)</f>
        <v>53337670.490000002</v>
      </c>
      <c r="BS28" s="23"/>
      <c r="BT28" s="21">
        <f>HLOOKUP(BT$5,fed!$A$2:$AO$29,$A28,FALSE)</f>
        <v>24755974</v>
      </c>
      <c r="BU28" s="22">
        <f>HLOOKUP(BU$5,est!$B$2:$U$29,$A28,FALSE)</f>
        <v>1841661246.8199999</v>
      </c>
      <c r="BV28" s="23"/>
      <c r="BW28" s="21">
        <f>HLOOKUP(BW$5,fed!$A$2:$AO$29,$A28,FALSE)</f>
        <v>1088493409</v>
      </c>
      <c r="BX28" s="21">
        <f>HLOOKUP(BX$5,fed!$A$2:$AO$29,$A28,FALSE)</f>
        <v>1624389</v>
      </c>
      <c r="BY28" s="21">
        <f>HLOOKUP(BY$5,fed!$A$2:$AO$29,$A28,FALSE)</f>
        <v>4620977331</v>
      </c>
      <c r="BZ28" s="22">
        <f>HLOOKUP(BZ$5,est!$B$2:$U$29,$A28,FALSE)</f>
        <v>20730510844.610001</v>
      </c>
      <c r="CA28" s="23"/>
      <c r="CB28" s="21">
        <f>HLOOKUP(CB$5,fed!$A$2:$AO$29,$A28,FALSE)</f>
        <v>528281017</v>
      </c>
      <c r="CC28" s="22">
        <f>HLOOKUP(CC$5,est!$B$2:$U$29,$A28,FALSE)</f>
        <v>225352113.30000001</v>
      </c>
      <c r="CD28" s="23"/>
    </row>
    <row r="29" spans="1:82" customFormat="1">
      <c r="A29">
        <v>25</v>
      </c>
      <c r="B29" t="s">
        <v>23</v>
      </c>
      <c r="C29" s="21">
        <f>HLOOKUP(C$5,fed!$A$2:$AO$29,$A29,FALSE)</f>
        <v>407911359</v>
      </c>
      <c r="D29" s="21">
        <f>HLOOKUP(D$5,fed!$A$2:$AO$29,$A29,FALSE)</f>
        <v>1954417374</v>
      </c>
      <c r="E29" s="21">
        <f>HLOOKUP(E$5,fed!$A$2:$AO$29,$A29,FALSE)</f>
        <v>1150668196</v>
      </c>
      <c r="F29" s="22">
        <f>HLOOKUP(F$5,est!$B$2:$U$29,$A29,FALSE)</f>
        <v>0</v>
      </c>
      <c r="G29" s="23"/>
      <c r="H29" s="21">
        <f>HLOOKUP(H$5,fed!$A$2:$AO$29,$A29,FALSE)</f>
        <v>8797359</v>
      </c>
      <c r="I29" s="22">
        <f>HLOOKUP(I$5,est!$B$2:$U$29,$A29,FALSE)</f>
        <v>663819447.58999991</v>
      </c>
      <c r="J29" s="23"/>
      <c r="K29" s="21">
        <f>HLOOKUP(K$5,fed!$A$2:$AO$29,$A29,FALSE)</f>
        <v>1186123783</v>
      </c>
      <c r="L29" s="21">
        <f>HLOOKUP(L$5,fed!$A$2:$AO$29,$A29,FALSE)</f>
        <v>550468</v>
      </c>
      <c r="M29" s="21">
        <f>HLOOKUP(M$5,fed!$A$2:$AO$29,$A29,FALSE)</f>
        <v>1758243490</v>
      </c>
      <c r="N29" s="22">
        <f>HLOOKUP(N$5,est!$B$2:$U$29,$A29,FALSE)</f>
        <v>7759849033.8400002</v>
      </c>
      <c r="O29" s="23"/>
      <c r="P29" s="21">
        <f>HLOOKUP(P$5,fed!$A$2:$AO$29,$A29,FALSE)</f>
        <v>70082871</v>
      </c>
      <c r="Q29" s="22">
        <f>HLOOKUP(Q$5,est!$B$2:$U$29,$A29,FALSE)</f>
        <v>53470582.75999999</v>
      </c>
      <c r="R29" s="23"/>
      <c r="S29" s="21">
        <f>HLOOKUP(S$5,fed!$A$2:$AO$29,$A29,FALSE)</f>
        <v>430032787</v>
      </c>
      <c r="T29" s="21">
        <f>HLOOKUP(T$5,fed!$A$2:$AO$29,$A29,FALSE)</f>
        <v>2074357309</v>
      </c>
      <c r="U29" s="21">
        <f>HLOOKUP(U$5,fed!$A$2:$AO$29,$A29,FALSE)</f>
        <v>1103286727</v>
      </c>
      <c r="V29" s="22">
        <f>HLOOKUP(V$5,est!$B$2:$U$29,$A29,FALSE)</f>
        <v>0</v>
      </c>
      <c r="W29" s="23"/>
      <c r="X29" s="21">
        <f>HLOOKUP(X$5,fed!$A$2:$AO$29,$A29,FALSE)</f>
        <v>9196012</v>
      </c>
      <c r="Y29" s="22">
        <f>HLOOKUP(Y$5,est!$B$2:$U$29,$A29,FALSE)</f>
        <v>790568994.60000002</v>
      </c>
      <c r="Z29" s="23"/>
      <c r="AA29" s="21">
        <f>HLOOKUP(AA$5,fed!$A$2:$AO$29,$A29,FALSE)</f>
        <v>1278154435</v>
      </c>
      <c r="AB29" s="21">
        <f>HLOOKUP(AB$5,fed!$A$2:$AO$29,$A29,FALSE)</f>
        <v>417089</v>
      </c>
      <c r="AC29" s="21">
        <f>HLOOKUP(AC$5,fed!$A$2:$AO$29,$A29,FALSE)</f>
        <v>1589310801</v>
      </c>
      <c r="AD29" s="22">
        <f>HLOOKUP(AD$5,est!$B$2:$U$29,$A29,FALSE)</f>
        <v>8355949052.0200005</v>
      </c>
      <c r="AE29" s="23"/>
      <c r="AF29" s="21">
        <f>HLOOKUP(AF$5,fed!$A$2:$AO$29,$A29,FALSE)</f>
        <v>56062495</v>
      </c>
      <c r="AG29" s="22">
        <f>HLOOKUP(AG$5,est!$B$2:$U$29,$A29,FALSE)</f>
        <v>50964699.140000001</v>
      </c>
      <c r="AH29" s="23"/>
      <c r="AI29" s="21">
        <f>HLOOKUP(AI$5,fed!$A$2:$AO$29,$A29,FALSE)</f>
        <v>458575477</v>
      </c>
      <c r="AJ29" s="21">
        <f>HLOOKUP(AJ$5,fed!$A$2:$AO$29,$A29,FALSE)</f>
        <v>2526527110</v>
      </c>
      <c r="AK29" s="21">
        <f>HLOOKUP(AK$5,fed!$A$2:$AO$29,$A29,FALSE)</f>
        <v>1344738002</v>
      </c>
      <c r="AL29" s="22">
        <f>HLOOKUP(AL$5,est!$B$2:$U$29,$A29,FALSE)</f>
        <v>507621500.15999997</v>
      </c>
      <c r="AM29" s="23"/>
      <c r="AN29" s="21">
        <f>HLOOKUP(AN$5,fed!$A$2:$AO$29,$A29,FALSE)</f>
        <v>10724358</v>
      </c>
      <c r="AO29" s="22">
        <f>HLOOKUP(AO$5,est!$B$2:$U$29,$A29,FALSE)</f>
        <v>865231816.10000002</v>
      </c>
      <c r="AP29" s="23"/>
      <c r="AQ29" s="21">
        <f>HLOOKUP(AQ$5,fed!$A$2:$AO$29,$A29,FALSE)</f>
        <v>2177012427</v>
      </c>
      <c r="AR29" s="21">
        <f>HLOOKUP(AR$5,fed!$A$2:$AO$29,$A29,FALSE)</f>
        <v>88395</v>
      </c>
      <c r="AS29" s="21">
        <f>HLOOKUP(AS$5,fed!$A$2:$AO$29,$A29,FALSE)</f>
        <v>2218588942</v>
      </c>
      <c r="AT29" s="22">
        <f>HLOOKUP(AT$5,est!$B$2:$U$29,$A29,FALSE)</f>
        <v>10168461596.6</v>
      </c>
      <c r="AU29" s="23"/>
      <c r="AV29" s="21">
        <f>HLOOKUP(AV$5,fed!$A$2:$AO$29,$A29,FALSE)</f>
        <v>60472428</v>
      </c>
      <c r="AW29" s="22">
        <f>HLOOKUP(AW$5,est!$B$2:$U$29,$A29,FALSE)</f>
        <v>69816505.920000002</v>
      </c>
      <c r="AX29" s="23"/>
      <c r="AY29" s="21">
        <f>HLOOKUP(AY$5,fed!$A$2:$AO$29,$A29,FALSE)</f>
        <v>545770013</v>
      </c>
      <c r="AZ29" s="21">
        <f>HLOOKUP(AZ$5,fed!$A$2:$AO$29,$A29,FALSE)</f>
        <v>2900812693</v>
      </c>
      <c r="BA29" s="21">
        <f>HLOOKUP(BA$5,fed!$A$2:$AO$29,$A29,FALSE)</f>
        <v>1591571192</v>
      </c>
      <c r="BB29" s="22">
        <f>HLOOKUP(BB$5,est!$B$2:$U$29,$A29,FALSE)</f>
        <v>628143669.51999998</v>
      </c>
      <c r="BC29" s="23"/>
      <c r="BD29" s="21">
        <f>HLOOKUP(BD$5,fed!$A$2:$AO$29,$A29,FALSE)</f>
        <v>12075563</v>
      </c>
      <c r="BE29" s="22">
        <f>HLOOKUP(BE$5,est!$B$2:$U$29,$A29,FALSE)</f>
        <v>982164589.27999997</v>
      </c>
      <c r="BF29" s="23"/>
      <c r="BG29" s="21">
        <f>HLOOKUP(BG$5,fed!$A$2:$AO$29,$A29,FALSE)</f>
        <v>2766088589</v>
      </c>
      <c r="BH29" s="21">
        <f>HLOOKUP(BH$5,fed!$A$2:$AO$29,$A29,FALSE)</f>
        <v>234758</v>
      </c>
      <c r="BI29" s="21">
        <f>HLOOKUP(BI$5,fed!$A$2:$AO$29,$A29,FALSE)</f>
        <v>2561815229</v>
      </c>
      <c r="BJ29" s="22">
        <f>HLOOKUP(BJ$5,est!$B$2:$U$29,$A29,FALSE)</f>
        <v>11663325276.09</v>
      </c>
      <c r="BK29" s="23"/>
      <c r="BL29" s="21">
        <f>HLOOKUP(BL$5,fed!$A$2:$AO$29,$A29,FALSE)</f>
        <v>69340695</v>
      </c>
      <c r="BM29" s="22">
        <f>HLOOKUP(BM$5,est!$B$2:$U$29,$A29,FALSE)</f>
        <v>87911314.520000011</v>
      </c>
      <c r="BN29" s="23"/>
      <c r="BO29" s="21">
        <f>HLOOKUP(BO$5,fed!$A$2:$AO$29,$A29,FALSE)</f>
        <v>716308636</v>
      </c>
      <c r="BP29" s="21">
        <f>HLOOKUP(BP$5,fed!$A$2:$AO$29,$A29,FALSE)</f>
        <v>3110277771</v>
      </c>
      <c r="BQ29" s="21">
        <f>HLOOKUP(BQ$5,fed!$A$2:$AO$29,$A29,FALSE)</f>
        <v>1769135326</v>
      </c>
      <c r="BR29" s="22">
        <f>HLOOKUP(BR$5,est!$B$2:$U$29,$A29,FALSE)</f>
        <v>730785737.5</v>
      </c>
      <c r="BS29" s="23"/>
      <c r="BT29" s="21">
        <f>HLOOKUP(BT$5,fed!$A$2:$AO$29,$A29,FALSE)</f>
        <v>4820915</v>
      </c>
      <c r="BU29" s="22">
        <f>HLOOKUP(BU$5,est!$B$2:$U$29,$A29,FALSE)</f>
        <v>1121316189.7599998</v>
      </c>
      <c r="BV29" s="23"/>
      <c r="BW29" s="21">
        <f>HLOOKUP(BW$5,fed!$A$2:$AO$29,$A29,FALSE)</f>
        <v>3438763742</v>
      </c>
      <c r="BX29" s="21">
        <f>HLOOKUP(BX$5,fed!$A$2:$AO$29,$A29,FALSE)</f>
        <v>2548571</v>
      </c>
      <c r="BY29" s="21">
        <f>HLOOKUP(BY$5,fed!$A$2:$AO$29,$A29,FALSE)</f>
        <v>2581416261</v>
      </c>
      <c r="BZ29" s="22">
        <f>HLOOKUP(BZ$5,est!$B$2:$U$29,$A29,FALSE)</f>
        <v>12624114873.099998</v>
      </c>
      <c r="CA29" s="23"/>
      <c r="CB29" s="21">
        <f>HLOOKUP(CB$5,fed!$A$2:$AO$29,$A29,FALSE)</f>
        <v>79616149</v>
      </c>
      <c r="CC29" s="22">
        <f>HLOOKUP(CC$5,est!$B$2:$U$29,$A29,FALSE)</f>
        <v>121785588.31</v>
      </c>
      <c r="CD29" s="23"/>
    </row>
    <row r="30" spans="1:82" customFormat="1">
      <c r="A30">
        <v>26</v>
      </c>
      <c r="B30" t="s">
        <v>24</v>
      </c>
      <c r="C30" s="21">
        <f>HLOOKUP(C$5,fed!$A$2:$AO$29,$A30,FALSE)</f>
        <v>73102221</v>
      </c>
      <c r="D30" s="21">
        <f>HLOOKUP(D$5,fed!$A$2:$AO$29,$A30,FALSE)</f>
        <v>120110142</v>
      </c>
      <c r="E30" s="21">
        <f>HLOOKUP(E$5,fed!$A$2:$AO$29,$A30,FALSE)</f>
        <v>154047673</v>
      </c>
      <c r="F30" s="22">
        <f>HLOOKUP(F$5,est!$B$2:$U$29,$A30,FALSE)</f>
        <v>0</v>
      </c>
      <c r="G30" s="23"/>
      <c r="H30" s="21">
        <f>HLOOKUP(H$5,fed!$A$2:$AO$29,$A30,FALSE)</f>
        <v>1790799</v>
      </c>
      <c r="I30" s="22">
        <f>HLOOKUP(I$5,est!$B$2:$U$29,$A30,FALSE)</f>
        <v>56500723.259999998</v>
      </c>
      <c r="J30" s="23"/>
      <c r="K30" s="21">
        <f>HLOOKUP(K$5,fed!$A$2:$AO$29,$A30,FALSE)</f>
        <v>3255551</v>
      </c>
      <c r="L30" s="21">
        <f>HLOOKUP(L$5,fed!$A$2:$AO$29,$A30,FALSE)</f>
        <v>7136</v>
      </c>
      <c r="M30" s="21">
        <f>HLOOKUP(M$5,fed!$A$2:$AO$29,$A30,FALSE)</f>
        <v>84030240</v>
      </c>
      <c r="N30" s="22">
        <f>HLOOKUP(N$5,est!$B$2:$U$29,$A30,FALSE)</f>
        <v>1327083893.9899998</v>
      </c>
      <c r="O30" s="23"/>
      <c r="P30" s="21">
        <f>HLOOKUP(P$5,fed!$A$2:$AO$29,$A30,FALSE)</f>
        <v>15082433</v>
      </c>
      <c r="Q30" s="22">
        <f>HLOOKUP(Q$5,est!$B$2:$U$29,$A30,FALSE)</f>
        <v>3278717.2399999998</v>
      </c>
      <c r="R30" s="23"/>
      <c r="S30" s="21">
        <f>HLOOKUP(S$5,fed!$A$2:$AO$29,$A30,FALSE)</f>
        <v>79550150</v>
      </c>
      <c r="T30" s="21">
        <f>HLOOKUP(T$5,fed!$A$2:$AO$29,$A30,FALSE)</f>
        <v>142962933</v>
      </c>
      <c r="U30" s="21">
        <f>HLOOKUP(U$5,fed!$A$2:$AO$29,$A30,FALSE)</f>
        <v>159702941</v>
      </c>
      <c r="V30" s="22">
        <f>HLOOKUP(V$5,est!$B$2:$U$29,$A30,FALSE)</f>
        <v>165061645</v>
      </c>
      <c r="W30" s="23"/>
      <c r="X30" s="21">
        <f>HLOOKUP(X$5,fed!$A$2:$AO$29,$A30,FALSE)</f>
        <v>1932387</v>
      </c>
      <c r="Y30" s="22">
        <f>HLOOKUP(Y$5,est!$B$2:$U$29,$A30,FALSE)</f>
        <v>67254868.090000004</v>
      </c>
      <c r="Z30" s="23"/>
      <c r="AA30" s="21">
        <f>HLOOKUP(AA$5,fed!$A$2:$AO$29,$A30,FALSE)</f>
        <v>5044096</v>
      </c>
      <c r="AB30" s="21">
        <f>HLOOKUP(AB$5,fed!$A$2:$AO$29,$A30,FALSE)</f>
        <v>5393</v>
      </c>
      <c r="AC30" s="21">
        <f>HLOOKUP(AC$5,fed!$A$2:$AO$29,$A30,FALSE)</f>
        <v>73802675</v>
      </c>
      <c r="AD30" s="22">
        <f>HLOOKUP(AD$5,est!$B$2:$U$29,$A30,FALSE)</f>
        <v>1417319459.3999999</v>
      </c>
      <c r="AE30" s="23"/>
      <c r="AF30" s="21">
        <f>HLOOKUP(AF$5,fed!$A$2:$AO$29,$A30,FALSE)</f>
        <v>17399560</v>
      </c>
      <c r="AG30" s="22">
        <f>HLOOKUP(AG$5,est!$B$2:$U$29,$A30,FALSE)</f>
        <v>4203166.17</v>
      </c>
      <c r="AH30" s="23"/>
      <c r="AI30" s="21">
        <f>HLOOKUP(AI$5,fed!$A$2:$AO$29,$A30,FALSE)</f>
        <v>93159673</v>
      </c>
      <c r="AJ30" s="21">
        <f>HLOOKUP(AJ$5,fed!$A$2:$AO$29,$A30,FALSE)</f>
        <v>159642431</v>
      </c>
      <c r="AK30" s="21">
        <f>HLOOKUP(AK$5,fed!$A$2:$AO$29,$A30,FALSE)</f>
        <v>198949524</v>
      </c>
      <c r="AL30" s="22">
        <f>HLOOKUP(AL$5,est!$B$2:$U$29,$A30,FALSE)</f>
        <v>223329810.70999998</v>
      </c>
      <c r="AM30" s="23"/>
      <c r="AN30" s="21">
        <f>HLOOKUP(AN$5,fed!$A$2:$AO$29,$A30,FALSE)</f>
        <v>1444766</v>
      </c>
      <c r="AO30" s="22">
        <f>HLOOKUP(AO$5,est!$B$2:$U$29,$A30,FALSE)</f>
        <v>79884454.109999985</v>
      </c>
      <c r="AP30" s="23"/>
      <c r="AQ30" s="21">
        <f>HLOOKUP(AQ$5,fed!$A$2:$AO$29,$A30,FALSE)</f>
        <v>4043425</v>
      </c>
      <c r="AR30" s="21">
        <f>HLOOKUP(AR$5,fed!$A$2:$AO$29,$A30,FALSE)</f>
        <v>34556</v>
      </c>
      <c r="AS30" s="21">
        <f>HLOOKUP(AS$5,fed!$A$2:$AO$29,$A30,FALSE)</f>
        <v>86497057</v>
      </c>
      <c r="AT30" s="22">
        <f>HLOOKUP(AT$5,est!$B$2:$U$29,$A30,FALSE)</f>
        <v>1753548550.73</v>
      </c>
      <c r="AU30" s="23"/>
      <c r="AV30" s="21">
        <f>HLOOKUP(AV$5,fed!$A$2:$AO$29,$A30,FALSE)</f>
        <v>22185666</v>
      </c>
      <c r="AW30" s="22">
        <f>HLOOKUP(AW$5,est!$B$2:$U$29,$A30,FALSE)</f>
        <v>8190947.2699999996</v>
      </c>
      <c r="AX30" s="23"/>
      <c r="AY30" s="21">
        <f>HLOOKUP(AY$5,fed!$A$2:$AO$29,$A30,FALSE)</f>
        <v>149520775</v>
      </c>
      <c r="AZ30" s="21">
        <f>HLOOKUP(AZ$5,fed!$A$2:$AO$29,$A30,FALSE)</f>
        <v>196469000</v>
      </c>
      <c r="BA30" s="21">
        <f>HLOOKUP(BA$5,fed!$A$2:$AO$29,$A30,FALSE)</f>
        <v>227690256</v>
      </c>
      <c r="BB30" s="22">
        <f>HLOOKUP(BB$5,est!$B$2:$U$29,$A30,FALSE)</f>
        <v>269545063.51999998</v>
      </c>
      <c r="BC30" s="23"/>
      <c r="BD30" s="21">
        <f>HLOOKUP(BD$5,fed!$A$2:$AO$29,$A30,FALSE)</f>
        <v>1812853</v>
      </c>
      <c r="BE30" s="22">
        <f>HLOOKUP(BE$5,est!$B$2:$U$29,$A30,FALSE)</f>
        <v>91944371.359999999</v>
      </c>
      <c r="BF30" s="23"/>
      <c r="BG30" s="21">
        <f>HLOOKUP(BG$5,fed!$A$2:$AO$29,$A30,FALSE)</f>
        <v>7040224</v>
      </c>
      <c r="BH30" s="21">
        <f>HLOOKUP(BH$5,fed!$A$2:$AO$29,$A30,FALSE)</f>
        <v>3740</v>
      </c>
      <c r="BI30" s="21">
        <f>HLOOKUP(BI$5,fed!$A$2:$AO$29,$A30,FALSE)</f>
        <v>100927222</v>
      </c>
      <c r="BJ30" s="22">
        <f>HLOOKUP(BJ$5,est!$B$2:$U$29,$A30,FALSE)</f>
        <v>1958078760.55</v>
      </c>
      <c r="BK30" s="23"/>
      <c r="BL30" s="21">
        <f>HLOOKUP(BL$5,fed!$A$2:$AO$29,$A30,FALSE)</f>
        <v>25764949</v>
      </c>
      <c r="BM30" s="22">
        <f>HLOOKUP(BM$5,est!$B$2:$U$29,$A30,FALSE)</f>
        <v>7536920.2300000004</v>
      </c>
      <c r="BN30" s="23"/>
      <c r="BO30" s="21">
        <f>HLOOKUP(BO$5,fed!$A$2:$AO$29,$A30,FALSE)</f>
        <v>168998639</v>
      </c>
      <c r="BP30" s="21">
        <f>HLOOKUP(BP$5,fed!$A$2:$AO$29,$A30,FALSE)</f>
        <v>235946952</v>
      </c>
      <c r="BQ30" s="21">
        <f>HLOOKUP(BQ$5,fed!$A$2:$AO$29,$A30,FALSE)</f>
        <v>264568419</v>
      </c>
      <c r="BR30" s="22">
        <f>HLOOKUP(BR$5,est!$B$2:$U$29,$A30,FALSE)</f>
        <v>312558368.77999997</v>
      </c>
      <c r="BS30" s="23"/>
      <c r="BT30" s="21">
        <f>HLOOKUP(BT$5,fed!$A$2:$AO$29,$A30,FALSE)</f>
        <v>1632213</v>
      </c>
      <c r="BU30" s="22">
        <f>HLOOKUP(BU$5,est!$B$2:$U$29,$A30,FALSE)</f>
        <v>109435822.56</v>
      </c>
      <c r="BV30" s="23"/>
      <c r="BW30" s="21">
        <f>HLOOKUP(BW$5,fed!$A$2:$AO$29,$A30,FALSE)</f>
        <v>11033037</v>
      </c>
      <c r="BX30" s="21">
        <f>HLOOKUP(BX$5,fed!$A$2:$AO$29,$A30,FALSE)</f>
        <v>10716</v>
      </c>
      <c r="BY30" s="21">
        <f>HLOOKUP(BY$5,fed!$A$2:$AO$29,$A30,FALSE)</f>
        <v>110480113</v>
      </c>
      <c r="BZ30" s="22">
        <f>HLOOKUP(BZ$5,est!$B$2:$U$29,$A30,FALSE)</f>
        <v>2180560593.1100001</v>
      </c>
      <c r="CA30" s="23"/>
      <c r="CB30" s="21">
        <f>HLOOKUP(CB$5,fed!$A$2:$AO$29,$A30,FALSE)</f>
        <v>26776487</v>
      </c>
      <c r="CC30" s="22">
        <f>HLOOKUP(CC$5,est!$B$2:$U$29,$A30,FALSE)</f>
        <v>13487720.310000001</v>
      </c>
      <c r="CD30" s="23"/>
    </row>
    <row r="31" spans="1:82" customFormat="1">
      <c r="A31">
        <v>27</v>
      </c>
      <c r="B31" t="s">
        <v>25</v>
      </c>
      <c r="C31" s="21">
        <f>HLOOKUP(C$5,fed!$A$2:$AO$29,$A31,FALSE)</f>
        <v>5604792651</v>
      </c>
      <c r="D31" s="21">
        <f>HLOOKUP(D$5,fed!$A$2:$AO$29,$A31,FALSE)</f>
        <v>36744807702</v>
      </c>
      <c r="E31" s="21">
        <f>HLOOKUP(E$5,fed!$A$2:$AO$29,$A31,FALSE)</f>
        <v>41229951296</v>
      </c>
      <c r="F31" s="22">
        <f>HLOOKUP(F$5,est!$B$2:$U$29,$A31,FALSE)</f>
        <v>0</v>
      </c>
      <c r="G31" s="23"/>
      <c r="H31" s="21">
        <f>HLOOKUP(H$5,fed!$A$2:$AO$29,$A31,FALSE)</f>
        <v>94439997</v>
      </c>
      <c r="I31" s="22">
        <f>HLOOKUP(I$5,est!$B$2:$U$29,$A31,FALSE)</f>
        <v>7705328453.3599987</v>
      </c>
      <c r="J31" s="23"/>
      <c r="K31" s="21">
        <f>HLOOKUP(K$5,fed!$A$2:$AO$29,$A31,FALSE)</f>
        <v>8359749492</v>
      </c>
      <c r="L31" s="21">
        <f>HLOOKUP(L$5,fed!$A$2:$AO$29,$A31,FALSE)</f>
        <v>3269381</v>
      </c>
      <c r="M31" s="21">
        <f>HLOOKUP(M$5,fed!$A$2:$AO$29,$A31,FALSE)</f>
        <v>17585712165</v>
      </c>
      <c r="N31" s="22">
        <f>HLOOKUP(N$5,est!$B$2:$U$29,$A31,FALSE)</f>
        <v>74394502974.050003</v>
      </c>
      <c r="O31" s="23"/>
      <c r="P31" s="21">
        <f>HLOOKUP(P$5,fed!$A$2:$AO$29,$A31,FALSE)</f>
        <v>13264238955</v>
      </c>
      <c r="Q31" s="22">
        <f>HLOOKUP(Q$5,est!$B$2:$U$29,$A31,FALSE)</f>
        <v>0</v>
      </c>
      <c r="R31" s="23"/>
      <c r="S31" s="21">
        <f>HLOOKUP(S$5,fed!$A$2:$AO$29,$A31,FALSE)</f>
        <v>6101185785</v>
      </c>
      <c r="T31" s="21">
        <f>HLOOKUP(T$5,fed!$A$2:$AO$29,$A31,FALSE)</f>
        <v>35753165453</v>
      </c>
      <c r="U31" s="21">
        <f>HLOOKUP(U$5,fed!$A$2:$AO$29,$A31,FALSE)</f>
        <v>40169020567</v>
      </c>
      <c r="V31" s="22">
        <f>HLOOKUP(V$5,est!$B$2:$U$29,$A31,FALSE)</f>
        <v>0</v>
      </c>
      <c r="W31" s="23"/>
      <c r="X31" s="21">
        <f>HLOOKUP(X$5,fed!$A$2:$AO$29,$A31,FALSE)</f>
        <v>99564132</v>
      </c>
      <c r="Y31" s="22">
        <f>HLOOKUP(Y$5,est!$B$2:$U$29,$A31,FALSE)</f>
        <v>8864248996.4200001</v>
      </c>
      <c r="Z31" s="23"/>
      <c r="AA31" s="21">
        <f>HLOOKUP(AA$5,fed!$A$2:$AO$29,$A31,FALSE)</f>
        <v>7561446385</v>
      </c>
      <c r="AB31" s="21">
        <f>HLOOKUP(AB$5,fed!$A$2:$AO$29,$A31,FALSE)</f>
        <v>1725466</v>
      </c>
      <c r="AC31" s="21">
        <f>HLOOKUP(AC$5,fed!$A$2:$AO$29,$A31,FALSE)</f>
        <v>13113197669</v>
      </c>
      <c r="AD31" s="22">
        <f>HLOOKUP(AD$5,est!$B$2:$U$29,$A31,FALSE)</f>
        <v>76513317181.5</v>
      </c>
      <c r="AE31" s="23"/>
      <c r="AF31" s="21">
        <f>HLOOKUP(AF$5,fed!$A$2:$AO$29,$A31,FALSE)</f>
        <v>12638505702</v>
      </c>
      <c r="AG31" s="22">
        <f>HLOOKUP(AG$5,est!$B$2:$U$29,$A31,FALSE)</f>
        <v>165996361.50999999</v>
      </c>
      <c r="AH31" s="23"/>
      <c r="AI31" s="21">
        <f>HLOOKUP(AI$5,fed!$A$2:$AO$29,$A31,FALSE)</f>
        <v>6864071477</v>
      </c>
      <c r="AJ31" s="21">
        <f>HLOOKUP(AJ$5,fed!$A$2:$AO$29,$A31,FALSE)</f>
        <v>36922839396</v>
      </c>
      <c r="AK31" s="21">
        <f>HLOOKUP(AK$5,fed!$A$2:$AO$29,$A31,FALSE)</f>
        <v>42519985772</v>
      </c>
      <c r="AL31" s="22">
        <f>HLOOKUP(AL$5,est!$B$2:$U$29,$A31,FALSE)</f>
        <v>0</v>
      </c>
      <c r="AM31" s="23"/>
      <c r="AN31" s="21">
        <f>HLOOKUP(AN$5,fed!$A$2:$AO$29,$A31,FALSE)</f>
        <v>104492443</v>
      </c>
      <c r="AO31" s="22">
        <f>HLOOKUP(AO$5,est!$B$2:$U$29,$A31,FALSE)</f>
        <v>9391223554.789999</v>
      </c>
      <c r="AP31" s="23"/>
      <c r="AQ31" s="21">
        <f>HLOOKUP(AQ$5,fed!$A$2:$AO$29,$A31,FALSE)</f>
        <v>9554671829</v>
      </c>
      <c r="AR31" s="21">
        <f>HLOOKUP(AR$5,fed!$A$2:$AO$29,$A31,FALSE)</f>
        <v>1935248</v>
      </c>
      <c r="AS31" s="21">
        <f>HLOOKUP(AS$5,fed!$A$2:$AO$29,$A31,FALSE)</f>
        <v>16463467409</v>
      </c>
      <c r="AT31" s="22">
        <f>HLOOKUP(AT$5,est!$B$2:$U$29,$A31,FALSE)</f>
        <v>89517090801.809998</v>
      </c>
      <c r="AU31" s="23"/>
      <c r="AV31" s="21">
        <f>HLOOKUP(AV$5,fed!$A$2:$AO$29,$A31,FALSE)</f>
        <v>18260286673</v>
      </c>
      <c r="AW31" s="22">
        <f>HLOOKUP(AW$5,est!$B$2:$U$29,$A31,FALSE)</f>
        <v>980777778.16000021</v>
      </c>
      <c r="AX31" s="23"/>
      <c r="AY31" s="21">
        <f>HLOOKUP(AY$5,fed!$A$2:$AO$29,$A31,FALSE)</f>
        <v>9367940606</v>
      </c>
      <c r="AZ31" s="21">
        <f>HLOOKUP(AZ$5,fed!$A$2:$AO$29,$A31,FALSE)</f>
        <v>44769840026</v>
      </c>
      <c r="BA31" s="21">
        <f>HLOOKUP(BA$5,fed!$A$2:$AO$29,$A31,FALSE)</f>
        <v>53341406145</v>
      </c>
      <c r="BB31" s="22">
        <f>HLOOKUP(BB$5,est!$B$2:$U$29,$A31,FALSE)</f>
        <v>0</v>
      </c>
      <c r="BC31" s="23"/>
      <c r="BD31" s="21">
        <f>HLOOKUP(BD$5,fed!$A$2:$AO$29,$A31,FALSE)</f>
        <v>122772985</v>
      </c>
      <c r="BE31" s="22">
        <f>HLOOKUP(BE$5,est!$B$2:$U$29,$A31,FALSE)</f>
        <v>10437320845.32</v>
      </c>
      <c r="BF31" s="23"/>
      <c r="BG31" s="21">
        <f>HLOOKUP(BG$5,fed!$A$2:$AO$29,$A31,FALSE)</f>
        <v>11609203155</v>
      </c>
      <c r="BH31" s="21">
        <f>HLOOKUP(BH$5,fed!$A$2:$AO$29,$A31,FALSE)</f>
        <v>1269603</v>
      </c>
      <c r="BI31" s="21">
        <f>HLOOKUP(BI$5,fed!$A$2:$AO$29,$A31,FALSE)</f>
        <v>18362045365</v>
      </c>
      <c r="BJ31" s="22">
        <f>HLOOKUP(BJ$5,est!$B$2:$U$29,$A31,FALSE)</f>
        <v>98390265143.25</v>
      </c>
      <c r="BK31" s="23"/>
      <c r="BL31" s="21">
        <f>HLOOKUP(BL$5,fed!$A$2:$AO$29,$A31,FALSE)</f>
        <v>21722511326</v>
      </c>
      <c r="BM31" s="22">
        <f>HLOOKUP(BM$5,est!$B$2:$U$29,$A31,FALSE)</f>
        <v>1004147180.9299999</v>
      </c>
      <c r="BN31" s="23"/>
      <c r="BO31" s="21">
        <f>HLOOKUP(BO$5,fed!$A$2:$AO$29,$A31,FALSE)</f>
        <v>9708015692</v>
      </c>
      <c r="BP31" s="21">
        <f>HLOOKUP(BP$5,fed!$A$2:$AO$29,$A31,FALSE)</f>
        <v>47862399489</v>
      </c>
      <c r="BQ31" s="21">
        <f>HLOOKUP(BQ$5,fed!$A$2:$AO$29,$A31,FALSE)</f>
        <v>55954835701</v>
      </c>
      <c r="BR31" s="22">
        <f>HLOOKUP(BR$5,est!$B$2:$U$29,$A31,FALSE)</f>
        <v>0</v>
      </c>
      <c r="BS31" s="23"/>
      <c r="BT31" s="21">
        <f>HLOOKUP(BT$5,fed!$A$2:$AO$29,$A31,FALSE)</f>
        <v>51780892</v>
      </c>
      <c r="BU31" s="22">
        <f>HLOOKUP(BU$5,est!$B$2:$U$29,$A31,FALSE)</f>
        <v>11403656959.25</v>
      </c>
      <c r="BV31" s="23"/>
      <c r="BW31" s="21">
        <f>HLOOKUP(BW$5,fed!$A$2:$AO$29,$A31,FALSE)</f>
        <v>14317968354</v>
      </c>
      <c r="BX31" s="21">
        <f>HLOOKUP(BX$5,fed!$A$2:$AO$29,$A31,FALSE)</f>
        <v>7942824</v>
      </c>
      <c r="BY31" s="21">
        <f>HLOOKUP(BY$5,fed!$A$2:$AO$29,$A31,FALSE)</f>
        <v>18211260593</v>
      </c>
      <c r="BZ31" s="22">
        <f>HLOOKUP(BZ$5,est!$B$2:$U$29,$A31,FALSE)</f>
        <v>105288966584.62001</v>
      </c>
      <c r="CA31" s="23"/>
      <c r="CB31" s="21">
        <f>HLOOKUP(CB$5,fed!$A$2:$AO$29,$A31,FALSE)</f>
        <v>19589076330</v>
      </c>
      <c r="CC31" s="22">
        <f>HLOOKUP(CC$5,est!$B$2:$U$29,$A31,FALSE)</f>
        <v>1265049989.8400002</v>
      </c>
      <c r="CD31" s="23"/>
    </row>
    <row r="32" spans="1:82" customFormat="1">
      <c r="A32">
        <v>28</v>
      </c>
      <c r="B32" t="s">
        <v>26</v>
      </c>
      <c r="C32" s="21">
        <f>HLOOKUP(C$5,fed!$A$2:$AO$29,$A32,FALSE)</f>
        <v>24989168</v>
      </c>
      <c r="D32" s="21">
        <f>HLOOKUP(D$5,fed!$A$2:$AO$29,$A32,FALSE)</f>
        <v>95724016</v>
      </c>
      <c r="E32" s="21">
        <f>HLOOKUP(E$5,fed!$A$2:$AO$29,$A32,FALSE)</f>
        <v>51317873</v>
      </c>
      <c r="F32" s="22">
        <f>HLOOKUP(F$5,est!$B$2:$U$29,$A32,FALSE)</f>
        <v>0</v>
      </c>
      <c r="G32" s="23"/>
      <c r="H32" s="21">
        <f>HLOOKUP(H$5,fed!$A$2:$AO$29,$A32,FALSE)</f>
        <v>5918452</v>
      </c>
      <c r="I32" s="22">
        <f>HLOOKUP(I$5,est!$B$2:$U$29,$A32,FALSE)</f>
        <v>54779488.870000005</v>
      </c>
      <c r="J32" s="23"/>
      <c r="K32" s="21">
        <f>HLOOKUP(K$5,fed!$A$2:$AO$29,$A32,FALSE)</f>
        <v>61545</v>
      </c>
      <c r="L32" s="21">
        <f>HLOOKUP(L$5,fed!$A$2:$AO$29,$A32,FALSE)</f>
        <v>13725</v>
      </c>
      <c r="M32" s="21">
        <f>HLOOKUP(M$5,fed!$A$2:$AO$29,$A32,FALSE)</f>
        <v>14300815</v>
      </c>
      <c r="N32" s="22">
        <f>HLOOKUP(N$5,est!$B$2:$U$29,$A32,FALSE)</f>
        <v>897970387.43000007</v>
      </c>
      <c r="O32" s="23"/>
      <c r="P32" s="21">
        <f>HLOOKUP(P$5,fed!$A$2:$AO$29,$A32,FALSE)</f>
        <v>914979</v>
      </c>
      <c r="Q32" s="22">
        <f>HLOOKUP(Q$5,est!$B$2:$U$29,$A32,FALSE)</f>
        <v>2660030.3199999998</v>
      </c>
      <c r="R32" s="23"/>
      <c r="S32" s="21">
        <f>HLOOKUP(S$5,fed!$A$2:$AO$29,$A32,FALSE)</f>
        <v>26207433</v>
      </c>
      <c r="T32" s="21">
        <f>HLOOKUP(T$5,fed!$A$2:$AO$29,$A32,FALSE)</f>
        <v>107771928</v>
      </c>
      <c r="U32" s="21">
        <f>HLOOKUP(U$5,fed!$A$2:$AO$29,$A32,FALSE)</f>
        <v>44167913</v>
      </c>
      <c r="V32" s="22">
        <f>HLOOKUP(V$5,est!$B$2:$U$29,$A32,FALSE)</f>
        <v>100948468.98999999</v>
      </c>
      <c r="W32" s="23"/>
      <c r="X32" s="21">
        <f>HLOOKUP(X$5,fed!$A$2:$AO$29,$A32,FALSE)</f>
        <v>5646559</v>
      </c>
      <c r="Y32" s="22">
        <f>HLOOKUP(Y$5,est!$B$2:$U$29,$A32,FALSE)</f>
        <v>59808512.950000003</v>
      </c>
      <c r="Z32" s="23"/>
      <c r="AA32" s="21">
        <f>HLOOKUP(AA$5,fed!$A$2:$AO$29,$A32,FALSE)</f>
        <v>62817</v>
      </c>
      <c r="AB32" s="21">
        <f>HLOOKUP(AB$5,fed!$A$2:$AO$29,$A32,FALSE)</f>
        <v>18914</v>
      </c>
      <c r="AC32" s="21">
        <f>HLOOKUP(AC$5,fed!$A$2:$AO$29,$A32,FALSE)</f>
        <v>5566581</v>
      </c>
      <c r="AD32" s="22">
        <f>HLOOKUP(AD$5,est!$B$2:$U$29,$A32,FALSE)</f>
        <v>916887098.17000008</v>
      </c>
      <c r="AE32" s="23"/>
      <c r="AF32" s="21">
        <f>HLOOKUP(AF$5,fed!$A$2:$AO$29,$A32,FALSE)</f>
        <v>1661221</v>
      </c>
      <c r="AG32" s="22">
        <f>HLOOKUP(AG$5,est!$B$2:$U$29,$A32,FALSE)</f>
        <v>2961399.4799999995</v>
      </c>
      <c r="AH32" s="23"/>
      <c r="AI32" s="21">
        <f>HLOOKUP(AI$5,fed!$A$2:$AO$29,$A32,FALSE)</f>
        <v>29332125</v>
      </c>
      <c r="AJ32" s="21">
        <f>HLOOKUP(AJ$5,fed!$A$2:$AO$29,$A32,FALSE)</f>
        <v>116769151</v>
      </c>
      <c r="AK32" s="21">
        <f>HLOOKUP(AK$5,fed!$A$2:$AO$29,$A32,FALSE)</f>
        <v>61060544</v>
      </c>
      <c r="AL32" s="22">
        <f>HLOOKUP(AL$5,est!$B$2:$U$29,$A32,FALSE)</f>
        <v>156241082.21000001</v>
      </c>
      <c r="AM32" s="23"/>
      <c r="AN32" s="21">
        <f>HLOOKUP(AN$5,fed!$A$2:$AO$29,$A32,FALSE)</f>
        <v>6323722</v>
      </c>
      <c r="AO32" s="22">
        <f>HLOOKUP(AO$5,est!$B$2:$U$29,$A32,FALSE)</f>
        <v>70247231.780000001</v>
      </c>
      <c r="AP32" s="23"/>
      <c r="AQ32" s="21">
        <f>HLOOKUP(AQ$5,fed!$A$2:$AO$29,$A32,FALSE)</f>
        <v>221683</v>
      </c>
      <c r="AR32" s="21">
        <f>HLOOKUP(AR$5,fed!$A$2:$AO$29,$A32,FALSE)</f>
        <v>16926</v>
      </c>
      <c r="AS32" s="21">
        <f>HLOOKUP(AS$5,fed!$A$2:$AO$29,$A32,FALSE)</f>
        <v>4346120</v>
      </c>
      <c r="AT32" s="22">
        <f>HLOOKUP(AT$5,est!$B$2:$U$29,$A32,FALSE)</f>
        <v>1091619714.1099999</v>
      </c>
      <c r="AU32" s="23"/>
      <c r="AV32" s="21">
        <f>HLOOKUP(AV$5,fed!$A$2:$AO$29,$A32,FALSE)</f>
        <v>2083001</v>
      </c>
      <c r="AW32" s="22">
        <f>HLOOKUP(AW$5,est!$B$2:$U$29,$A32,FALSE)</f>
        <v>3352230.1199999996</v>
      </c>
      <c r="AX32" s="23"/>
      <c r="AY32" s="21">
        <f>HLOOKUP(AY$5,fed!$A$2:$AO$29,$A32,FALSE)</f>
        <v>36292480</v>
      </c>
      <c r="AZ32" s="21">
        <f>HLOOKUP(AZ$5,fed!$A$2:$AO$29,$A32,FALSE)</f>
        <v>120838704</v>
      </c>
      <c r="BA32" s="21">
        <f>HLOOKUP(BA$5,fed!$A$2:$AO$29,$A32,FALSE)</f>
        <v>64396377</v>
      </c>
      <c r="BB32" s="22">
        <f>HLOOKUP(BB$5,est!$B$2:$U$29,$A32,FALSE)</f>
        <v>246633070.82999998</v>
      </c>
      <c r="BC32" s="23"/>
      <c r="BD32" s="21">
        <f>HLOOKUP(BD$5,fed!$A$2:$AO$29,$A32,FALSE)</f>
        <v>7703100</v>
      </c>
      <c r="BE32" s="22">
        <f>HLOOKUP(BE$5,est!$B$2:$U$29,$A32,FALSE)</f>
        <v>85872009.219999999</v>
      </c>
      <c r="BF32" s="23"/>
      <c r="BG32" s="21">
        <f>HLOOKUP(BG$5,fed!$A$2:$AO$29,$A32,FALSE)</f>
        <v>226563</v>
      </c>
      <c r="BH32" s="21">
        <f>HLOOKUP(BH$5,fed!$A$2:$AO$29,$A32,FALSE)</f>
        <v>4172</v>
      </c>
      <c r="BI32" s="21">
        <f>HLOOKUP(BI$5,fed!$A$2:$AO$29,$A32,FALSE)</f>
        <v>8016467</v>
      </c>
      <c r="BJ32" s="22">
        <f>HLOOKUP(BJ$5,est!$B$2:$U$29,$A32,FALSE)</f>
        <v>1275260787.1399999</v>
      </c>
      <c r="BK32" s="23"/>
      <c r="BL32" s="21">
        <f>HLOOKUP(BL$5,fed!$A$2:$AO$29,$A32,FALSE)</f>
        <v>1842194</v>
      </c>
      <c r="BM32" s="22">
        <f>HLOOKUP(BM$5,est!$B$2:$U$29,$A32,FALSE)</f>
        <v>5038760.5200000005</v>
      </c>
      <c r="BN32" s="23"/>
      <c r="BO32" s="21">
        <f>HLOOKUP(BO$5,fed!$A$2:$AO$29,$A32,FALSE)</f>
        <v>48168750</v>
      </c>
      <c r="BP32" s="21">
        <f>HLOOKUP(BP$5,fed!$A$2:$AO$29,$A32,FALSE)</f>
        <v>154603590</v>
      </c>
      <c r="BQ32" s="21">
        <f>HLOOKUP(BQ$5,fed!$A$2:$AO$29,$A32,FALSE)</f>
        <v>72280723</v>
      </c>
      <c r="BR32" s="22">
        <f>HLOOKUP(BR$5,est!$B$2:$U$29,$A32,FALSE)</f>
        <v>245594924.88000003</v>
      </c>
      <c r="BS32" s="23"/>
      <c r="BT32" s="21">
        <f>HLOOKUP(BT$5,fed!$A$2:$AO$29,$A32,FALSE)</f>
        <v>3250403</v>
      </c>
      <c r="BU32" s="22">
        <f>HLOOKUP(BU$5,est!$B$2:$U$29,$A32,FALSE)</f>
        <v>99105937.020000026</v>
      </c>
      <c r="BV32" s="23"/>
      <c r="BW32" s="21">
        <f>HLOOKUP(BW$5,fed!$A$2:$AO$29,$A32,FALSE)</f>
        <v>194164</v>
      </c>
      <c r="BX32" s="21">
        <f>HLOOKUP(BX$5,fed!$A$2:$AO$29,$A32,FALSE)</f>
        <v>14224</v>
      </c>
      <c r="BY32" s="21">
        <f>HLOOKUP(BY$5,fed!$A$2:$AO$29,$A32,FALSE)</f>
        <v>10173235</v>
      </c>
      <c r="BZ32" s="22">
        <f>HLOOKUP(BZ$5,est!$B$2:$U$29,$A32,FALSE)</f>
        <v>1464739643.8699999</v>
      </c>
      <c r="CA32" s="23"/>
      <c r="CB32" s="21">
        <f>HLOOKUP(CB$5,fed!$A$2:$AO$29,$A32,FALSE)</f>
        <v>1254505</v>
      </c>
      <c r="CC32" s="22">
        <f>HLOOKUP(CC$5,est!$B$2:$U$29,$A32,FALSE)</f>
        <v>7545912.4500000002</v>
      </c>
      <c r="CD32" s="23"/>
    </row>
    <row r="33" spans="2:82">
      <c r="X33" s="26"/>
    </row>
    <row r="34" spans="2:82">
      <c r="B34" s="5" t="s">
        <v>217</v>
      </c>
      <c r="C34" s="25" t="str">
        <f>CONCATENATE($B34,C3,$B35,C4,$B36,C24,$B37)</f>
        <v>{"source":0,"target":14,"value":3148473695},</v>
      </c>
      <c r="D34" s="25" t="str">
        <f t="shared" ref="D34:BO34" si="0">CONCATENATE($B34,D3,$B35,D4,$B36,D24,$B37)</f>
        <v>{"source":1,"target":14,"value":20977105711},</v>
      </c>
      <c r="E34" s="25" t="str">
        <f t="shared" si="0"/>
        <v>{"source":2,"target":14,"value":15390760696},</v>
      </c>
      <c r="F34" s="25" t="str">
        <f t="shared" si="0"/>
        <v>{"source":2,"target":15,"value":0},</v>
      </c>
      <c r="G34" s="25" t="str">
        <f t="shared" si="0"/>
        <v>{"source":2,"target":16,"value":571535922.95},</v>
      </c>
      <c r="H34" s="25" t="str">
        <f t="shared" si="0"/>
        <v>{"source":3,"target":14,"value":37616182},</v>
      </c>
      <c r="I34" s="25" t="str">
        <f t="shared" si="0"/>
        <v>{"source":4,"target":15,"value":1237657000},</v>
      </c>
      <c r="J34" s="25" t="str">
        <f t="shared" si="0"/>
        <v>{"source":5,"target":16,"value":1753444452.19},</v>
      </c>
      <c r="K34" s="25" t="str">
        <f t="shared" si="0"/>
        <v>{"source":6,"target":14,"value":1633630310},</v>
      </c>
      <c r="L34" s="25" t="str">
        <f t="shared" si="0"/>
        <v>{"source":7,"target":14,"value":128727},</v>
      </c>
      <c r="M34" s="25" t="str">
        <f t="shared" si="0"/>
        <v>{"source":8,"target":14,"value":3577513298},</v>
      </c>
      <c r="N34" s="25" t="str">
        <f t="shared" si="0"/>
        <v>{"source":9,"target":15,"value":17689766000},</v>
      </c>
      <c r="O34" s="25" t="str">
        <f t="shared" si="0"/>
        <v>{"source":10,"target":16,"value":3522002100.75},</v>
      </c>
      <c r="P34" s="25" t="str">
        <f t="shared" si="0"/>
        <v>{"source":11,"target":14,"value":708986915},</v>
      </c>
      <c r="Q34" s="25" t="str">
        <f t="shared" si="0"/>
        <v>{"source":12,"target":15,"value":206154000},</v>
      </c>
      <c r="R34" s="25" t="str">
        <f t="shared" si="0"/>
        <v>{"source":13,"target":16,"value":480405918.79},</v>
      </c>
      <c r="S34" s="25" t="str">
        <f t="shared" si="0"/>
        <v>{"source":0,"target":14,"value":2408669150},</v>
      </c>
      <c r="T34" s="25" t="str">
        <f t="shared" si="0"/>
        <v>{"source":1,"target":14,"value":18449844571},</v>
      </c>
      <c r="U34" s="25" t="str">
        <f t="shared" si="0"/>
        <v>{"source":2,"target":14,"value":15934582658},</v>
      </c>
      <c r="V34" s="25" t="str">
        <f t="shared" si="0"/>
        <v>{"source":2,"target":15,"value":1283780000},</v>
      </c>
      <c r="W34" s="25" t="str">
        <f t="shared" si="0"/>
        <v>{"source":2,"target":16,"value":597091554.35},</v>
      </c>
      <c r="X34" s="25" t="str">
        <f t="shared" si="0"/>
        <v>{"source":3,"target":14,"value":10384119},</v>
      </c>
      <c r="Y34" s="25" t="str">
        <f t="shared" si="0"/>
        <v>{"source":4,"target":15,"value":1511183000},</v>
      </c>
      <c r="Z34" s="25" t="str">
        <f t="shared" si="0"/>
        <v>{"source":5,"target":16,"value":1884411660.39},</v>
      </c>
      <c r="AA34" s="25" t="str">
        <f t="shared" si="0"/>
        <v>{"source":6,"target":14,"value":1642516473},</v>
      </c>
      <c r="AB34" s="25" t="str">
        <f t="shared" si="0"/>
        <v>{"source":7,"target":14,"value":144832},</v>
      </c>
      <c r="AC34" s="25" t="str">
        <f t="shared" si="0"/>
        <v>{"source":8,"target":14,"value":2655467215},</v>
      </c>
      <c r="AD34" s="25" t="str">
        <f t="shared" si="0"/>
        <v>{"source":9,"target":15,"value":18619472000},</v>
      </c>
      <c r="AE34" s="25" t="str">
        <f t="shared" si="0"/>
        <v>{"source":10,"target":16,"value":4056983563.65},</v>
      </c>
      <c r="AF34" s="25" t="str">
        <f t="shared" si="0"/>
        <v>{"source":11,"target":14,"value":603191658},</v>
      </c>
      <c r="AG34" s="25" t="str">
        <f t="shared" si="0"/>
        <v>{"source":12,"target":15,"value":290448000},</v>
      </c>
      <c r="AH34" s="25" t="str">
        <f t="shared" si="0"/>
        <v>{"source":13,"target":16,"value":542721144},</v>
      </c>
      <c r="AI34" s="25" t="str">
        <f t="shared" si="0"/>
        <v>{"source":0,"target":14,"value":2829252443},</v>
      </c>
      <c r="AJ34" s="25" t="str">
        <f t="shared" si="0"/>
        <v>{"source":1,"target":14,"value":19045882060},</v>
      </c>
      <c r="AK34" s="25" t="str">
        <f t="shared" si="0"/>
        <v>{"source":2,"target":14,"value":18294493065},</v>
      </c>
      <c r="AL34" s="25" t="str">
        <f t="shared" si="0"/>
        <v>{"source":2,"target":15,"value":1491339059},</v>
      </c>
      <c r="AM34" s="25" t="str">
        <f t="shared" si="0"/>
        <v>{"source":2,"target":16,"value":645759459.62},</v>
      </c>
      <c r="AN34" s="25" t="str">
        <f t="shared" si="0"/>
        <v>{"source":3,"target":14,"value":8110993},</v>
      </c>
      <c r="AO34" s="25" t="str">
        <f t="shared" si="0"/>
        <v>{"source":4,"target":15,"value":1417039832},</v>
      </c>
      <c r="AP34" s="25" t="str">
        <f t="shared" si="0"/>
        <v>{"source":5,"target":16,"value":2122974321.68},</v>
      </c>
      <c r="AQ34" s="25" t="str">
        <f t="shared" si="0"/>
        <v>{"source":6,"target":14,"value":1934455406},</v>
      </c>
      <c r="AR34" s="25" t="str">
        <f t="shared" si="0"/>
        <v>{"source":7,"target":14,"value":78438},</v>
      </c>
      <c r="AS34" s="25" t="str">
        <f t="shared" si="0"/>
        <v>{"source":8,"target":14,"value":2810587712},</v>
      </c>
      <c r="AT34" s="25" t="str">
        <f t="shared" si="0"/>
        <v>{"source":9,"target":15,"value":22113232827},</v>
      </c>
      <c r="AU34" s="25" t="str">
        <f t="shared" si="0"/>
        <v>{"source":10,"target":16,"value":4757204127.38},</v>
      </c>
      <c r="AV34" s="25" t="str">
        <f t="shared" si="0"/>
        <v>{"source":11,"target":14,"value":754980885},</v>
      </c>
      <c r="AW34" s="25" t="str">
        <f t="shared" si="0"/>
        <v>{"source":12,"target":15,"value":464270603},</v>
      </c>
      <c r="AX34" s="25" t="str">
        <f t="shared" si="0"/>
        <v>{"source":13,"target":16,"value":693522762.18},</v>
      </c>
      <c r="AY34" s="25" t="str">
        <f t="shared" si="0"/>
        <v>{"source":0,"target":14,"value":3765016981},</v>
      </c>
      <c r="AZ34" s="25" t="str">
        <f t="shared" si="0"/>
        <v>{"source":1,"target":14,"value":18828328831},</v>
      </c>
      <c r="BA34" s="25" t="str">
        <f t="shared" si="0"/>
        <v>{"source":2,"target":14,"value":23172060972},</v>
      </c>
      <c r="BB34" s="25" t="str">
        <f t="shared" si="0"/>
        <v>{"source":2,"target":15,"value":1708473888},</v>
      </c>
      <c r="BC34" s="25" t="str">
        <f t="shared" si="0"/>
        <v>{"source":2,"target":16,"value":848496979.89},</v>
      </c>
      <c r="BD34" s="25" t="str">
        <f t="shared" si="0"/>
        <v>{"source":3,"target":14,"value":8660111},</v>
      </c>
      <c r="BE34" s="25" t="str">
        <f t="shared" si="0"/>
        <v>{"source":4,"target":15,"value":1547153559},</v>
      </c>
      <c r="BF34" s="25" t="str">
        <f t="shared" si="0"/>
        <v>{"source":5,"target":16,"value":2273416410.5},</v>
      </c>
      <c r="BG34" s="25" t="str">
        <f t="shared" si="0"/>
        <v>{"source":6,"target":14,"value":2451868150},</v>
      </c>
      <c r="BH34" s="25" t="str">
        <f t="shared" si="0"/>
        <v>{"source":7,"target":14,"value":113769},</v>
      </c>
      <c r="BI34" s="25" t="str">
        <f t="shared" si="0"/>
        <v>{"source":8,"target":14,"value":3440333953},</v>
      </c>
      <c r="BJ34" s="25" t="str">
        <f t="shared" si="0"/>
        <v>{"source":9,"target":15,"value":24802484759},</v>
      </c>
      <c r="BK34" s="25" t="str">
        <f t="shared" si="0"/>
        <v>{"source":10,"target":16,"value":5643266943.36},</v>
      </c>
      <c r="BL34" s="25" t="str">
        <f t="shared" si="0"/>
        <v>{"source":11,"target":14,"value":901669366},</v>
      </c>
      <c r="BM34" s="25" t="str">
        <f t="shared" si="0"/>
        <v>{"source":12,"target":15,"value":418195529},</v>
      </c>
      <c r="BN34" s="25" t="str">
        <f t="shared" si="0"/>
        <v>{"source":13,"target":16,"value":843218536.26},</v>
      </c>
      <c r="BO34" s="25" t="str">
        <f t="shared" si="0"/>
        <v>{"source":0,"target":14,"value":3836216273},</v>
      </c>
      <c r="BP34" s="25" t="str">
        <f t="shared" ref="BP34:CD34" si="1">CONCATENATE($B34,BP3,$B35,BP4,$B36,BP24,$B37)</f>
        <v>{"source":1,"target":14,"value":17930101440},</v>
      </c>
      <c r="BQ34" s="25" t="str">
        <f t="shared" si="1"/>
        <v>{"source":2,"target":14,"value":24029859358},</v>
      </c>
      <c r="BR34" s="25" t="str">
        <f t="shared" si="1"/>
        <v>{"source":2,"target":15,"value":1892773441},</v>
      </c>
      <c r="BS34" s="25" t="str">
        <f t="shared" si="1"/>
        <v>{"source":2,"target":16,"value":832531431.99},</v>
      </c>
      <c r="BT34" s="25" t="str">
        <f t="shared" si="1"/>
        <v>{"source":3,"target":14,"value":6400449},</v>
      </c>
      <c r="BU34" s="25" t="str">
        <f t="shared" si="1"/>
        <v>{"source":4,"target":15,"value":1743605226},</v>
      </c>
      <c r="BV34" s="25" t="str">
        <f t="shared" si="1"/>
        <v>{"source":5,"target":16,"value":2285780199.21},</v>
      </c>
      <c r="BW34" s="25" t="str">
        <f t="shared" si="1"/>
        <v>{"source":6,"target":14,"value":3054016817},</v>
      </c>
      <c r="BX34" s="25" t="str">
        <f t="shared" si="1"/>
        <v>{"source":7,"target":14,"value":71225},</v>
      </c>
      <c r="BY34" s="25" t="str">
        <f t="shared" si="1"/>
        <v>{"source":8,"target":14,"value":3635298412},</v>
      </c>
      <c r="BZ34" s="25" t="str">
        <f t="shared" si="1"/>
        <v>{"source":9,"target":15,"value":26661527901},</v>
      </c>
      <c r="CA34" s="25" t="str">
        <f t="shared" si="1"/>
        <v>{"source":10,"target":16,"value":5918828070.51},</v>
      </c>
      <c r="CB34" s="25" t="str">
        <f t="shared" si="1"/>
        <v>{"source":11,"target":14,"value":931189379},</v>
      </c>
      <c r="CC34" s="25" t="str">
        <f t="shared" si="1"/>
        <v>{"source":12,"target":15,"value":525059853},</v>
      </c>
      <c r="CD34" s="25" t="str">
        <f t="shared" si="1"/>
        <v>{"source":13,"target":16,"value":1002550893},</v>
      </c>
    </row>
    <row r="35" spans="2:82">
      <c r="B35" s="5" t="s">
        <v>218</v>
      </c>
    </row>
    <row r="36" spans="2:82">
      <c r="B36" s="5" t="s">
        <v>219</v>
      </c>
    </row>
    <row r="37" spans="2:82">
      <c r="B37" s="5" t="s">
        <v>220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9"/>
  <sheetViews>
    <sheetView workbookViewId="0">
      <selection activeCell="B3" sqref="B3"/>
    </sheetView>
  </sheetViews>
  <sheetFormatPr baseColWidth="10" defaultColWidth="2.1640625" defaultRowHeight="15" x14ac:dyDescent="0"/>
  <cols>
    <col min="1" max="1" width="4.1640625" style="5" bestFit="1" customWidth="1"/>
    <col min="2" max="4" width="16.6640625" style="5" bestFit="1" customWidth="1"/>
    <col min="5" max="6" width="17.6640625" style="5" bestFit="1" customWidth="1"/>
    <col min="7" max="10" width="13.1640625" style="5" bestFit="1" customWidth="1"/>
    <col min="11" max="11" width="14.1640625" style="5" bestFit="1" customWidth="1"/>
    <col min="12" max="16" width="17.6640625" style="5" bestFit="1" customWidth="1"/>
    <col min="17" max="21" width="16.6640625" style="5" bestFit="1" customWidth="1"/>
    <col min="22" max="36" width="17.6640625" style="5" bestFit="1" customWidth="1"/>
    <col min="37" max="38" width="14.1640625" style="5" bestFit="1" customWidth="1"/>
    <col min="39" max="40" width="15.1640625" style="5" bestFit="1" customWidth="1"/>
    <col min="41" max="41" width="14.1640625" style="5" bestFit="1" customWidth="1"/>
    <col min="42" max="16384" width="2.1640625" style="5"/>
  </cols>
  <sheetData>
    <row r="1" spans="1:41">
      <c r="B1" s="5" t="s">
        <v>221</v>
      </c>
      <c r="C1" s="5" t="s">
        <v>221</v>
      </c>
      <c r="D1" s="5" t="s">
        <v>221</v>
      </c>
      <c r="E1" s="5" t="s">
        <v>221</v>
      </c>
      <c r="F1" s="5" t="s">
        <v>221</v>
      </c>
      <c r="G1" s="5" t="s">
        <v>222</v>
      </c>
      <c r="H1" s="5" t="s">
        <v>222</v>
      </c>
      <c r="I1" s="5" t="s">
        <v>222</v>
      </c>
      <c r="J1" s="5" t="s">
        <v>222</v>
      </c>
      <c r="K1" s="5" t="s">
        <v>222</v>
      </c>
      <c r="L1" s="5" t="s">
        <v>223</v>
      </c>
      <c r="M1" s="5" t="s">
        <v>223</v>
      </c>
      <c r="N1" s="5" t="s">
        <v>223</v>
      </c>
      <c r="O1" s="5" t="s">
        <v>223</v>
      </c>
      <c r="P1" s="5" t="s">
        <v>223</v>
      </c>
      <c r="Q1" s="5" t="s">
        <v>27</v>
      </c>
      <c r="R1" s="5" t="s">
        <v>27</v>
      </c>
      <c r="S1" s="5" t="s">
        <v>27</v>
      </c>
      <c r="T1" s="5" t="s">
        <v>27</v>
      </c>
      <c r="U1" s="5" t="s">
        <v>27</v>
      </c>
      <c r="V1" s="5" t="s">
        <v>28</v>
      </c>
      <c r="W1" s="5" t="s">
        <v>28</v>
      </c>
      <c r="X1" s="5" t="s">
        <v>28</v>
      </c>
      <c r="Y1" s="5" t="s">
        <v>28</v>
      </c>
      <c r="Z1" s="5" t="s">
        <v>28</v>
      </c>
      <c r="AA1" s="5" t="s">
        <v>224</v>
      </c>
      <c r="AB1" s="5" t="s">
        <v>224</v>
      </c>
      <c r="AC1" s="5" t="s">
        <v>224</v>
      </c>
      <c r="AD1" s="5" t="s">
        <v>224</v>
      </c>
      <c r="AE1" s="5" t="s">
        <v>224</v>
      </c>
      <c r="AF1" s="5" t="s">
        <v>38</v>
      </c>
      <c r="AG1" s="5" t="s">
        <v>38</v>
      </c>
      <c r="AH1" s="5" t="s">
        <v>38</v>
      </c>
      <c r="AI1" s="5" t="s">
        <v>38</v>
      </c>
      <c r="AJ1" s="5" t="s">
        <v>38</v>
      </c>
      <c r="AK1" s="5" t="s">
        <v>30</v>
      </c>
      <c r="AL1" s="5" t="s">
        <v>30</v>
      </c>
      <c r="AM1" s="5" t="s">
        <v>30</v>
      </c>
      <c r="AN1" s="5" t="s">
        <v>30</v>
      </c>
      <c r="AO1" s="5" t="s">
        <v>30</v>
      </c>
    </row>
    <row r="2" spans="1:41" s="7" customFormat="1">
      <c r="A2" s="6" t="s">
        <v>42</v>
      </c>
      <c r="B2" s="6" t="s">
        <v>171</v>
      </c>
      <c r="C2" s="6" t="s">
        <v>172</v>
      </c>
      <c r="D2" s="6" t="s">
        <v>173</v>
      </c>
      <c r="E2" s="6" t="s">
        <v>174</v>
      </c>
      <c r="F2" s="6" t="s">
        <v>175</v>
      </c>
      <c r="G2" s="6" t="s">
        <v>176</v>
      </c>
      <c r="H2" s="6" t="s">
        <v>177</v>
      </c>
      <c r="I2" s="6" t="s">
        <v>178</v>
      </c>
      <c r="J2" s="6" t="s">
        <v>179</v>
      </c>
      <c r="K2" s="6" t="s">
        <v>180</v>
      </c>
      <c r="L2" s="6" t="s">
        <v>181</v>
      </c>
      <c r="M2" s="6" t="s">
        <v>182</v>
      </c>
      <c r="N2" s="6" t="s">
        <v>183</v>
      </c>
      <c r="O2" s="6" t="s">
        <v>184</v>
      </c>
      <c r="P2" s="6" t="s">
        <v>185</v>
      </c>
      <c r="Q2" s="6" t="s">
        <v>186</v>
      </c>
      <c r="R2" s="6" t="s">
        <v>187</v>
      </c>
      <c r="S2" s="6" t="s">
        <v>188</v>
      </c>
      <c r="T2" s="6" t="s">
        <v>189</v>
      </c>
      <c r="U2" s="6" t="s">
        <v>190</v>
      </c>
      <c r="V2" s="6" t="s">
        <v>191</v>
      </c>
      <c r="W2" s="6" t="s">
        <v>192</v>
      </c>
      <c r="X2" s="6" t="s">
        <v>193</v>
      </c>
      <c r="Y2" s="6" t="s">
        <v>194</v>
      </c>
      <c r="Z2" s="6" t="s">
        <v>195</v>
      </c>
      <c r="AA2" s="6" t="s">
        <v>141</v>
      </c>
      <c r="AB2" s="6" t="s">
        <v>142</v>
      </c>
      <c r="AC2" s="6" t="s">
        <v>143</v>
      </c>
      <c r="AD2" s="6" t="s">
        <v>144</v>
      </c>
      <c r="AE2" s="6" t="s">
        <v>145</v>
      </c>
      <c r="AF2" s="6" t="s">
        <v>196</v>
      </c>
      <c r="AG2" s="6" t="s">
        <v>197</v>
      </c>
      <c r="AH2" s="6" t="s">
        <v>198</v>
      </c>
      <c r="AI2" s="6" t="s">
        <v>199</v>
      </c>
      <c r="AJ2" s="6" t="s">
        <v>200</v>
      </c>
      <c r="AK2" s="6" t="s">
        <v>201</v>
      </c>
      <c r="AL2" s="6" t="s">
        <v>202</v>
      </c>
      <c r="AM2" s="6" t="s">
        <v>203</v>
      </c>
      <c r="AN2" s="6" t="s">
        <v>204</v>
      </c>
      <c r="AO2" s="6" t="s">
        <v>205</v>
      </c>
    </row>
    <row r="3" spans="1:41">
      <c r="A3" t="s">
        <v>0</v>
      </c>
      <c r="B3" s="27">
        <f>VLOOKUP(B$1,[1]AC!$B$5:$G$41,2,FALSE)</f>
        <v>108159</v>
      </c>
      <c r="C3" s="27">
        <f>VLOOKUP(C$1,[1]AC!$B$5:$G$41,3,FALSE)</f>
        <v>75705</v>
      </c>
      <c r="D3" s="27">
        <f>VLOOKUP(D$1,[1]AC!$B$5:$G$41,4,FALSE)</f>
        <v>319126</v>
      </c>
      <c r="E3" s="27">
        <f>VLOOKUP(E$1,[1]AC!$B$5:$G$41,5,FALSE)</f>
        <v>304033</v>
      </c>
      <c r="F3" s="27">
        <f>VLOOKUP(F$1,[1]AC!$B$5:$G$41,6,FALSE)</f>
        <v>86808</v>
      </c>
      <c r="G3" s="27">
        <f>VLOOKUP(G$1,[1]AC!$B$5:$G$41,2,FALSE)</f>
        <v>464</v>
      </c>
      <c r="H3" s="27">
        <f>VLOOKUP(H$1,[1]AC!$B$5:$G$41,3,FALSE)</f>
        <v>276</v>
      </c>
      <c r="I3" s="27">
        <f>VLOOKUP(I$1,[1]AC!$B$5:$G$41,4,FALSE)</f>
        <v>351</v>
      </c>
      <c r="J3" s="27">
        <f>VLOOKUP(J$1,[1]AC!$B$5:$G$41,5,FALSE)</f>
        <v>582</v>
      </c>
      <c r="K3" s="27">
        <f>VLOOKUP(K$1,[1]AC!$B$5:$G$41,6,FALSE)</f>
        <v>0</v>
      </c>
      <c r="L3" s="27">
        <f>VLOOKUP(L$1,[1]AC!$B$5:$G$41,2,FALSE)</f>
        <v>5373424</v>
      </c>
      <c r="M3" s="27">
        <f>VLOOKUP(M$1,[1]AC!$B$5:$G$41,3,FALSE)</f>
        <v>2733219</v>
      </c>
      <c r="N3" s="27">
        <f>VLOOKUP(N$1,[1]AC!$B$5:$G$41,4,FALSE)</f>
        <v>404194</v>
      </c>
      <c r="O3" s="27">
        <f>VLOOKUP(O$1,[1]AC!$B$5:$G$41,5,FALSE)</f>
        <v>425012</v>
      </c>
      <c r="P3" s="27">
        <f>VLOOKUP(P$1,[1]AC!$B$5:$G$41,6,FALSE)</f>
        <v>413098</v>
      </c>
      <c r="Q3" s="27">
        <f>VLOOKUP(Q$1,[1]AC!$B$5:$G$41,2,FALSE)</f>
        <v>16408115</v>
      </c>
      <c r="R3" s="27">
        <f>VLOOKUP(R$1,[1]AC!$B$5:$G$41,3,FALSE)</f>
        <v>18126849</v>
      </c>
      <c r="S3" s="27">
        <f>VLOOKUP(S$1,[1]AC!$B$5:$G$41,4,FALSE)</f>
        <v>23155645</v>
      </c>
      <c r="T3" s="27">
        <f>VLOOKUP(T$1,[1]AC!$B$5:$G$41,5,FALSE)</f>
        <v>30353675</v>
      </c>
      <c r="U3" s="27">
        <f>VLOOKUP(U$1,[1]AC!$B$5:$G$41,6,FALSE)</f>
        <v>37395789</v>
      </c>
      <c r="V3" s="27">
        <f>VLOOKUP(V$1,[1]AC!$B$5:$G$41,2,FALSE)</f>
        <v>35268422</v>
      </c>
      <c r="W3" s="27">
        <f>VLOOKUP(W$1,[1]AC!$B$5:$G$41,3,FALSE)</f>
        <v>46473237</v>
      </c>
      <c r="X3" s="27">
        <f>VLOOKUP(X$1,[1]AC!$B$5:$G$41,4,FALSE)</f>
        <v>54221232</v>
      </c>
      <c r="Y3" s="27">
        <f>VLOOKUP(Y$1,[1]AC!$B$5:$G$41,5,FALSE)</f>
        <v>58276306</v>
      </c>
      <c r="Z3" s="27">
        <f>VLOOKUP(Z$1,[1]AC!$B$5:$G$41,6,FALSE)</f>
        <v>62475126</v>
      </c>
      <c r="AA3" s="27">
        <f>VLOOKUP(AA$1,[1]AC!$B$5:$G$41,2,FALSE)</f>
        <v>37558196</v>
      </c>
      <c r="AB3" s="27">
        <f>VLOOKUP(AB$1,[1]AC!$B$5:$G$41,3,FALSE)</f>
        <v>36570869</v>
      </c>
      <c r="AC3" s="27">
        <f>VLOOKUP(AC$1,[1]AC!$B$5:$G$41,4,FALSE)</f>
        <v>51866426</v>
      </c>
      <c r="AD3" s="27">
        <f>VLOOKUP(AD$1,[1]AC!$B$5:$G$41,5,FALSE)</f>
        <v>52558500</v>
      </c>
      <c r="AE3" s="27">
        <f>VLOOKUP(AE$1,[1]AC!$B$5:$G$41,6,FALSE)</f>
        <v>58890281</v>
      </c>
      <c r="AF3" s="27">
        <f>VLOOKUP(AF$1,[1]AC!$B$5:$G$41,2,FALSE)</f>
        <v>265622</v>
      </c>
      <c r="AG3" s="27">
        <f>VLOOKUP(AG$1,[1]AC!$B$5:$G$41,3,FALSE)</f>
        <v>344266</v>
      </c>
      <c r="AH3" s="27">
        <f>VLOOKUP(AH$1,[1]AC!$B$5:$G$41,4,FALSE)</f>
        <v>437683</v>
      </c>
      <c r="AI3" s="27">
        <f>VLOOKUP(AI$1,[1]AC!$B$5:$G$41,5,FALSE)</f>
        <v>442091</v>
      </c>
      <c r="AJ3" s="27">
        <f>VLOOKUP(AJ$1,[1]AC!$B$5:$G$41,6,FALSE)</f>
        <v>531423</v>
      </c>
      <c r="AK3" s="27">
        <f>VLOOKUP(AK$1,[1]AC!$B$5:$G$41,2,FALSE)</f>
        <v>580351</v>
      </c>
      <c r="AL3" s="27">
        <f>VLOOKUP(AL$1,[1]AC!$B$5:$G$41,3,FALSE)</f>
        <v>564289</v>
      </c>
      <c r="AM3" s="27">
        <f>VLOOKUP(AM$1,[1]AC!$B$5:$G$41,4,FALSE)</f>
        <v>519100</v>
      </c>
      <c r="AN3" s="27">
        <f>VLOOKUP(AN$1,[1]AC!$B$5:$G$41,5,FALSE)</f>
        <v>646205</v>
      </c>
      <c r="AO3" s="27">
        <f>VLOOKUP(AO$1,[1]AC!$B$5:$G$41,6,FALSE)</f>
        <v>498376</v>
      </c>
    </row>
    <row r="4" spans="1:41">
      <c r="A4" t="s">
        <v>1</v>
      </c>
      <c r="B4" s="27">
        <f>VLOOKUP(B$1,[1]AL!$B$5:$G$41,2,FALSE)</f>
        <v>5756263</v>
      </c>
      <c r="C4" s="27">
        <f>VLOOKUP(C$1,[1]AL!$B$5:$G$41,3,FALSE)</f>
        <v>2249545</v>
      </c>
      <c r="D4" s="27">
        <f>VLOOKUP(D$1,[1]AL!$B$5:$G$41,4,FALSE)</f>
        <v>10528166</v>
      </c>
      <c r="E4" s="27">
        <f>VLOOKUP(E$1,[1]AL!$B$5:$G$41,5,FALSE)</f>
        <v>14464833</v>
      </c>
      <c r="F4" s="27">
        <f>VLOOKUP(F$1,[1]AL!$B$5:$G$41,6,FALSE)</f>
        <v>14946954</v>
      </c>
      <c r="G4" s="27">
        <f>VLOOKUP(G$1,[1]AL!$B$5:$G$41,2,FALSE)</f>
        <v>132058</v>
      </c>
      <c r="H4" s="27">
        <f>VLOOKUP(H$1,[1]AL!$B$5:$G$41,3,FALSE)</f>
        <v>118435</v>
      </c>
      <c r="I4" s="27">
        <f>VLOOKUP(I$1,[1]AL!$B$5:$G$41,4,FALSE)</f>
        <v>873</v>
      </c>
      <c r="J4" s="27">
        <f>VLOOKUP(J$1,[1]AL!$B$5:$G$41,5,FALSE)</f>
        <v>7631</v>
      </c>
      <c r="K4" s="27">
        <f>VLOOKUP(K$1,[1]AL!$B$5:$G$41,6,FALSE)</f>
        <v>128349</v>
      </c>
      <c r="L4" s="27">
        <f>VLOOKUP(L$1,[1]AL!$B$5:$G$41,2,FALSE)</f>
        <v>76434735</v>
      </c>
      <c r="M4" s="27">
        <f>VLOOKUP(M$1,[1]AL!$B$5:$G$41,3,FALSE)</f>
        <v>54663876</v>
      </c>
      <c r="N4" s="27">
        <f>VLOOKUP(N$1,[1]AL!$B$5:$G$41,4,FALSE)</f>
        <v>35670242</v>
      </c>
      <c r="O4" s="27">
        <f>VLOOKUP(O$1,[1]AL!$B$5:$G$41,5,FALSE)</f>
        <v>50580063</v>
      </c>
      <c r="P4" s="27">
        <f>VLOOKUP(P$1,[1]AL!$B$5:$G$41,6,FALSE)</f>
        <v>38620796</v>
      </c>
      <c r="Q4" s="27">
        <f>VLOOKUP(Q$1,[1]AL!$B$5:$G$41,2,FALSE)</f>
        <v>101199622</v>
      </c>
      <c r="R4" s="27">
        <f>VLOOKUP(R$1,[1]AL!$B$5:$G$41,3,FALSE)</f>
        <v>108862427</v>
      </c>
      <c r="S4" s="27">
        <f>VLOOKUP(S$1,[1]AL!$B$5:$G$41,4,FALSE)</f>
        <v>107382586</v>
      </c>
      <c r="T4" s="27">
        <f>VLOOKUP(T$1,[1]AL!$B$5:$G$41,5,FALSE)</f>
        <v>125389859</v>
      </c>
      <c r="U4" s="27">
        <f>VLOOKUP(U$1,[1]AL!$B$5:$G$41,6,FALSE)</f>
        <v>152418994</v>
      </c>
      <c r="V4" s="27">
        <f>VLOOKUP(V$1,[1]AL!$B$5:$G$41,2,FALSE)</f>
        <v>108116420</v>
      </c>
      <c r="W4" s="27">
        <f>VLOOKUP(W$1,[1]AL!$B$5:$G$41,3,FALSE)</f>
        <v>119902428</v>
      </c>
      <c r="X4" s="27">
        <f>VLOOKUP(X$1,[1]AL!$B$5:$G$41,4,FALSE)</f>
        <v>154064057</v>
      </c>
      <c r="Y4" s="27">
        <f>VLOOKUP(Y$1,[1]AL!$B$5:$G$41,5,FALSE)</f>
        <v>219787186</v>
      </c>
      <c r="Z4" s="27">
        <f>VLOOKUP(Z$1,[1]AL!$B$5:$G$41,6,FALSE)</f>
        <v>213989023</v>
      </c>
      <c r="AA4" s="27">
        <f>VLOOKUP(AA$1,[1]AL!$B$5:$G$41,2,FALSE)</f>
        <v>162130590</v>
      </c>
      <c r="AB4" s="27">
        <f>VLOOKUP(AB$1,[1]AL!$B$5:$G$41,3,FALSE)</f>
        <v>153700901</v>
      </c>
      <c r="AC4" s="27">
        <f>VLOOKUP(AC$1,[1]AL!$B$5:$G$41,4,FALSE)</f>
        <v>187401503</v>
      </c>
      <c r="AD4" s="27">
        <f>VLOOKUP(AD$1,[1]AL!$B$5:$G$41,5,FALSE)</f>
        <v>211475755</v>
      </c>
      <c r="AE4" s="27">
        <f>VLOOKUP(AE$1,[1]AL!$B$5:$G$41,6,FALSE)</f>
        <v>242264969</v>
      </c>
      <c r="AF4" s="27">
        <f>VLOOKUP(AF$1,[1]AL!$B$5:$G$41,2,FALSE)</f>
        <v>1588154</v>
      </c>
      <c r="AG4" s="27">
        <f>VLOOKUP(AG$1,[1]AL!$B$5:$G$41,3,FALSE)</f>
        <v>1569040</v>
      </c>
      <c r="AH4" s="27">
        <f>VLOOKUP(AH$1,[1]AL!$B$5:$G$41,4,FALSE)</f>
        <v>1904972</v>
      </c>
      <c r="AI4" s="27">
        <f>VLOOKUP(AI$1,[1]AL!$B$5:$G$41,5,FALSE)</f>
        <v>2117759</v>
      </c>
      <c r="AJ4" s="27">
        <f>VLOOKUP(AJ$1,[1]AL!$B$5:$G$41,6,FALSE)</f>
        <v>2931132</v>
      </c>
      <c r="AK4" s="27">
        <f>VLOOKUP(AK$1,[1]AL!$B$5:$G$41,2,FALSE)</f>
        <v>1947660</v>
      </c>
      <c r="AL4" s="27">
        <f>VLOOKUP(AL$1,[1]AL!$B$5:$G$41,3,FALSE)</f>
        <v>1740313</v>
      </c>
      <c r="AM4" s="27">
        <f>VLOOKUP(AM$1,[1]AL!$B$5:$G$41,4,FALSE)</f>
        <v>1978178</v>
      </c>
      <c r="AN4" s="27">
        <f>VLOOKUP(AN$1,[1]AL!$B$5:$G$41,5,FALSE)</f>
        <v>2372802</v>
      </c>
      <c r="AO4" s="27">
        <f>VLOOKUP(AO$1,[1]AL!$B$5:$G$41,6,FALSE)</f>
        <v>1368760</v>
      </c>
    </row>
    <row r="5" spans="1:41">
      <c r="A5" t="s">
        <v>2</v>
      </c>
      <c r="B5" s="27">
        <f>VLOOKUP(B$1,[1]AM!$B$5:$G$41,2,FALSE)</f>
        <v>430863726</v>
      </c>
      <c r="C5" s="27">
        <f>VLOOKUP(C$1,[1]AM!$B$5:$G$41,3,FALSE)</f>
        <v>351396778</v>
      </c>
      <c r="D5" s="27">
        <f>VLOOKUP(D$1,[1]AM!$B$5:$G$41,4,FALSE)</f>
        <v>339156819</v>
      </c>
      <c r="E5" s="27">
        <f>VLOOKUP(E$1,[1]AM!$B$5:$G$41,5,FALSE)</f>
        <v>342333294</v>
      </c>
      <c r="F5" s="27">
        <f>VLOOKUP(F$1,[1]AM!$B$5:$G$41,6,FALSE)</f>
        <v>444323667</v>
      </c>
      <c r="G5" s="27">
        <f>VLOOKUP(G$1,[1]AM!$B$5:$G$41,2,FALSE)</f>
        <v>17989</v>
      </c>
      <c r="H5" s="27">
        <f>VLOOKUP(H$1,[1]AM!$B$5:$G$41,3,FALSE)</f>
        <v>13219</v>
      </c>
      <c r="I5" s="27">
        <f>VLOOKUP(I$1,[1]AM!$B$5:$G$41,4,FALSE)</f>
        <v>3541</v>
      </c>
      <c r="J5" s="27">
        <f>VLOOKUP(J$1,[1]AM!$B$5:$G$41,5,FALSE)</f>
        <v>1613</v>
      </c>
      <c r="K5" s="27">
        <f>VLOOKUP(K$1,[1]AM!$B$5:$G$41,6,FALSE)</f>
        <v>7065</v>
      </c>
      <c r="L5" s="27">
        <f>VLOOKUP(L$1,[1]AM!$B$5:$G$41,2,FALSE)</f>
        <v>514800324</v>
      </c>
      <c r="M5" s="27">
        <f>VLOOKUP(M$1,[1]AM!$B$5:$G$41,3,FALSE)</f>
        <v>310761779</v>
      </c>
      <c r="N5" s="27">
        <f>VLOOKUP(N$1,[1]AM!$B$5:$G$41,4,FALSE)</f>
        <v>282697838</v>
      </c>
      <c r="O5" s="27">
        <f>VLOOKUP(O$1,[1]AM!$B$5:$G$41,5,FALSE)</f>
        <v>249750768</v>
      </c>
      <c r="P5" s="27">
        <f>VLOOKUP(P$1,[1]AM!$B$5:$G$41,6,FALSE)</f>
        <v>244920441</v>
      </c>
      <c r="Q5" s="27">
        <f>VLOOKUP(Q$1,[1]AM!$B$5:$G$41,2,FALSE)</f>
        <v>116572250</v>
      </c>
      <c r="R5" s="27">
        <f>VLOOKUP(R$1,[1]AM!$B$5:$G$41,3,FALSE)</f>
        <v>113891356</v>
      </c>
      <c r="S5" s="27">
        <f>VLOOKUP(S$1,[1]AM!$B$5:$G$41,4,FALSE)</f>
        <v>123742700</v>
      </c>
      <c r="T5" s="27">
        <f>VLOOKUP(T$1,[1]AM!$B$5:$G$41,5,FALSE)</f>
        <v>146824023</v>
      </c>
      <c r="U5" s="27">
        <f>VLOOKUP(U$1,[1]AM!$B$5:$G$41,6,FALSE)</f>
        <v>170354843</v>
      </c>
      <c r="V5" s="27">
        <f>VLOOKUP(V$1,[1]AM!$B$5:$G$41,2,FALSE)</f>
        <v>956565088</v>
      </c>
      <c r="W5" s="27">
        <f>VLOOKUP(W$1,[1]AM!$B$5:$G$41,3,FALSE)</f>
        <v>927744479</v>
      </c>
      <c r="X5" s="27">
        <f>VLOOKUP(X$1,[1]AM!$B$5:$G$41,4,FALSE)</f>
        <v>1194935903</v>
      </c>
      <c r="Y5" s="27">
        <f>VLOOKUP(Y$1,[1]AM!$B$5:$G$41,5,FALSE)</f>
        <v>1126592775</v>
      </c>
      <c r="Z5" s="27">
        <f>VLOOKUP(Z$1,[1]AM!$B$5:$G$41,6,FALSE)</f>
        <v>1186248407</v>
      </c>
      <c r="AA5" s="27">
        <f>VLOOKUP(AA$1,[1]AM!$B$5:$G$41,2,FALSE)</f>
        <v>787835375</v>
      </c>
      <c r="AB5" s="27">
        <f>VLOOKUP(AB$1,[1]AM!$B$5:$G$41,3,FALSE)</f>
        <v>682548723</v>
      </c>
      <c r="AC5" s="27">
        <f>VLOOKUP(AC$1,[1]AM!$B$5:$G$41,4,FALSE)</f>
        <v>734119165</v>
      </c>
      <c r="AD5" s="27">
        <f>VLOOKUP(AD$1,[1]AM!$B$5:$G$41,5,FALSE)</f>
        <v>861147596</v>
      </c>
      <c r="AE5" s="27">
        <f>VLOOKUP(AE$1,[1]AM!$B$5:$G$41,6,FALSE)</f>
        <v>981850590</v>
      </c>
      <c r="AF5" s="27">
        <f>VLOOKUP(AF$1,[1]AM!$B$5:$G$41,2,FALSE)</f>
        <v>17171482</v>
      </c>
      <c r="AG5" s="27">
        <f>VLOOKUP(AG$1,[1]AM!$B$5:$G$41,3,FALSE)</f>
        <v>26825654</v>
      </c>
      <c r="AH5" s="27">
        <f>VLOOKUP(AH$1,[1]AM!$B$5:$G$41,4,FALSE)</f>
        <v>22804477</v>
      </c>
      <c r="AI5" s="27">
        <f>VLOOKUP(AI$1,[1]AM!$B$5:$G$41,5,FALSE)</f>
        <v>20526954</v>
      </c>
      <c r="AJ5" s="27">
        <f>VLOOKUP(AJ$1,[1]AM!$B$5:$G$41,6,FALSE)</f>
        <v>31285391</v>
      </c>
      <c r="AK5" s="27">
        <f>VLOOKUP(AK$1,[1]AM!$B$5:$G$41,2,FALSE)</f>
        <v>1273760</v>
      </c>
      <c r="AL5" s="27">
        <f>VLOOKUP(AL$1,[1]AM!$B$5:$G$41,3,FALSE)</f>
        <v>2903487</v>
      </c>
      <c r="AM5" s="27">
        <f>VLOOKUP(AM$1,[1]AM!$B$5:$G$41,4,FALSE)</f>
        <v>1290503</v>
      </c>
      <c r="AN5" s="27">
        <f>VLOOKUP(AN$1,[1]AM!$B$5:$G$41,5,FALSE)</f>
        <v>1381774</v>
      </c>
      <c r="AO5" s="27">
        <f>VLOOKUP(AO$1,[1]AM!$B$5:$G$41,6,FALSE)</f>
        <v>1209233</v>
      </c>
    </row>
    <row r="6" spans="1:41">
      <c r="A6" t="s">
        <v>3</v>
      </c>
      <c r="B6" s="27">
        <f>VLOOKUP(B$1,[1]AP!$B$5:$G$41,2,FALSE)</f>
        <v>976991</v>
      </c>
      <c r="C6" s="27">
        <f>VLOOKUP(C$1,[1]AP!$B$5:$G$41,3,FALSE)</f>
        <v>273171</v>
      </c>
      <c r="D6" s="27">
        <f>VLOOKUP(D$1,[1]AP!$B$5:$G$41,4,FALSE)</f>
        <v>1525837</v>
      </c>
      <c r="E6" s="27">
        <f>VLOOKUP(E$1,[1]AP!$B$5:$G$41,5,FALSE)</f>
        <v>1991203</v>
      </c>
      <c r="F6" s="27">
        <f>VLOOKUP(F$1,[1]AP!$B$5:$G$41,6,FALSE)</f>
        <v>888572</v>
      </c>
      <c r="G6" s="27">
        <f>VLOOKUP(G$1,[1]AP!$B$5:$G$41,2,FALSE)</f>
        <v>348</v>
      </c>
      <c r="H6" s="27">
        <f>VLOOKUP(H$1,[1]AP!$B$5:$G$41,3,FALSE)</f>
        <v>612</v>
      </c>
      <c r="I6" s="27">
        <f>VLOOKUP(I$1,[1]AP!$B$5:$G$41,4,FALSE)</f>
        <v>4765</v>
      </c>
      <c r="J6" s="27">
        <f>VLOOKUP(J$1,[1]AP!$B$5:$G$41,5,FALSE)</f>
        <v>2678</v>
      </c>
      <c r="K6" s="27">
        <f>VLOOKUP(K$1,[1]AP!$B$5:$G$41,6,FALSE)</f>
        <v>2391</v>
      </c>
      <c r="L6" s="27">
        <f>VLOOKUP(L$1,[1]AP!$B$5:$G$41,2,FALSE)</f>
        <v>14002107</v>
      </c>
      <c r="M6" s="27">
        <f>VLOOKUP(M$1,[1]AP!$B$5:$G$41,3,FALSE)</f>
        <v>5892772</v>
      </c>
      <c r="N6" s="27">
        <f>VLOOKUP(N$1,[1]AP!$B$5:$G$41,4,FALSE)</f>
        <v>3241468</v>
      </c>
      <c r="O6" s="27">
        <f>VLOOKUP(O$1,[1]AP!$B$5:$G$41,5,FALSE)</f>
        <v>4387546</v>
      </c>
      <c r="P6" s="27">
        <f>VLOOKUP(P$1,[1]AP!$B$5:$G$41,6,FALSE)</f>
        <v>3736533</v>
      </c>
      <c r="Q6" s="27">
        <f>VLOOKUP(Q$1,[1]AP!$B$5:$G$41,2,FALSE)</f>
        <v>20493871</v>
      </c>
      <c r="R6" s="27">
        <f>VLOOKUP(R$1,[1]AP!$B$5:$G$41,3,FALSE)</f>
        <v>18219943</v>
      </c>
      <c r="S6" s="27">
        <f>VLOOKUP(S$1,[1]AP!$B$5:$G$41,4,FALSE)</f>
        <v>20683051</v>
      </c>
      <c r="T6" s="27">
        <f>VLOOKUP(T$1,[1]AP!$B$5:$G$41,5,FALSE)</f>
        <v>28116572</v>
      </c>
      <c r="U6" s="27">
        <f>VLOOKUP(U$1,[1]AP!$B$5:$G$41,6,FALSE)</f>
        <v>32231337</v>
      </c>
      <c r="V6" s="27">
        <f>VLOOKUP(V$1,[1]AP!$B$5:$G$41,2,FALSE)</f>
        <v>30188060</v>
      </c>
      <c r="W6" s="27">
        <f>VLOOKUP(W$1,[1]AP!$B$5:$G$41,3,FALSE)</f>
        <v>30241202</v>
      </c>
      <c r="X6" s="27">
        <f>VLOOKUP(X$1,[1]AP!$B$5:$G$41,4,FALSE)</f>
        <v>33401305</v>
      </c>
      <c r="Y6" s="27">
        <f>VLOOKUP(Y$1,[1]AP!$B$5:$G$41,5,FALSE)</f>
        <v>38617642</v>
      </c>
      <c r="Z6" s="27">
        <f>VLOOKUP(Z$1,[1]AP!$B$5:$G$41,6,FALSE)</f>
        <v>45761471</v>
      </c>
      <c r="AA6" s="27">
        <f>VLOOKUP(AA$1,[1]AP!$B$5:$G$41,2,FALSE)</f>
        <v>74922556</v>
      </c>
      <c r="AB6" s="27">
        <f>VLOOKUP(AB$1,[1]AP!$B$5:$G$41,3,FALSE)</f>
        <v>80993663</v>
      </c>
      <c r="AC6" s="27">
        <f>VLOOKUP(AC$1,[1]AP!$B$5:$G$41,4,FALSE)</f>
        <v>83404502</v>
      </c>
      <c r="AD6" s="27">
        <f>VLOOKUP(AD$1,[1]AP!$B$5:$G$41,5,FALSE)</f>
        <v>90253983</v>
      </c>
      <c r="AE6" s="27">
        <f>VLOOKUP(AE$1,[1]AP!$B$5:$G$41,6,FALSE)</f>
        <v>86139284</v>
      </c>
      <c r="AF6" s="27">
        <f>VLOOKUP(AF$1,[1]AP!$B$5:$G$41,2,FALSE)</f>
        <v>342747</v>
      </c>
      <c r="AG6" s="27">
        <f>VLOOKUP(AG$1,[1]AP!$B$5:$G$41,3,FALSE)</f>
        <v>615387</v>
      </c>
      <c r="AH6" s="27">
        <f>VLOOKUP(AH$1,[1]AP!$B$5:$G$41,4,FALSE)</f>
        <v>215708</v>
      </c>
      <c r="AI6" s="27">
        <f>VLOOKUP(AI$1,[1]AP!$B$5:$G$41,5,FALSE)</f>
        <v>365092</v>
      </c>
      <c r="AJ6" s="27">
        <f>VLOOKUP(AJ$1,[1]AP!$B$5:$G$41,6,FALSE)</f>
        <v>428784</v>
      </c>
      <c r="AK6" s="27">
        <f>VLOOKUP(AK$1,[1]AP!$B$5:$G$41,2,FALSE)</f>
        <v>776796</v>
      </c>
      <c r="AL6" s="27">
        <f>VLOOKUP(AL$1,[1]AP!$B$5:$G$41,3,FALSE)</f>
        <v>869417</v>
      </c>
      <c r="AM6" s="27">
        <f>VLOOKUP(AM$1,[1]AP!$B$5:$G$41,4,FALSE)</f>
        <v>941972</v>
      </c>
      <c r="AN6" s="27">
        <f>VLOOKUP(AN$1,[1]AP!$B$5:$G$41,5,FALSE)</f>
        <v>720651</v>
      </c>
      <c r="AO6" s="27">
        <f>VLOOKUP(AO$1,[1]AP!$B$5:$G$41,6,FALSE)</f>
        <v>290111</v>
      </c>
    </row>
    <row r="7" spans="1:41">
      <c r="A7" t="s">
        <v>4</v>
      </c>
      <c r="B7" s="27">
        <f>VLOOKUP(B$1,[1]BA!$B$5:$G$41,2,FALSE)</f>
        <v>395925417</v>
      </c>
      <c r="C7" s="27">
        <f>VLOOKUP(C$1,[1]BA!$B$5:$G$41,3,FALSE)</f>
        <v>338444764</v>
      </c>
      <c r="D7" s="27">
        <f>VLOOKUP(D$1,[1]BA!$B$5:$G$41,4,FALSE)</f>
        <v>360891838</v>
      </c>
      <c r="E7" s="27">
        <f>VLOOKUP(E$1,[1]BA!$B$5:$G$41,5,FALSE)</f>
        <v>518447861</v>
      </c>
      <c r="F7" s="27">
        <f>VLOOKUP(F$1,[1]BA!$B$5:$G$41,6,FALSE)</f>
        <v>657949856</v>
      </c>
      <c r="G7" s="27">
        <f>VLOOKUP(G$1,[1]BA!$B$5:$G$41,2,FALSE)</f>
        <v>905002</v>
      </c>
      <c r="H7" s="27">
        <f>VLOOKUP(H$1,[1]BA!$B$5:$G$41,3,FALSE)</f>
        <v>1474155</v>
      </c>
      <c r="I7" s="27">
        <f>VLOOKUP(I$1,[1]BA!$B$5:$G$41,4,FALSE)</f>
        <v>1939589</v>
      </c>
      <c r="J7" s="27">
        <f>VLOOKUP(J$1,[1]BA!$B$5:$G$41,5,FALSE)</f>
        <v>1449785</v>
      </c>
      <c r="K7" s="27">
        <f>VLOOKUP(K$1,[1]BA!$B$5:$G$41,6,FALSE)</f>
        <v>1469512</v>
      </c>
      <c r="L7" s="27">
        <f>VLOOKUP(L$1,[1]BA!$B$5:$G$41,2,FALSE)</f>
        <v>1218819617</v>
      </c>
      <c r="M7" s="27">
        <f>VLOOKUP(M$1,[1]BA!$B$5:$G$41,3,FALSE)</f>
        <v>962267882</v>
      </c>
      <c r="N7" s="27">
        <f>VLOOKUP(N$1,[1]BA!$B$5:$G$41,4,FALSE)</f>
        <v>1023784600</v>
      </c>
      <c r="O7" s="27">
        <f>VLOOKUP(O$1,[1]BA!$B$5:$G$41,5,FALSE)</f>
        <v>1155631335</v>
      </c>
      <c r="P7" s="27">
        <f>VLOOKUP(P$1,[1]BA!$B$5:$G$41,6,FALSE)</f>
        <v>1302194294</v>
      </c>
      <c r="Q7" s="27">
        <f>VLOOKUP(Q$1,[1]BA!$B$5:$G$41,2,FALSE)</f>
        <v>314154802</v>
      </c>
      <c r="R7" s="27">
        <f>VLOOKUP(R$1,[1]BA!$B$5:$G$41,3,FALSE)</f>
        <v>348285746</v>
      </c>
      <c r="S7" s="27">
        <f>VLOOKUP(S$1,[1]BA!$B$5:$G$41,4,FALSE)</f>
        <v>393423499</v>
      </c>
      <c r="T7" s="27">
        <f>VLOOKUP(T$1,[1]BA!$B$5:$G$41,5,FALSE)</f>
        <v>459904327</v>
      </c>
      <c r="U7" s="27">
        <f>VLOOKUP(U$1,[1]BA!$B$5:$G$41,6,FALSE)</f>
        <v>579462789</v>
      </c>
      <c r="V7" s="27">
        <f>VLOOKUP(V$1,[1]BA!$B$5:$G$41,2,FALSE)</f>
        <v>1525868103</v>
      </c>
      <c r="W7" s="27">
        <f>VLOOKUP(W$1,[1]BA!$B$5:$G$41,3,FALSE)</f>
        <v>1667093577</v>
      </c>
      <c r="X7" s="27">
        <f>VLOOKUP(X$1,[1]BA!$B$5:$G$41,4,FALSE)</f>
        <v>1541815936</v>
      </c>
      <c r="Y7" s="27">
        <f>VLOOKUP(Y$1,[1]BA!$B$5:$G$41,5,FALSE)</f>
        <v>1821848864</v>
      </c>
      <c r="Z7" s="27">
        <f>VLOOKUP(Z$1,[1]BA!$B$5:$G$41,6,FALSE)</f>
        <v>1928694344</v>
      </c>
      <c r="AA7" s="27">
        <f>VLOOKUP(AA$1,[1]BA!$B$5:$G$41,2,FALSE)</f>
        <v>1104649128</v>
      </c>
      <c r="AB7" s="27">
        <f>VLOOKUP(AB$1,[1]BA!$B$5:$G$41,3,FALSE)</f>
        <v>1095642967</v>
      </c>
      <c r="AC7" s="27">
        <f>VLOOKUP(AC$1,[1]BA!$B$5:$G$41,4,FALSE)</f>
        <v>1158316242</v>
      </c>
      <c r="AD7" s="27">
        <f>VLOOKUP(AD$1,[1]BA!$B$5:$G$41,5,FALSE)</f>
        <v>1464682544</v>
      </c>
      <c r="AE7" s="27">
        <f>VLOOKUP(AE$1,[1]BA!$B$5:$G$41,6,FALSE)</f>
        <v>1427151828</v>
      </c>
      <c r="AF7" s="27">
        <f>VLOOKUP(AF$1,[1]BA!$B$5:$G$41,2,FALSE)</f>
        <v>53050946</v>
      </c>
      <c r="AG7" s="27">
        <f>VLOOKUP(AG$1,[1]BA!$B$5:$G$41,3,FALSE)</f>
        <v>39424258</v>
      </c>
      <c r="AH7" s="27">
        <f>VLOOKUP(AH$1,[1]BA!$B$5:$G$41,4,FALSE)</f>
        <v>33587895</v>
      </c>
      <c r="AI7" s="27">
        <f>VLOOKUP(AI$1,[1]BA!$B$5:$G$41,5,FALSE)</f>
        <v>37388450</v>
      </c>
      <c r="AJ7" s="27">
        <f>VLOOKUP(AJ$1,[1]BA!$B$5:$G$41,6,FALSE)</f>
        <v>41925992</v>
      </c>
      <c r="AK7" s="27">
        <f>VLOOKUP(AK$1,[1]BA!$B$5:$G$41,2,FALSE)</f>
        <v>19077223</v>
      </c>
      <c r="AL7" s="27">
        <f>VLOOKUP(AL$1,[1]BA!$B$5:$G$41,3,FALSE)</f>
        <v>18775728</v>
      </c>
      <c r="AM7" s="27">
        <f>VLOOKUP(AM$1,[1]BA!$B$5:$G$41,4,FALSE)</f>
        <v>24531651</v>
      </c>
      <c r="AN7" s="27">
        <f>VLOOKUP(AN$1,[1]BA!$B$5:$G$41,5,FALSE)</f>
        <v>27236243</v>
      </c>
      <c r="AO7" s="27">
        <f>VLOOKUP(AO$1,[1]BA!$B$5:$G$41,6,FALSE)</f>
        <v>16495288</v>
      </c>
    </row>
    <row r="8" spans="1:41">
      <c r="A8" t="s">
        <v>5</v>
      </c>
      <c r="B8" s="27">
        <f>VLOOKUP(B$1,[1]CE!$B$5:$G$41,2,FALSE)</f>
        <v>202971609</v>
      </c>
      <c r="C8" s="27">
        <f>VLOOKUP(C$1,[1]CE!$B$5:$G$41,3,FALSE)</f>
        <v>226227977</v>
      </c>
      <c r="D8" s="27">
        <f>VLOOKUP(D$1,[1]CE!$B$5:$G$41,4,FALSE)</f>
        <v>363744670</v>
      </c>
      <c r="E8" s="27">
        <f>VLOOKUP(E$1,[1]CE!$B$5:$G$41,5,FALSE)</f>
        <v>362517512</v>
      </c>
      <c r="F8" s="27">
        <f>VLOOKUP(F$1,[1]CE!$B$5:$G$41,6,FALSE)</f>
        <v>517139975</v>
      </c>
      <c r="G8" s="27">
        <f>VLOOKUP(G$1,[1]CE!$B$5:$G$41,2,FALSE)</f>
        <v>307498</v>
      </c>
      <c r="H8" s="27">
        <f>VLOOKUP(H$1,[1]CE!$B$5:$G$41,3,FALSE)</f>
        <v>508295</v>
      </c>
      <c r="I8" s="27">
        <f>VLOOKUP(I$1,[1]CE!$B$5:$G$41,4,FALSE)</f>
        <v>143113</v>
      </c>
      <c r="J8" s="27">
        <f>VLOOKUP(J$1,[1]CE!$B$5:$G$41,5,FALSE)</f>
        <v>147047</v>
      </c>
      <c r="K8" s="27">
        <f>VLOOKUP(K$1,[1]CE!$B$5:$G$41,6,FALSE)</f>
        <v>752655</v>
      </c>
      <c r="L8" s="27">
        <f>VLOOKUP(L$1,[1]CE!$B$5:$G$41,2,FALSE)</f>
        <v>364750870</v>
      </c>
      <c r="M8" s="27">
        <f>VLOOKUP(M$1,[1]CE!$B$5:$G$41,3,FALSE)</f>
        <v>264267683</v>
      </c>
      <c r="N8" s="27">
        <f>VLOOKUP(N$1,[1]CE!$B$5:$G$41,4,FALSE)</f>
        <v>311723581</v>
      </c>
      <c r="O8" s="27">
        <f>VLOOKUP(O$1,[1]CE!$B$5:$G$41,5,FALSE)</f>
        <v>330947880</v>
      </c>
      <c r="P8" s="27">
        <f>VLOOKUP(P$1,[1]CE!$B$5:$G$41,6,FALSE)</f>
        <v>381127837</v>
      </c>
      <c r="Q8" s="27">
        <f>VLOOKUP(Q$1,[1]CE!$B$5:$G$41,2,FALSE)</f>
        <v>195596718</v>
      </c>
      <c r="R8" s="27">
        <f>VLOOKUP(R$1,[1]CE!$B$5:$G$41,3,FALSE)</f>
        <v>222646127</v>
      </c>
      <c r="S8" s="27">
        <f>VLOOKUP(S$1,[1]CE!$B$5:$G$41,4,FALSE)</f>
        <v>284715197</v>
      </c>
      <c r="T8" s="27">
        <f>VLOOKUP(T$1,[1]CE!$B$5:$G$41,5,FALSE)</f>
        <v>311580697</v>
      </c>
      <c r="U8" s="27">
        <f>VLOOKUP(U$1,[1]CE!$B$5:$G$41,6,FALSE)</f>
        <v>420976257</v>
      </c>
      <c r="V8" s="27">
        <f>VLOOKUP(V$1,[1]CE!$B$5:$G$41,2,FALSE)</f>
        <v>686072082</v>
      </c>
      <c r="W8" s="27">
        <f>VLOOKUP(W$1,[1]CE!$B$5:$G$41,3,FALSE)</f>
        <v>777438147</v>
      </c>
      <c r="X8" s="27">
        <f>VLOOKUP(X$1,[1]CE!$B$5:$G$41,4,FALSE)</f>
        <v>901653617</v>
      </c>
      <c r="Y8" s="27">
        <f>VLOOKUP(Y$1,[1]CE!$B$5:$G$41,5,FALSE)</f>
        <v>1091285095</v>
      </c>
      <c r="Z8" s="27">
        <f>VLOOKUP(Z$1,[1]CE!$B$5:$G$41,6,FALSE)</f>
        <v>1195296142</v>
      </c>
      <c r="AA8" s="27">
        <f>VLOOKUP(AA$1,[1]CE!$B$5:$G$41,2,FALSE)</f>
        <v>573001605</v>
      </c>
      <c r="AB8" s="27">
        <f>VLOOKUP(AB$1,[1]CE!$B$5:$G$41,3,FALSE)</f>
        <v>646774274</v>
      </c>
      <c r="AC8" s="27">
        <f>VLOOKUP(AC$1,[1]CE!$B$5:$G$41,4,FALSE)</f>
        <v>750770451</v>
      </c>
      <c r="AD8" s="27">
        <f>VLOOKUP(AD$1,[1]CE!$B$5:$G$41,5,FALSE)</f>
        <v>889970317</v>
      </c>
      <c r="AE8" s="27">
        <f>VLOOKUP(AE$1,[1]CE!$B$5:$G$41,6,FALSE)</f>
        <v>1052774951</v>
      </c>
      <c r="AF8" s="27">
        <f>VLOOKUP(AF$1,[1]CE!$B$5:$G$41,2,FALSE)</f>
        <v>50184789</v>
      </c>
      <c r="AG8" s="27">
        <f>VLOOKUP(AG$1,[1]CE!$B$5:$G$41,3,FALSE)</f>
        <v>83617113</v>
      </c>
      <c r="AH8" s="27">
        <f>VLOOKUP(AH$1,[1]CE!$B$5:$G$41,4,FALSE)</f>
        <v>87837234</v>
      </c>
      <c r="AI8" s="27">
        <f>VLOOKUP(AI$1,[1]CE!$B$5:$G$41,5,FALSE)</f>
        <v>97571869</v>
      </c>
      <c r="AJ8" s="27">
        <f>VLOOKUP(AJ$1,[1]CE!$B$5:$G$41,6,FALSE)</f>
        <v>96674205</v>
      </c>
      <c r="AK8" s="27">
        <f>VLOOKUP(AK$1,[1]CE!$B$5:$G$41,2,FALSE)</f>
        <v>3449711</v>
      </c>
      <c r="AL8" s="27">
        <f>VLOOKUP(AL$1,[1]CE!$B$5:$G$41,3,FALSE)</f>
        <v>2450471</v>
      </c>
      <c r="AM8" s="27">
        <f>VLOOKUP(AM$1,[1]CE!$B$5:$G$41,4,FALSE)</f>
        <v>2516967</v>
      </c>
      <c r="AN8" s="27">
        <f>VLOOKUP(AN$1,[1]CE!$B$5:$G$41,5,FALSE)</f>
        <v>2998463</v>
      </c>
      <c r="AO8" s="27">
        <f>VLOOKUP(AO$1,[1]CE!$B$5:$G$41,6,FALSE)</f>
        <v>1648916</v>
      </c>
    </row>
    <row r="9" spans="1:41">
      <c r="A9" t="s">
        <v>6</v>
      </c>
      <c r="B9" s="27">
        <f>VLOOKUP(B$1,[1]DF!$B$5:$G$41,2,FALSE)</f>
        <v>21142967</v>
      </c>
      <c r="C9" s="27">
        <f>VLOOKUP(C$1,[1]DF!$B$5:$G$41,3,FALSE)</f>
        <v>21761001</v>
      </c>
      <c r="D9" s="27">
        <f>VLOOKUP(D$1,[1]DF!$B$5:$G$41,4,FALSE)</f>
        <v>26207361</v>
      </c>
      <c r="E9" s="27">
        <f>VLOOKUP(E$1,[1]DF!$B$5:$G$41,5,FALSE)</f>
        <v>42982704</v>
      </c>
      <c r="F9" s="27">
        <f>VLOOKUP(F$1,[1]DF!$B$5:$G$41,6,FALSE)</f>
        <v>47549609</v>
      </c>
      <c r="G9" s="27">
        <f>VLOOKUP(G$1,[1]DF!$B$5:$G$41,2,FALSE)</f>
        <v>40851</v>
      </c>
      <c r="H9" s="27">
        <f>VLOOKUP(H$1,[1]DF!$B$5:$G$41,3,FALSE)</f>
        <v>35284</v>
      </c>
      <c r="I9" s="27">
        <f>VLOOKUP(I$1,[1]DF!$B$5:$G$41,4,FALSE)</f>
        <v>31570</v>
      </c>
      <c r="J9" s="27">
        <f>VLOOKUP(J$1,[1]DF!$B$5:$G$41,5,FALSE)</f>
        <v>5733</v>
      </c>
      <c r="K9" s="27">
        <f>VLOOKUP(K$1,[1]DF!$B$5:$G$41,6,FALSE)</f>
        <v>6053</v>
      </c>
      <c r="L9" s="27">
        <f>VLOOKUP(L$1,[1]DF!$B$5:$G$41,2,FALSE)</f>
        <v>182883645</v>
      </c>
      <c r="M9" s="27">
        <f>VLOOKUP(M$1,[1]DF!$B$5:$G$41,3,FALSE)</f>
        <v>556786197</v>
      </c>
      <c r="N9" s="27">
        <f>VLOOKUP(N$1,[1]DF!$B$5:$G$41,4,FALSE)</f>
        <v>443492237</v>
      </c>
      <c r="O9" s="27">
        <f>VLOOKUP(O$1,[1]DF!$B$5:$G$41,5,FALSE)</f>
        <v>1093691259</v>
      </c>
      <c r="P9" s="27">
        <f>VLOOKUP(P$1,[1]DF!$B$5:$G$41,6,FALSE)</f>
        <v>552365506</v>
      </c>
      <c r="Q9" s="27">
        <f>VLOOKUP(Q$1,[1]DF!$B$5:$G$41,2,FALSE)</f>
        <v>356637782</v>
      </c>
      <c r="R9" s="27">
        <f>VLOOKUP(R$1,[1]DF!$B$5:$G$41,3,FALSE)</f>
        <v>405243585</v>
      </c>
      <c r="S9" s="27">
        <f>VLOOKUP(S$1,[1]DF!$B$5:$G$41,4,FALSE)</f>
        <v>459432231</v>
      </c>
      <c r="T9" s="27">
        <f>VLOOKUP(T$1,[1]DF!$B$5:$G$41,5,FALSE)</f>
        <v>519511475</v>
      </c>
      <c r="U9" s="27">
        <f>VLOOKUP(U$1,[1]DF!$B$5:$G$41,6,FALSE)</f>
        <v>680508335</v>
      </c>
      <c r="V9" s="27">
        <f>VLOOKUP(V$1,[1]DF!$B$5:$G$41,2,FALSE)</f>
        <v>4403181786</v>
      </c>
      <c r="W9" s="27">
        <f>VLOOKUP(W$1,[1]DF!$B$5:$G$41,3,FALSE)</f>
        <v>8500871448</v>
      </c>
      <c r="X9" s="27">
        <f>VLOOKUP(X$1,[1]DF!$B$5:$G$41,4,FALSE)</f>
        <v>7945120553</v>
      </c>
      <c r="Y9" s="27">
        <f>VLOOKUP(Y$1,[1]DF!$B$5:$G$41,5,FALSE)</f>
        <v>10085415900</v>
      </c>
      <c r="Z9" s="27">
        <f>VLOOKUP(Z$1,[1]DF!$B$5:$G$41,6,FALSE)</f>
        <v>8419757714</v>
      </c>
      <c r="AA9" s="27">
        <f>VLOOKUP(AA$1,[1]DF!$B$5:$G$41,2,FALSE)</f>
        <v>18141124718</v>
      </c>
      <c r="AB9" s="27">
        <f>VLOOKUP(AB$1,[1]DF!$B$5:$G$41,3,FALSE)</f>
        <v>19159836054</v>
      </c>
      <c r="AC9" s="27">
        <f>VLOOKUP(AC$1,[1]DF!$B$5:$G$41,4,FALSE)</f>
        <v>21895639748</v>
      </c>
      <c r="AD9" s="27">
        <f>VLOOKUP(AD$1,[1]DF!$B$5:$G$41,5,FALSE)</f>
        <v>24285162407</v>
      </c>
      <c r="AE9" s="27">
        <f>VLOOKUP(AE$1,[1]DF!$B$5:$G$41,6,FALSE)</f>
        <v>25801517606</v>
      </c>
      <c r="AF9" s="27">
        <f>VLOOKUP(AF$1,[1]DF!$B$5:$G$41,2,FALSE)</f>
        <v>3636966935</v>
      </c>
      <c r="AG9" s="27">
        <f>VLOOKUP(AG$1,[1]DF!$B$5:$G$41,3,FALSE)</f>
        <v>3595423091</v>
      </c>
      <c r="AH9" s="27">
        <f>VLOOKUP(AH$1,[1]DF!$B$5:$G$41,4,FALSE)</f>
        <v>4139765247</v>
      </c>
      <c r="AI9" s="27">
        <f>VLOOKUP(AI$1,[1]DF!$B$5:$G$41,5,FALSE)</f>
        <v>5338578184</v>
      </c>
      <c r="AJ9" s="27">
        <f>VLOOKUP(AJ$1,[1]DF!$B$5:$G$41,6,FALSE)</f>
        <v>6458949851</v>
      </c>
      <c r="AK9" s="27">
        <f>VLOOKUP(AK$1,[1]DF!$B$5:$G$41,2,FALSE)</f>
        <v>2926989</v>
      </c>
      <c r="AL9" s="27">
        <f>VLOOKUP(AL$1,[1]DF!$B$5:$G$41,3,FALSE)</f>
        <v>1442776</v>
      </c>
      <c r="AM9" s="27">
        <f>VLOOKUP(AM$1,[1]DF!$B$5:$G$41,4,FALSE)</f>
        <v>1070976</v>
      </c>
      <c r="AN9" s="27">
        <f>VLOOKUP(AN$1,[1]DF!$B$5:$G$41,5,FALSE)</f>
        <v>1427926</v>
      </c>
      <c r="AO9" s="27">
        <f>VLOOKUP(AO$1,[1]DF!$B$5:$G$41,6,FALSE)</f>
        <v>1015931</v>
      </c>
    </row>
    <row r="10" spans="1:41">
      <c r="A10" t="s">
        <v>7</v>
      </c>
      <c r="B10" s="27">
        <f>VLOOKUP(B$1,[1]ES!$B$5:$G$41,2,FALSE)</f>
        <v>1797532829</v>
      </c>
      <c r="C10" s="27">
        <f>VLOOKUP(C$1,[1]ES!$B$5:$G$41,3,FALSE)</f>
        <v>1468500361</v>
      </c>
      <c r="D10" s="27">
        <f>VLOOKUP(D$1,[1]ES!$B$5:$G$41,4,FALSE)</f>
        <v>1956932213</v>
      </c>
      <c r="E10" s="27">
        <f>VLOOKUP(E$1,[1]ES!$B$5:$G$41,5,FALSE)</f>
        <v>2852882459</v>
      </c>
      <c r="F10" s="27">
        <f>VLOOKUP(F$1,[1]ES!$B$5:$G$41,6,FALSE)</f>
        <v>2427737244</v>
      </c>
      <c r="G10" s="27">
        <f>VLOOKUP(G$1,[1]ES!$B$5:$G$41,2,FALSE)</f>
        <v>226978</v>
      </c>
      <c r="H10" s="27">
        <f>VLOOKUP(H$1,[1]ES!$B$5:$G$41,3,FALSE)</f>
        <v>24119</v>
      </c>
      <c r="I10" s="27">
        <f>VLOOKUP(I$1,[1]ES!$B$5:$G$41,4,FALSE)</f>
        <v>22600</v>
      </c>
      <c r="J10" s="27">
        <f>VLOOKUP(J$1,[1]ES!$B$5:$G$41,5,FALSE)</f>
        <v>14870</v>
      </c>
      <c r="K10" s="27">
        <f>VLOOKUP(K$1,[1]ES!$B$5:$G$41,6,FALSE)</f>
        <v>18800</v>
      </c>
      <c r="L10" s="27">
        <f>VLOOKUP(L$1,[1]ES!$B$5:$G$41,2,FALSE)</f>
        <v>1656297957</v>
      </c>
      <c r="M10" s="27">
        <f>VLOOKUP(M$1,[1]ES!$B$5:$G$41,3,FALSE)</f>
        <v>1174210432</v>
      </c>
      <c r="N10" s="27">
        <f>VLOOKUP(N$1,[1]ES!$B$5:$G$41,4,FALSE)</f>
        <v>1628532447</v>
      </c>
      <c r="O10" s="27">
        <f>VLOOKUP(O$1,[1]ES!$B$5:$G$41,5,FALSE)</f>
        <v>2709595765</v>
      </c>
      <c r="P10" s="27">
        <f>VLOOKUP(P$1,[1]ES!$B$5:$G$41,6,FALSE)</f>
        <v>2906706428</v>
      </c>
      <c r="Q10" s="27">
        <f>VLOOKUP(Q$1,[1]ES!$B$5:$G$41,2,FALSE)</f>
        <v>197466688</v>
      </c>
      <c r="R10" s="27">
        <f>VLOOKUP(R$1,[1]ES!$B$5:$G$41,3,FALSE)</f>
        <v>207401060</v>
      </c>
      <c r="S10" s="27">
        <f>VLOOKUP(S$1,[1]ES!$B$5:$G$41,4,FALSE)</f>
        <v>244881253</v>
      </c>
      <c r="T10" s="27">
        <f>VLOOKUP(T$1,[1]ES!$B$5:$G$41,5,FALSE)</f>
        <v>294849249</v>
      </c>
      <c r="U10" s="27">
        <f>VLOOKUP(U$1,[1]ES!$B$5:$G$41,6,FALSE)</f>
        <v>343868267</v>
      </c>
      <c r="V10" s="27">
        <f>VLOOKUP(V$1,[1]ES!$B$5:$G$41,2,FALSE)</f>
        <v>1080254769</v>
      </c>
      <c r="W10" s="27">
        <f>VLOOKUP(W$1,[1]ES!$B$5:$G$41,3,FALSE)</f>
        <v>921734069</v>
      </c>
      <c r="X10" s="27">
        <f>VLOOKUP(X$1,[1]ES!$B$5:$G$41,4,FALSE)</f>
        <v>1132182588</v>
      </c>
      <c r="Y10" s="27">
        <f>VLOOKUP(Y$1,[1]ES!$B$5:$G$41,5,FALSE)</f>
        <v>1516268823</v>
      </c>
      <c r="Z10" s="27">
        <f>VLOOKUP(Z$1,[1]ES!$B$5:$G$41,6,FALSE)</f>
        <v>1454060652</v>
      </c>
      <c r="AA10" s="27">
        <f>VLOOKUP(AA$1,[1]ES!$B$5:$G$41,2,FALSE)</f>
        <v>728814208</v>
      </c>
      <c r="AB10" s="27">
        <f>VLOOKUP(AB$1,[1]ES!$B$5:$G$41,3,FALSE)</f>
        <v>517625382</v>
      </c>
      <c r="AC10" s="27">
        <f>VLOOKUP(AC$1,[1]ES!$B$5:$G$41,4,FALSE)</f>
        <v>602327013</v>
      </c>
      <c r="AD10" s="27">
        <f>VLOOKUP(AD$1,[1]ES!$B$5:$G$41,5,FALSE)</f>
        <v>709753004</v>
      </c>
      <c r="AE10" s="27">
        <f>VLOOKUP(AE$1,[1]ES!$B$5:$G$41,6,FALSE)</f>
        <v>804277565</v>
      </c>
      <c r="AF10" s="27">
        <f>VLOOKUP(AF$1,[1]ES!$B$5:$G$41,2,FALSE)</f>
        <v>77707213</v>
      </c>
      <c r="AG10" s="27">
        <f>VLOOKUP(AG$1,[1]ES!$B$5:$G$41,3,FALSE)</f>
        <v>70829528</v>
      </c>
      <c r="AH10" s="27">
        <f>VLOOKUP(AH$1,[1]ES!$B$5:$G$41,4,FALSE)</f>
        <v>74942271</v>
      </c>
      <c r="AI10" s="27">
        <f>VLOOKUP(AI$1,[1]ES!$B$5:$G$41,5,FALSE)</f>
        <v>83980272</v>
      </c>
      <c r="AJ10" s="27">
        <f>VLOOKUP(AJ$1,[1]ES!$B$5:$G$41,6,FALSE)</f>
        <v>105018024</v>
      </c>
      <c r="AK10" s="27">
        <f>VLOOKUP(AK$1,[1]ES!$B$5:$G$41,2,FALSE)</f>
        <v>6084284</v>
      </c>
      <c r="AL10" s="27">
        <f>VLOOKUP(AL$1,[1]ES!$B$5:$G$41,3,FALSE)</f>
        <v>4552647</v>
      </c>
      <c r="AM10" s="27">
        <f>VLOOKUP(AM$1,[1]ES!$B$5:$G$41,4,FALSE)</f>
        <v>5315572</v>
      </c>
      <c r="AN10" s="27">
        <f>VLOOKUP(AN$1,[1]ES!$B$5:$G$41,5,FALSE)</f>
        <v>4496721</v>
      </c>
      <c r="AO10" s="27">
        <f>VLOOKUP(AO$1,[1]ES!$B$5:$G$41,6,FALSE)</f>
        <v>2025895</v>
      </c>
    </row>
    <row r="11" spans="1:41">
      <c r="A11" t="s">
        <v>8</v>
      </c>
      <c r="B11" s="27">
        <f>VLOOKUP(B$1,[1]GO!$B$5:$G$41,2,FALSE)</f>
        <v>432701484</v>
      </c>
      <c r="C11" s="27">
        <f>VLOOKUP(C$1,[1]GO!$B$5:$G$41,3,FALSE)</f>
        <v>636358803</v>
      </c>
      <c r="D11" s="27">
        <f>VLOOKUP(D$1,[1]GO!$B$5:$G$41,4,FALSE)</f>
        <v>880378264</v>
      </c>
      <c r="E11" s="27">
        <f>VLOOKUP(E$1,[1]GO!$B$5:$G$41,5,FALSE)</f>
        <v>1033658665</v>
      </c>
      <c r="F11" s="27">
        <f>VLOOKUP(F$1,[1]GO!$B$5:$G$41,6,FALSE)</f>
        <v>712106138</v>
      </c>
      <c r="G11" s="27">
        <f>VLOOKUP(G$1,[1]GO!$B$5:$G$41,2,FALSE)</f>
        <v>221457</v>
      </c>
      <c r="H11" s="27">
        <f>VLOOKUP(H$1,[1]GO!$B$5:$G$41,3,FALSE)</f>
        <v>185268</v>
      </c>
      <c r="I11" s="27">
        <f>VLOOKUP(I$1,[1]GO!$B$5:$G$41,4,FALSE)</f>
        <v>45677</v>
      </c>
      <c r="J11" s="27">
        <f>VLOOKUP(J$1,[1]GO!$B$5:$G$41,5,FALSE)</f>
        <v>40219</v>
      </c>
      <c r="K11" s="27">
        <f>VLOOKUP(K$1,[1]GO!$B$5:$G$41,6,FALSE)</f>
        <v>147620</v>
      </c>
      <c r="L11" s="27">
        <f>VLOOKUP(L$1,[1]GO!$B$5:$G$41,2,FALSE)</f>
        <v>827086298</v>
      </c>
      <c r="M11" s="27">
        <f>VLOOKUP(M$1,[1]GO!$B$5:$G$41,3,FALSE)</f>
        <v>706384292</v>
      </c>
      <c r="N11" s="27">
        <f>VLOOKUP(N$1,[1]GO!$B$5:$G$41,4,FALSE)</f>
        <v>955007595</v>
      </c>
      <c r="O11" s="27">
        <f>VLOOKUP(O$1,[1]GO!$B$5:$G$41,5,FALSE)</f>
        <v>1181710348</v>
      </c>
      <c r="P11" s="27">
        <f>VLOOKUP(P$1,[1]GO!$B$5:$G$41,6,FALSE)</f>
        <v>1115093998</v>
      </c>
      <c r="Q11" s="27">
        <f>VLOOKUP(Q$1,[1]GO!$B$5:$G$41,2,FALSE)</f>
        <v>251353267</v>
      </c>
      <c r="R11" s="27">
        <f>VLOOKUP(R$1,[1]GO!$B$5:$G$41,3,FALSE)</f>
        <v>273430310</v>
      </c>
      <c r="S11" s="27">
        <f>VLOOKUP(S$1,[1]GO!$B$5:$G$41,4,FALSE)</f>
        <v>427560758</v>
      </c>
      <c r="T11" s="27">
        <f>VLOOKUP(T$1,[1]GO!$B$5:$G$41,5,FALSE)</f>
        <v>505695245</v>
      </c>
      <c r="U11" s="27">
        <f>VLOOKUP(U$1,[1]GO!$B$5:$G$41,6,FALSE)</f>
        <v>552133798</v>
      </c>
      <c r="V11" s="27">
        <f>VLOOKUP(V$1,[1]GO!$B$5:$G$41,2,FALSE)</f>
        <v>771602272</v>
      </c>
      <c r="W11" s="27">
        <f>VLOOKUP(W$1,[1]GO!$B$5:$G$41,3,FALSE)</f>
        <v>747136231</v>
      </c>
      <c r="X11" s="27">
        <f>VLOOKUP(X$1,[1]GO!$B$5:$G$41,4,FALSE)</f>
        <v>858749951</v>
      </c>
      <c r="Y11" s="27">
        <f>VLOOKUP(Y$1,[1]GO!$B$5:$G$41,5,FALSE)</f>
        <v>1016513564</v>
      </c>
      <c r="Z11" s="27">
        <f>VLOOKUP(Z$1,[1]GO!$B$5:$G$41,6,FALSE)</f>
        <v>1181950296</v>
      </c>
      <c r="AA11" s="27">
        <f>VLOOKUP(AA$1,[1]GO!$B$5:$G$41,2,FALSE)</f>
        <v>533483375</v>
      </c>
      <c r="AB11" s="27">
        <f>VLOOKUP(AB$1,[1]GO!$B$5:$G$41,3,FALSE)</f>
        <v>707499026</v>
      </c>
      <c r="AC11" s="27">
        <f>VLOOKUP(AC$1,[1]GO!$B$5:$G$41,4,FALSE)</f>
        <v>646177003</v>
      </c>
      <c r="AD11" s="27">
        <f>VLOOKUP(AD$1,[1]GO!$B$5:$G$41,5,FALSE)</f>
        <v>715931185</v>
      </c>
      <c r="AE11" s="27">
        <f>VLOOKUP(AE$1,[1]GO!$B$5:$G$41,6,FALSE)</f>
        <v>878979600</v>
      </c>
      <c r="AF11" s="27">
        <f>VLOOKUP(AF$1,[1]GO!$B$5:$G$41,2,FALSE)</f>
        <v>14932139</v>
      </c>
      <c r="AG11" s="27">
        <f>VLOOKUP(AG$1,[1]GO!$B$5:$G$41,3,FALSE)</f>
        <v>18153088</v>
      </c>
      <c r="AH11" s="27">
        <f>VLOOKUP(AH$1,[1]GO!$B$5:$G$41,4,FALSE)</f>
        <v>21476412</v>
      </c>
      <c r="AI11" s="27">
        <f>VLOOKUP(AI$1,[1]GO!$B$5:$G$41,5,FALSE)</f>
        <v>41677335</v>
      </c>
      <c r="AJ11" s="27">
        <f>VLOOKUP(AJ$1,[1]GO!$B$5:$G$41,6,FALSE)</f>
        <v>40941981</v>
      </c>
      <c r="AK11" s="27">
        <f>VLOOKUP(AK$1,[1]GO!$B$5:$G$41,2,FALSE)</f>
        <v>31777507</v>
      </c>
      <c r="AL11" s="27">
        <f>VLOOKUP(AL$1,[1]GO!$B$5:$G$41,3,FALSE)</f>
        <v>35993064</v>
      </c>
      <c r="AM11" s="27">
        <f>VLOOKUP(AM$1,[1]GO!$B$5:$G$41,4,FALSE)</f>
        <v>40879000</v>
      </c>
      <c r="AN11" s="27">
        <f>VLOOKUP(AN$1,[1]GO!$B$5:$G$41,5,FALSE)</f>
        <v>45738342</v>
      </c>
      <c r="AO11" s="27">
        <f>VLOOKUP(AO$1,[1]GO!$B$5:$G$41,6,FALSE)</f>
        <v>17854480</v>
      </c>
    </row>
    <row r="12" spans="1:41">
      <c r="A12" t="s">
        <v>9</v>
      </c>
      <c r="B12" s="27">
        <f>VLOOKUP(B$1,[1]MA!$B$5:$G$41,2,FALSE)</f>
        <v>63332316</v>
      </c>
      <c r="C12" s="27">
        <f>VLOOKUP(C$1,[1]MA!$B$5:$G$41,3,FALSE)</f>
        <v>58563410</v>
      </c>
      <c r="D12" s="27">
        <f>VLOOKUP(D$1,[1]MA!$B$5:$G$41,4,FALSE)</f>
        <v>50962825</v>
      </c>
      <c r="E12" s="27">
        <f>VLOOKUP(E$1,[1]MA!$B$5:$G$41,5,FALSE)</f>
        <v>65429627</v>
      </c>
      <c r="F12" s="27">
        <f>VLOOKUP(F$1,[1]MA!$B$5:$G$41,6,FALSE)</f>
        <v>137676334</v>
      </c>
      <c r="G12" s="27">
        <f>VLOOKUP(G$1,[1]MA!$B$5:$G$41,2,FALSE)</f>
        <v>49062</v>
      </c>
      <c r="H12" s="27">
        <f>VLOOKUP(H$1,[1]MA!$B$5:$G$41,3,FALSE)</f>
        <v>19175</v>
      </c>
      <c r="I12" s="27">
        <f>VLOOKUP(I$1,[1]MA!$B$5:$G$41,4,FALSE)</f>
        <v>18012</v>
      </c>
      <c r="J12" s="27">
        <f>VLOOKUP(J$1,[1]MA!$B$5:$G$41,5,FALSE)</f>
        <v>21743</v>
      </c>
      <c r="K12" s="27">
        <f>VLOOKUP(K$1,[1]MA!$B$5:$G$41,6,FALSE)</f>
        <v>23513</v>
      </c>
      <c r="L12" s="27">
        <f>VLOOKUP(L$1,[1]MA!$B$5:$G$41,2,FALSE)</f>
        <v>153924578</v>
      </c>
      <c r="M12" s="27">
        <f>VLOOKUP(M$1,[1]MA!$B$5:$G$41,3,FALSE)</f>
        <v>83878004</v>
      </c>
      <c r="N12" s="27">
        <f>VLOOKUP(N$1,[1]MA!$B$5:$G$41,4,FALSE)</f>
        <v>90043311</v>
      </c>
      <c r="O12" s="27">
        <f>VLOOKUP(O$1,[1]MA!$B$5:$G$41,5,FALSE)</f>
        <v>119583852</v>
      </c>
      <c r="P12" s="27">
        <f>VLOOKUP(P$1,[1]MA!$B$5:$G$41,6,FALSE)</f>
        <v>112109631</v>
      </c>
      <c r="Q12" s="27">
        <f>VLOOKUP(Q$1,[1]MA!$B$5:$G$41,2,FALSE)</f>
        <v>63682541</v>
      </c>
      <c r="R12" s="27">
        <f>VLOOKUP(R$1,[1]MA!$B$5:$G$41,3,FALSE)</f>
        <v>78260586</v>
      </c>
      <c r="S12" s="27">
        <f>VLOOKUP(S$1,[1]MA!$B$5:$G$41,4,FALSE)</f>
        <v>90151759</v>
      </c>
      <c r="T12" s="27">
        <f>VLOOKUP(T$1,[1]MA!$B$5:$G$41,5,FALSE)</f>
        <v>124389754</v>
      </c>
      <c r="U12" s="27">
        <f>VLOOKUP(U$1,[1]MA!$B$5:$G$41,6,FALSE)</f>
        <v>156589445</v>
      </c>
      <c r="V12" s="27">
        <f>VLOOKUP(V$1,[1]MA!$B$5:$G$41,2,FALSE)</f>
        <v>185044014</v>
      </c>
      <c r="W12" s="27">
        <f>VLOOKUP(W$1,[1]MA!$B$5:$G$41,3,FALSE)</f>
        <v>200193711</v>
      </c>
      <c r="X12" s="27">
        <f>VLOOKUP(X$1,[1]MA!$B$5:$G$41,4,FALSE)</f>
        <v>229280413</v>
      </c>
      <c r="Y12" s="27">
        <f>VLOOKUP(Y$1,[1]MA!$B$5:$G$41,5,FALSE)</f>
        <v>275787288</v>
      </c>
      <c r="Z12" s="27">
        <f>VLOOKUP(Z$1,[1]MA!$B$5:$G$41,6,FALSE)</f>
        <v>372145755</v>
      </c>
      <c r="AA12" s="27">
        <f>VLOOKUP(AA$1,[1]MA!$B$5:$G$41,2,FALSE)</f>
        <v>173168803</v>
      </c>
      <c r="AB12" s="27">
        <f>VLOOKUP(AB$1,[1]MA!$B$5:$G$41,3,FALSE)</f>
        <v>172216990</v>
      </c>
      <c r="AC12" s="27">
        <f>VLOOKUP(AC$1,[1]MA!$B$5:$G$41,4,FALSE)</f>
        <v>198357895</v>
      </c>
      <c r="AD12" s="27">
        <f>VLOOKUP(AD$1,[1]MA!$B$5:$G$41,5,FALSE)</f>
        <v>225936018</v>
      </c>
      <c r="AE12" s="27">
        <f>VLOOKUP(AE$1,[1]MA!$B$5:$G$41,6,FALSE)</f>
        <v>265305883</v>
      </c>
      <c r="AF12" s="27">
        <f>VLOOKUP(AF$1,[1]MA!$B$5:$G$41,2,FALSE)</f>
        <v>2098709</v>
      </c>
      <c r="AG12" s="27">
        <f>VLOOKUP(AG$1,[1]MA!$B$5:$G$41,3,FALSE)</f>
        <v>1634156</v>
      </c>
      <c r="AH12" s="27">
        <f>VLOOKUP(AH$1,[1]MA!$B$5:$G$41,4,FALSE)</f>
        <v>1793096</v>
      </c>
      <c r="AI12" s="27">
        <f>VLOOKUP(AI$1,[1]MA!$B$5:$G$41,5,FALSE)</f>
        <v>2055236</v>
      </c>
      <c r="AJ12" s="27">
        <f>VLOOKUP(AJ$1,[1]MA!$B$5:$G$41,6,FALSE)</f>
        <v>3217659</v>
      </c>
      <c r="AK12" s="27">
        <f>VLOOKUP(AK$1,[1]MA!$B$5:$G$41,2,FALSE)</f>
        <v>5003581</v>
      </c>
      <c r="AL12" s="27">
        <f>VLOOKUP(AL$1,[1]MA!$B$5:$G$41,3,FALSE)</f>
        <v>5243463</v>
      </c>
      <c r="AM12" s="27">
        <f>VLOOKUP(AM$1,[1]MA!$B$5:$G$41,4,FALSE)</f>
        <v>5545669</v>
      </c>
      <c r="AN12" s="27">
        <f>VLOOKUP(AN$1,[1]MA!$B$5:$G$41,5,FALSE)</f>
        <v>6541344</v>
      </c>
      <c r="AO12" s="27">
        <f>VLOOKUP(AO$1,[1]MA!$B$5:$G$41,6,FALSE)</f>
        <v>2723474</v>
      </c>
    </row>
    <row r="13" spans="1:41">
      <c r="A13" t="s">
        <v>10</v>
      </c>
      <c r="B13" s="27">
        <f>VLOOKUP(B$1,[1]MG!$B$5:$G$41,2,FALSE)</f>
        <v>378220533</v>
      </c>
      <c r="C13" s="27">
        <f>VLOOKUP(C$1,[1]MG!$B$5:$G$41,3,FALSE)</f>
        <v>452219830</v>
      </c>
      <c r="D13" s="27">
        <f>VLOOKUP(D$1,[1]MG!$B$5:$G$41,4,FALSE)</f>
        <v>453816534</v>
      </c>
      <c r="E13" s="27">
        <f>VLOOKUP(E$1,[1]MG!$B$5:$G$41,5,FALSE)</f>
        <v>614338809</v>
      </c>
      <c r="F13" s="27">
        <f>VLOOKUP(F$1,[1]MG!$B$5:$G$41,6,FALSE)</f>
        <v>835557815</v>
      </c>
      <c r="G13" s="27">
        <f>VLOOKUP(G$1,[1]MG!$B$5:$G$41,2,FALSE)</f>
        <v>263666</v>
      </c>
      <c r="H13" s="27">
        <f>VLOOKUP(H$1,[1]MG!$B$5:$G$41,3,FALSE)</f>
        <v>157367</v>
      </c>
      <c r="I13" s="27">
        <f>VLOOKUP(I$1,[1]MG!$B$5:$G$41,4,FALSE)</f>
        <v>91729</v>
      </c>
      <c r="J13" s="27">
        <f>VLOOKUP(J$1,[1]MG!$B$5:$G$41,5,FALSE)</f>
        <v>56905</v>
      </c>
      <c r="K13" s="27">
        <f>VLOOKUP(K$1,[1]MG!$B$5:$G$41,6,FALSE)</f>
        <v>66299</v>
      </c>
      <c r="L13" s="27">
        <f>VLOOKUP(L$1,[1]MG!$B$5:$G$41,2,FALSE)</f>
        <v>3631747239</v>
      </c>
      <c r="M13" s="27">
        <f>VLOOKUP(M$1,[1]MG!$B$5:$G$41,3,FALSE)</f>
        <v>2877223319</v>
      </c>
      <c r="N13" s="27">
        <f>VLOOKUP(N$1,[1]MG!$B$5:$G$41,4,FALSE)</f>
        <v>4735281238</v>
      </c>
      <c r="O13" s="27">
        <f>VLOOKUP(O$1,[1]MG!$B$5:$G$41,5,FALSE)</f>
        <v>5237747183</v>
      </c>
      <c r="P13" s="27">
        <f>VLOOKUP(P$1,[1]MG!$B$5:$G$41,6,FALSE)</f>
        <v>4934862613</v>
      </c>
      <c r="Q13" s="27">
        <f>VLOOKUP(Q$1,[1]MG!$B$5:$G$41,2,FALSE)</f>
        <v>1283707234</v>
      </c>
      <c r="R13" s="27">
        <f>VLOOKUP(R$1,[1]MG!$B$5:$G$41,3,FALSE)</f>
        <v>1135743239</v>
      </c>
      <c r="S13" s="27">
        <f>VLOOKUP(S$1,[1]MG!$B$5:$G$41,4,FALSE)</f>
        <v>1413874588</v>
      </c>
      <c r="T13" s="27">
        <f>VLOOKUP(T$1,[1]MG!$B$5:$G$41,5,FALSE)</f>
        <v>1584143499</v>
      </c>
      <c r="U13" s="27">
        <f>VLOOKUP(U$1,[1]MG!$B$5:$G$41,6,FALSE)</f>
        <v>1758818546</v>
      </c>
      <c r="V13" s="27">
        <f>VLOOKUP(V$1,[1]MG!$B$5:$G$41,2,FALSE)</f>
        <v>6420902707</v>
      </c>
      <c r="W13" s="27">
        <f>VLOOKUP(W$1,[1]MG!$B$5:$G$41,3,FALSE)</f>
        <v>5584486823</v>
      </c>
      <c r="X13" s="27">
        <f>VLOOKUP(X$1,[1]MG!$B$5:$G$41,4,FALSE)</f>
        <v>5901976617</v>
      </c>
      <c r="Y13" s="27">
        <f>VLOOKUP(Y$1,[1]MG!$B$5:$G$41,5,FALSE)</f>
        <v>6592954239</v>
      </c>
      <c r="Z13" s="27">
        <f>VLOOKUP(Z$1,[1]MG!$B$5:$G$41,6,FALSE)</f>
        <v>7082340294</v>
      </c>
      <c r="AA13" s="27">
        <f>VLOOKUP(AA$1,[1]MG!$B$5:$G$41,2,FALSE)</f>
        <v>3531912362</v>
      </c>
      <c r="AB13" s="27">
        <f>VLOOKUP(AB$1,[1]MG!$B$5:$G$41,3,FALSE)</f>
        <v>3532128587</v>
      </c>
      <c r="AC13" s="27">
        <f>VLOOKUP(AC$1,[1]MG!$B$5:$G$41,4,FALSE)</f>
        <v>4018601679</v>
      </c>
      <c r="AD13" s="27">
        <f>VLOOKUP(AD$1,[1]MG!$B$5:$G$41,5,FALSE)</f>
        <v>4622751353</v>
      </c>
      <c r="AE13" s="27">
        <f>VLOOKUP(AE$1,[1]MG!$B$5:$G$41,6,FALSE)</f>
        <v>5026682438</v>
      </c>
      <c r="AF13" s="27">
        <f>VLOOKUP(AF$1,[1]MG!$B$5:$G$41,2,FALSE)</f>
        <v>797123424</v>
      </c>
      <c r="AG13" s="27">
        <f>VLOOKUP(AG$1,[1]MG!$B$5:$G$41,3,FALSE)</f>
        <v>561125228</v>
      </c>
      <c r="AH13" s="27">
        <f>VLOOKUP(AH$1,[1]MG!$B$5:$G$41,4,FALSE)</f>
        <v>642211333</v>
      </c>
      <c r="AI13" s="27">
        <f>VLOOKUP(AI$1,[1]MG!$B$5:$G$41,5,FALSE)</f>
        <v>809710339</v>
      </c>
      <c r="AJ13" s="27">
        <f>VLOOKUP(AJ$1,[1]MG!$B$5:$G$41,6,FALSE)</f>
        <v>858958395</v>
      </c>
      <c r="AK13" s="27">
        <f>VLOOKUP(AK$1,[1]MG!$B$5:$G$41,2,FALSE)</f>
        <v>56304658</v>
      </c>
      <c r="AL13" s="27">
        <f>VLOOKUP(AL$1,[1]MG!$B$5:$G$41,3,FALSE)</f>
        <v>61736459</v>
      </c>
      <c r="AM13" s="27">
        <f>VLOOKUP(AM$1,[1]MG!$B$5:$G$41,4,FALSE)</f>
        <v>76379749</v>
      </c>
      <c r="AN13" s="27">
        <f>VLOOKUP(AN$1,[1]MG!$B$5:$G$41,5,FALSE)</f>
        <v>80384854</v>
      </c>
      <c r="AO13" s="27">
        <f>VLOOKUP(AO$1,[1]MG!$B$5:$G$41,6,FALSE)</f>
        <v>41287476</v>
      </c>
    </row>
    <row r="14" spans="1:41">
      <c r="A14" t="s">
        <v>11</v>
      </c>
      <c r="B14" s="27">
        <f>VLOOKUP(B$1,[1]MS!$B$5:$G$41,2,FALSE)</f>
        <v>59125461</v>
      </c>
      <c r="C14" s="27">
        <f>VLOOKUP(C$1,[1]MS!$B$5:$G$41,3,FALSE)</f>
        <v>3797488</v>
      </c>
      <c r="D14" s="27">
        <f>VLOOKUP(D$1,[1]MS!$B$5:$G$41,4,FALSE)</f>
        <v>2623953</v>
      </c>
      <c r="E14" s="27">
        <f>VLOOKUP(E$1,[1]MS!$B$5:$G$41,5,FALSE)</f>
        <v>5004448</v>
      </c>
      <c r="F14" s="27">
        <f>VLOOKUP(F$1,[1]MS!$B$5:$G$41,6,FALSE)</f>
        <v>2939975</v>
      </c>
      <c r="G14" s="27">
        <f>VLOOKUP(G$1,[1]MS!$B$5:$G$41,2,FALSE)</f>
        <v>16330</v>
      </c>
      <c r="H14" s="27">
        <f>VLOOKUP(H$1,[1]MS!$B$5:$G$41,3,FALSE)</f>
        <v>54094</v>
      </c>
      <c r="I14" s="27">
        <f>VLOOKUP(I$1,[1]MS!$B$5:$G$41,4,FALSE)</f>
        <v>80921</v>
      </c>
      <c r="J14" s="27">
        <f>VLOOKUP(J$1,[1]MS!$B$5:$G$41,5,FALSE)</f>
        <v>100008</v>
      </c>
      <c r="K14" s="27">
        <f>VLOOKUP(K$1,[1]MS!$B$5:$G$41,6,FALSE)</f>
        <v>87269</v>
      </c>
      <c r="L14" s="27">
        <f>VLOOKUP(L$1,[1]MS!$B$5:$G$41,2,FALSE)</f>
        <v>81083119</v>
      </c>
      <c r="M14" s="27">
        <f>VLOOKUP(M$1,[1]MS!$B$5:$G$41,3,FALSE)</f>
        <v>74969943</v>
      </c>
      <c r="N14" s="27">
        <f>VLOOKUP(N$1,[1]MS!$B$5:$G$41,4,FALSE)</f>
        <v>62607566</v>
      </c>
      <c r="O14" s="27">
        <f>VLOOKUP(O$1,[1]MS!$B$5:$G$41,5,FALSE)</f>
        <v>74870953</v>
      </c>
      <c r="P14" s="27">
        <f>VLOOKUP(P$1,[1]MS!$B$5:$G$41,6,FALSE)</f>
        <v>70909234</v>
      </c>
      <c r="Q14" s="27">
        <f>VLOOKUP(Q$1,[1]MS!$B$5:$G$41,2,FALSE)</f>
        <v>162591839</v>
      </c>
      <c r="R14" s="27">
        <f>VLOOKUP(R$1,[1]MS!$B$5:$G$41,3,FALSE)</f>
        <v>158045967</v>
      </c>
      <c r="S14" s="27">
        <f>VLOOKUP(S$1,[1]MS!$B$5:$G$41,4,FALSE)</f>
        <v>180278558</v>
      </c>
      <c r="T14" s="27">
        <f>VLOOKUP(T$1,[1]MS!$B$5:$G$41,5,FALSE)</f>
        <v>215022768</v>
      </c>
      <c r="U14" s="27">
        <f>VLOOKUP(U$1,[1]MS!$B$5:$G$41,6,FALSE)</f>
        <v>259141664</v>
      </c>
      <c r="V14" s="27">
        <f>VLOOKUP(V$1,[1]MS!$B$5:$G$41,2,FALSE)</f>
        <v>252333786</v>
      </c>
      <c r="W14" s="27">
        <f>VLOOKUP(W$1,[1]MS!$B$5:$G$41,3,FALSE)</f>
        <v>274279728</v>
      </c>
      <c r="X14" s="27">
        <f>VLOOKUP(X$1,[1]MS!$B$5:$G$41,4,FALSE)</f>
        <v>300772728</v>
      </c>
      <c r="Y14" s="27">
        <f>VLOOKUP(Y$1,[1]MS!$B$5:$G$41,5,FALSE)</f>
        <v>515502091</v>
      </c>
      <c r="Z14" s="27">
        <f>VLOOKUP(Z$1,[1]MS!$B$5:$G$41,6,FALSE)</f>
        <v>517110761</v>
      </c>
      <c r="AA14" s="27">
        <f>VLOOKUP(AA$1,[1]MS!$B$5:$G$41,2,FALSE)</f>
        <v>177891619</v>
      </c>
      <c r="AB14" s="27">
        <f>VLOOKUP(AB$1,[1]MS!$B$5:$G$41,3,FALSE)</f>
        <v>200550449</v>
      </c>
      <c r="AC14" s="27">
        <f>VLOOKUP(AC$1,[1]MS!$B$5:$G$41,4,FALSE)</f>
        <v>218441763</v>
      </c>
      <c r="AD14" s="27">
        <f>VLOOKUP(AD$1,[1]MS!$B$5:$G$41,5,FALSE)</f>
        <v>271215188</v>
      </c>
      <c r="AE14" s="27">
        <f>VLOOKUP(AE$1,[1]MS!$B$5:$G$41,6,FALSE)</f>
        <v>310231477</v>
      </c>
      <c r="AF14" s="27">
        <f>VLOOKUP(AF$1,[1]MS!$B$5:$G$41,2,FALSE)</f>
        <v>6547318</v>
      </c>
      <c r="AG14" s="27">
        <f>VLOOKUP(AG$1,[1]MS!$B$5:$G$41,3,FALSE)</f>
        <v>8500906</v>
      </c>
      <c r="AH14" s="27">
        <f>VLOOKUP(AH$1,[1]MS!$B$5:$G$41,4,FALSE)</f>
        <v>8658080</v>
      </c>
      <c r="AI14" s="27">
        <f>VLOOKUP(AI$1,[1]MS!$B$5:$G$41,5,FALSE)</f>
        <v>10579645</v>
      </c>
      <c r="AJ14" s="27">
        <f>VLOOKUP(AJ$1,[1]MS!$B$5:$G$41,6,FALSE)</f>
        <v>11942457</v>
      </c>
      <c r="AK14" s="27">
        <f>VLOOKUP(AK$1,[1]MS!$B$5:$G$41,2,FALSE)</f>
        <v>44860248</v>
      </c>
      <c r="AL14" s="27">
        <f>VLOOKUP(AL$1,[1]MS!$B$5:$G$41,3,FALSE)</f>
        <v>54429395</v>
      </c>
      <c r="AM14" s="27">
        <f>VLOOKUP(AM$1,[1]MS!$B$5:$G$41,4,FALSE)</f>
        <v>62323608</v>
      </c>
      <c r="AN14" s="27">
        <f>VLOOKUP(AN$1,[1]MS!$B$5:$G$41,5,FALSE)</f>
        <v>73531165</v>
      </c>
      <c r="AO14" s="27">
        <f>VLOOKUP(AO$1,[1]MS!$B$5:$G$41,6,FALSE)</f>
        <v>41245233</v>
      </c>
    </row>
    <row r="15" spans="1:41">
      <c r="A15" t="s">
        <v>12</v>
      </c>
      <c r="B15" s="27">
        <f>VLOOKUP(B$1,[1]MT!$B$5:$G$41,2,FALSE)</f>
        <v>19915432</v>
      </c>
      <c r="C15" s="27">
        <f>VLOOKUP(C$1,[1]MT!$B$5:$G$41,3,FALSE)</f>
        <v>20063272</v>
      </c>
      <c r="D15" s="27">
        <f>VLOOKUP(D$1,[1]MT!$B$5:$G$41,4,FALSE)</f>
        <v>18376806</v>
      </c>
      <c r="E15" s="27">
        <f>VLOOKUP(E$1,[1]MT!$B$5:$G$41,5,FALSE)</f>
        <v>18145140</v>
      </c>
      <c r="F15" s="27">
        <f>VLOOKUP(F$1,[1]MT!$B$5:$G$41,6,FALSE)</f>
        <v>25386928</v>
      </c>
      <c r="G15" s="27">
        <f>VLOOKUP(G$1,[1]MT!$B$5:$G$41,2,FALSE)</f>
        <v>21902</v>
      </c>
      <c r="H15" s="27">
        <f>VLOOKUP(H$1,[1]MT!$B$5:$G$41,3,FALSE)</f>
        <v>68803</v>
      </c>
      <c r="I15" s="27">
        <f>VLOOKUP(I$1,[1]MT!$B$5:$G$41,4,FALSE)</f>
        <v>21750</v>
      </c>
      <c r="J15" s="27">
        <f>VLOOKUP(J$1,[1]MT!$B$5:$G$41,5,FALSE)</f>
        <v>29485</v>
      </c>
      <c r="K15" s="27">
        <f>VLOOKUP(K$1,[1]MT!$B$5:$G$41,6,FALSE)</f>
        <v>8856</v>
      </c>
      <c r="L15" s="27">
        <f>VLOOKUP(L$1,[1]MT!$B$5:$G$41,2,FALSE)</f>
        <v>107046687</v>
      </c>
      <c r="M15" s="27">
        <f>VLOOKUP(M$1,[1]MT!$B$5:$G$41,3,FALSE)</f>
        <v>71790954</v>
      </c>
      <c r="N15" s="27">
        <f>VLOOKUP(N$1,[1]MT!$B$5:$G$41,4,FALSE)</f>
        <v>80296672</v>
      </c>
      <c r="O15" s="27">
        <f>VLOOKUP(O$1,[1]MT!$B$5:$G$41,5,FALSE)</f>
        <v>134616847</v>
      </c>
      <c r="P15" s="27">
        <f>VLOOKUP(P$1,[1]MT!$B$5:$G$41,6,FALSE)</f>
        <v>145697843</v>
      </c>
      <c r="Q15" s="27">
        <f>VLOOKUP(Q$1,[1]MT!$B$5:$G$41,2,FALSE)</f>
        <v>107383729</v>
      </c>
      <c r="R15" s="27">
        <f>VLOOKUP(R$1,[1]MT!$B$5:$G$41,3,FALSE)</f>
        <v>136158839</v>
      </c>
      <c r="S15" s="27">
        <f>VLOOKUP(S$1,[1]MT!$B$5:$G$41,4,FALSE)</f>
        <v>149203711</v>
      </c>
      <c r="T15" s="27">
        <f>VLOOKUP(T$1,[1]MT!$B$5:$G$41,5,FALSE)</f>
        <v>186612208</v>
      </c>
      <c r="U15" s="27">
        <f>VLOOKUP(U$1,[1]MT!$B$5:$G$41,6,FALSE)</f>
        <v>233633197</v>
      </c>
      <c r="V15" s="27">
        <f>VLOOKUP(V$1,[1]MT!$B$5:$G$41,2,FALSE)</f>
        <v>344775019</v>
      </c>
      <c r="W15" s="27">
        <f>VLOOKUP(W$1,[1]MT!$B$5:$G$41,3,FALSE)</f>
        <v>315547501</v>
      </c>
      <c r="X15" s="27">
        <f>VLOOKUP(X$1,[1]MT!$B$5:$G$41,4,FALSE)</f>
        <v>384811302</v>
      </c>
      <c r="Y15" s="27">
        <f>VLOOKUP(Y$1,[1]MT!$B$5:$G$41,5,FALSE)</f>
        <v>529658528</v>
      </c>
      <c r="Z15" s="27">
        <f>VLOOKUP(Z$1,[1]MT!$B$5:$G$41,6,FALSE)</f>
        <v>623100794</v>
      </c>
      <c r="AA15" s="27">
        <f>VLOOKUP(AA$1,[1]MT!$B$5:$G$41,2,FALSE)</f>
        <v>249764942</v>
      </c>
      <c r="AB15" s="27">
        <f>VLOOKUP(AB$1,[1]MT!$B$5:$G$41,3,FALSE)</f>
        <v>238778550</v>
      </c>
      <c r="AC15" s="27">
        <f>VLOOKUP(AC$1,[1]MT!$B$5:$G$41,4,FALSE)</f>
        <v>295760469</v>
      </c>
      <c r="AD15" s="27">
        <f>VLOOKUP(AD$1,[1]MT!$B$5:$G$41,5,FALSE)</f>
        <v>329796943</v>
      </c>
      <c r="AE15" s="27">
        <f>VLOOKUP(AE$1,[1]MT!$B$5:$G$41,6,FALSE)</f>
        <v>408731784</v>
      </c>
      <c r="AF15" s="27">
        <f>VLOOKUP(AF$1,[1]MT!$B$5:$G$41,2,FALSE)</f>
        <v>20248234</v>
      </c>
      <c r="AG15" s="27">
        <f>VLOOKUP(AG$1,[1]MT!$B$5:$G$41,3,FALSE)</f>
        <v>23699190</v>
      </c>
      <c r="AH15" s="27">
        <f>VLOOKUP(AH$1,[1]MT!$B$5:$G$41,4,FALSE)</f>
        <v>28947781</v>
      </c>
      <c r="AI15" s="27">
        <f>VLOOKUP(AI$1,[1]MT!$B$5:$G$41,5,FALSE)</f>
        <v>33946402</v>
      </c>
      <c r="AJ15" s="27">
        <f>VLOOKUP(AJ$1,[1]MT!$B$5:$G$41,6,FALSE)</f>
        <v>56818823</v>
      </c>
      <c r="AK15" s="27">
        <f>VLOOKUP(AK$1,[1]MT!$B$5:$G$41,2,FALSE)</f>
        <v>34832231</v>
      </c>
      <c r="AL15" s="27">
        <f>VLOOKUP(AL$1,[1]MT!$B$5:$G$41,3,FALSE)</f>
        <v>38299169</v>
      </c>
      <c r="AM15" s="27">
        <f>VLOOKUP(AM$1,[1]MT!$B$5:$G$41,4,FALSE)</f>
        <v>42086004</v>
      </c>
      <c r="AN15" s="27">
        <f>VLOOKUP(AN$1,[1]MT!$B$5:$G$41,5,FALSE)</f>
        <v>51281787</v>
      </c>
      <c r="AO15" s="27">
        <f>VLOOKUP(AO$1,[1]MT!$B$5:$G$41,6,FALSE)</f>
        <v>22391153</v>
      </c>
    </row>
    <row r="16" spans="1:41">
      <c r="A16" t="s">
        <v>13</v>
      </c>
      <c r="B16" s="27">
        <f>VLOOKUP(B$1,[1]PA!$B$5:$G$41,2,FALSE)</f>
        <v>22209497</v>
      </c>
      <c r="C16" s="27">
        <f>VLOOKUP(C$1,[1]PA!$B$5:$G$41,3,FALSE)</f>
        <v>35560375</v>
      </c>
      <c r="D16" s="27">
        <f>VLOOKUP(D$1,[1]PA!$B$5:$G$41,4,FALSE)</f>
        <v>28493469</v>
      </c>
      <c r="E16" s="27">
        <f>VLOOKUP(E$1,[1]PA!$B$5:$G$41,5,FALSE)</f>
        <v>43209233</v>
      </c>
      <c r="F16" s="27">
        <f>VLOOKUP(F$1,[1]PA!$B$5:$G$41,6,FALSE)</f>
        <v>74325964</v>
      </c>
      <c r="G16" s="27">
        <f>VLOOKUP(G$1,[1]PA!$B$5:$G$41,2,FALSE)</f>
        <v>172059</v>
      </c>
      <c r="H16" s="27">
        <f>VLOOKUP(H$1,[1]PA!$B$5:$G$41,3,FALSE)</f>
        <v>1009354</v>
      </c>
      <c r="I16" s="27">
        <f>VLOOKUP(I$1,[1]PA!$B$5:$G$41,4,FALSE)</f>
        <v>2798075</v>
      </c>
      <c r="J16" s="27">
        <f>VLOOKUP(J$1,[1]PA!$B$5:$G$41,5,FALSE)</f>
        <v>1723662</v>
      </c>
      <c r="K16" s="27">
        <f>VLOOKUP(K$1,[1]PA!$B$5:$G$41,6,FALSE)</f>
        <v>3587213</v>
      </c>
      <c r="L16" s="27">
        <f>VLOOKUP(L$1,[1]PA!$B$5:$G$41,2,FALSE)</f>
        <v>170420360</v>
      </c>
      <c r="M16" s="27">
        <f>VLOOKUP(M$1,[1]PA!$B$5:$G$41,3,FALSE)</f>
        <v>105794329</v>
      </c>
      <c r="N16" s="27">
        <f>VLOOKUP(N$1,[1]PA!$B$5:$G$41,4,FALSE)</f>
        <v>88359765</v>
      </c>
      <c r="O16" s="27">
        <f>VLOOKUP(O$1,[1]PA!$B$5:$G$41,5,FALSE)</f>
        <v>112253382</v>
      </c>
      <c r="P16" s="27">
        <f>VLOOKUP(P$1,[1]PA!$B$5:$G$41,6,FALSE)</f>
        <v>125204851</v>
      </c>
      <c r="Q16" s="27">
        <f>VLOOKUP(Q$1,[1]PA!$B$5:$G$41,2,FALSE)</f>
        <v>109155807</v>
      </c>
      <c r="R16" s="27">
        <f>VLOOKUP(R$1,[1]PA!$B$5:$G$41,3,FALSE)</f>
        <v>125951572</v>
      </c>
      <c r="S16" s="27">
        <f>VLOOKUP(S$1,[1]PA!$B$5:$G$41,4,FALSE)</f>
        <v>151538540</v>
      </c>
      <c r="T16" s="27">
        <f>VLOOKUP(T$1,[1]PA!$B$5:$G$41,5,FALSE)</f>
        <v>189146209</v>
      </c>
      <c r="U16" s="27">
        <f>VLOOKUP(U$1,[1]PA!$B$5:$G$41,6,FALSE)</f>
        <v>250109984</v>
      </c>
      <c r="V16" s="27">
        <f>VLOOKUP(V$1,[1]PA!$B$5:$G$41,2,FALSE)</f>
        <v>392609891</v>
      </c>
      <c r="W16" s="27">
        <f>VLOOKUP(W$1,[1]PA!$B$5:$G$41,3,FALSE)</f>
        <v>467681553</v>
      </c>
      <c r="X16" s="27">
        <f>VLOOKUP(X$1,[1]PA!$B$5:$G$41,4,FALSE)</f>
        <v>442281654</v>
      </c>
      <c r="Y16" s="27">
        <f>VLOOKUP(Y$1,[1]PA!$B$5:$G$41,5,FALSE)</f>
        <v>552102708</v>
      </c>
      <c r="Z16" s="27">
        <f>VLOOKUP(Z$1,[1]PA!$B$5:$G$41,6,FALSE)</f>
        <v>703437039</v>
      </c>
      <c r="AA16" s="27">
        <f>VLOOKUP(AA$1,[1]PA!$B$5:$G$41,2,FALSE)</f>
        <v>375723837</v>
      </c>
      <c r="AB16" s="27">
        <f>VLOOKUP(AB$1,[1]PA!$B$5:$G$41,3,FALSE)</f>
        <v>354231793</v>
      </c>
      <c r="AC16" s="27">
        <f>VLOOKUP(AC$1,[1]PA!$B$5:$G$41,4,FALSE)</f>
        <v>406284113</v>
      </c>
      <c r="AD16" s="27">
        <f>VLOOKUP(AD$1,[1]PA!$B$5:$G$41,5,FALSE)</f>
        <v>477177776</v>
      </c>
      <c r="AE16" s="27">
        <f>VLOOKUP(AE$1,[1]PA!$B$5:$G$41,6,FALSE)</f>
        <v>560083051</v>
      </c>
      <c r="AF16" s="27">
        <f>VLOOKUP(AF$1,[1]PA!$B$5:$G$41,2,FALSE)</f>
        <v>51809455</v>
      </c>
      <c r="AG16" s="27">
        <f>VLOOKUP(AG$1,[1]PA!$B$5:$G$41,3,FALSE)</f>
        <v>38760028</v>
      </c>
      <c r="AH16" s="27">
        <f>VLOOKUP(AH$1,[1]PA!$B$5:$G$41,4,FALSE)</f>
        <v>38514444</v>
      </c>
      <c r="AI16" s="27">
        <f>VLOOKUP(AI$1,[1]PA!$B$5:$G$41,5,FALSE)</f>
        <v>82038293</v>
      </c>
      <c r="AJ16" s="27">
        <f>VLOOKUP(AJ$1,[1]PA!$B$5:$G$41,6,FALSE)</f>
        <v>95374308</v>
      </c>
      <c r="AK16" s="27">
        <f>VLOOKUP(AK$1,[1]PA!$B$5:$G$41,2,FALSE)</f>
        <v>8934723</v>
      </c>
      <c r="AL16" s="27">
        <f>VLOOKUP(AL$1,[1]PA!$B$5:$G$41,3,FALSE)</f>
        <v>10139789</v>
      </c>
      <c r="AM16" s="27">
        <f>VLOOKUP(AM$1,[1]PA!$B$5:$G$41,4,FALSE)</f>
        <v>9617964</v>
      </c>
      <c r="AN16" s="27">
        <f>VLOOKUP(AN$1,[1]PA!$B$5:$G$41,5,FALSE)</f>
        <v>10532174</v>
      </c>
      <c r="AO16" s="27">
        <f>VLOOKUP(AO$1,[1]PA!$B$5:$G$41,6,FALSE)</f>
        <v>7741615</v>
      </c>
    </row>
    <row r="17" spans="1:41">
      <c r="A17" t="s">
        <v>14</v>
      </c>
      <c r="B17" s="27">
        <f>VLOOKUP(B$1,[1]PB!$B$5:$G$41,2,FALSE)</f>
        <v>30130580</v>
      </c>
      <c r="C17" s="27">
        <f>VLOOKUP(C$1,[1]PB!$B$5:$G$41,3,FALSE)</f>
        <v>32464742</v>
      </c>
      <c r="D17" s="27">
        <f>VLOOKUP(D$1,[1]PB!$B$5:$G$41,4,FALSE)</f>
        <v>63122302</v>
      </c>
      <c r="E17" s="27">
        <f>VLOOKUP(E$1,[1]PB!$B$5:$G$41,5,FALSE)</f>
        <v>64830926</v>
      </c>
      <c r="F17" s="27">
        <f>VLOOKUP(F$1,[1]PB!$B$5:$G$41,6,FALSE)</f>
        <v>101882771</v>
      </c>
      <c r="G17" s="27">
        <f>VLOOKUP(G$1,[1]PB!$B$5:$G$41,2,FALSE)</f>
        <v>62340</v>
      </c>
      <c r="H17" s="27">
        <f>VLOOKUP(H$1,[1]PB!$B$5:$G$41,3,FALSE)</f>
        <v>98784</v>
      </c>
      <c r="I17" s="27">
        <f>VLOOKUP(I$1,[1]PB!$B$5:$G$41,4,FALSE)</f>
        <v>3888</v>
      </c>
      <c r="J17" s="27">
        <f>VLOOKUP(J$1,[1]PB!$B$5:$G$41,5,FALSE)</f>
        <v>8434</v>
      </c>
      <c r="K17" s="27">
        <f>VLOOKUP(K$1,[1]PB!$B$5:$G$41,6,FALSE)</f>
        <v>2355</v>
      </c>
      <c r="L17" s="27">
        <f>VLOOKUP(L$1,[1]PB!$B$5:$G$41,2,FALSE)</f>
        <v>110581353</v>
      </c>
      <c r="M17" s="27">
        <f>VLOOKUP(M$1,[1]PB!$B$5:$G$41,3,FALSE)</f>
        <v>73319914</v>
      </c>
      <c r="N17" s="27">
        <f>VLOOKUP(N$1,[1]PB!$B$5:$G$41,4,FALSE)</f>
        <v>70368139</v>
      </c>
      <c r="O17" s="27">
        <f>VLOOKUP(O$1,[1]PB!$B$5:$G$41,5,FALSE)</f>
        <v>75676748</v>
      </c>
      <c r="P17" s="27">
        <f>VLOOKUP(P$1,[1]PB!$B$5:$G$41,6,FALSE)</f>
        <v>109004674</v>
      </c>
      <c r="Q17" s="27">
        <f>VLOOKUP(Q$1,[1]PB!$B$5:$G$41,2,FALSE)</f>
        <v>93312250</v>
      </c>
      <c r="R17" s="27">
        <f>VLOOKUP(R$1,[1]PB!$B$5:$G$41,3,FALSE)</f>
        <v>112694355</v>
      </c>
      <c r="S17" s="27">
        <f>VLOOKUP(S$1,[1]PB!$B$5:$G$41,4,FALSE)</f>
        <v>140613467</v>
      </c>
      <c r="T17" s="27">
        <f>VLOOKUP(T$1,[1]PB!$B$5:$G$41,5,FALSE)</f>
        <v>165761753</v>
      </c>
      <c r="U17" s="27">
        <f>VLOOKUP(U$1,[1]PB!$B$5:$G$41,6,FALSE)</f>
        <v>185811378</v>
      </c>
      <c r="V17" s="27">
        <f>VLOOKUP(V$1,[1]PB!$B$5:$G$41,2,FALSE)</f>
        <v>151763423</v>
      </c>
      <c r="W17" s="27">
        <f>VLOOKUP(W$1,[1]PB!$B$5:$G$41,3,FALSE)</f>
        <v>164320278</v>
      </c>
      <c r="X17" s="27">
        <f>VLOOKUP(X$1,[1]PB!$B$5:$G$41,4,FALSE)</f>
        <v>189287497</v>
      </c>
      <c r="Y17" s="27">
        <f>VLOOKUP(Y$1,[1]PB!$B$5:$G$41,5,FALSE)</f>
        <v>233600964</v>
      </c>
      <c r="Z17" s="27">
        <f>VLOOKUP(Z$1,[1]PB!$B$5:$G$41,6,FALSE)</f>
        <v>312568265</v>
      </c>
      <c r="AA17" s="27">
        <f>VLOOKUP(AA$1,[1]PB!$B$5:$G$41,2,FALSE)</f>
        <v>212692783</v>
      </c>
      <c r="AB17" s="27">
        <f>VLOOKUP(AB$1,[1]PB!$B$5:$G$41,3,FALSE)</f>
        <v>234471476</v>
      </c>
      <c r="AC17" s="27">
        <f>VLOOKUP(AC$1,[1]PB!$B$5:$G$41,4,FALSE)</f>
        <v>282361347</v>
      </c>
      <c r="AD17" s="27">
        <f>VLOOKUP(AD$1,[1]PB!$B$5:$G$41,5,FALSE)</f>
        <v>313835105</v>
      </c>
      <c r="AE17" s="27">
        <f>VLOOKUP(AE$1,[1]PB!$B$5:$G$41,6,FALSE)</f>
        <v>349182791</v>
      </c>
      <c r="AF17" s="27">
        <f>VLOOKUP(AF$1,[1]PB!$B$5:$G$41,2,FALSE)</f>
        <v>2205984</v>
      </c>
      <c r="AG17" s="27">
        <f>VLOOKUP(AG$1,[1]PB!$B$5:$G$41,3,FALSE)</f>
        <v>2517235</v>
      </c>
      <c r="AH17" s="27">
        <f>VLOOKUP(AH$1,[1]PB!$B$5:$G$41,4,FALSE)</f>
        <v>2948362</v>
      </c>
      <c r="AI17" s="27">
        <f>VLOOKUP(AI$1,[1]PB!$B$5:$G$41,5,FALSE)</f>
        <v>3695969</v>
      </c>
      <c r="AJ17" s="27">
        <f>VLOOKUP(AJ$1,[1]PB!$B$5:$G$41,6,FALSE)</f>
        <v>4851631</v>
      </c>
      <c r="AK17" s="27">
        <f>VLOOKUP(AK$1,[1]PB!$B$5:$G$41,2,FALSE)</f>
        <v>1580784</v>
      </c>
      <c r="AL17" s="27">
        <f>VLOOKUP(AL$1,[1]PB!$B$5:$G$41,3,FALSE)</f>
        <v>2092476</v>
      </c>
      <c r="AM17" s="27">
        <f>VLOOKUP(AM$1,[1]PB!$B$5:$G$41,4,FALSE)</f>
        <v>1481659</v>
      </c>
      <c r="AN17" s="27">
        <f>VLOOKUP(AN$1,[1]PB!$B$5:$G$41,5,FALSE)</f>
        <v>2372360</v>
      </c>
      <c r="AO17" s="27">
        <f>VLOOKUP(AO$1,[1]PB!$B$5:$G$41,6,FALSE)</f>
        <v>1379998</v>
      </c>
    </row>
    <row r="18" spans="1:41">
      <c r="A18" t="s">
        <v>15</v>
      </c>
      <c r="B18" s="27">
        <f>VLOOKUP(B$1,[1]PE!$B$5:$G$41,2,FALSE)</f>
        <v>248754302</v>
      </c>
      <c r="C18" s="27">
        <f>VLOOKUP(C$1,[1]PE!$B$5:$G$41,3,FALSE)</f>
        <v>243480851</v>
      </c>
      <c r="D18" s="27">
        <f>VLOOKUP(D$1,[1]PE!$B$5:$G$41,4,FALSE)</f>
        <v>385289977</v>
      </c>
      <c r="E18" s="27">
        <f>VLOOKUP(E$1,[1]PE!$B$5:$G$41,5,FALSE)</f>
        <v>568716364</v>
      </c>
      <c r="F18" s="27">
        <f>VLOOKUP(F$1,[1]PE!$B$5:$G$41,6,FALSE)</f>
        <v>671641779</v>
      </c>
      <c r="G18" s="27">
        <f>VLOOKUP(G$1,[1]PE!$B$5:$G$41,2,FALSE)</f>
        <v>170979</v>
      </c>
      <c r="H18" s="27">
        <f>VLOOKUP(H$1,[1]PE!$B$5:$G$41,3,FALSE)</f>
        <v>141990</v>
      </c>
      <c r="I18" s="27">
        <f>VLOOKUP(I$1,[1]PE!$B$5:$G$41,4,FALSE)</f>
        <v>193131</v>
      </c>
      <c r="J18" s="27">
        <f>VLOOKUP(J$1,[1]PE!$B$5:$G$41,5,FALSE)</f>
        <v>264752</v>
      </c>
      <c r="K18" s="27">
        <f>VLOOKUP(K$1,[1]PE!$B$5:$G$41,6,FALSE)</f>
        <v>534305</v>
      </c>
      <c r="L18" s="27">
        <f>VLOOKUP(L$1,[1]PE!$B$5:$G$41,2,FALSE)</f>
        <v>840834468</v>
      </c>
      <c r="M18" s="27">
        <f>VLOOKUP(M$1,[1]PE!$B$5:$G$41,3,FALSE)</f>
        <v>739689678</v>
      </c>
      <c r="N18" s="27">
        <f>VLOOKUP(N$1,[1]PE!$B$5:$G$41,4,FALSE)</f>
        <v>852192914</v>
      </c>
      <c r="O18" s="27">
        <f>VLOOKUP(O$1,[1]PE!$B$5:$G$41,5,FALSE)</f>
        <v>1008854982</v>
      </c>
      <c r="P18" s="27">
        <f>VLOOKUP(P$1,[1]PE!$B$5:$G$41,6,FALSE)</f>
        <v>1119876408</v>
      </c>
      <c r="Q18" s="27">
        <f>VLOOKUP(Q$1,[1]PE!$B$5:$G$41,2,FALSE)</f>
        <v>313044741</v>
      </c>
      <c r="R18" s="27">
        <f>VLOOKUP(R$1,[1]PE!$B$5:$G$41,3,FALSE)</f>
        <v>358720069</v>
      </c>
      <c r="S18" s="27">
        <f>VLOOKUP(S$1,[1]PE!$B$5:$G$41,4,FALSE)</f>
        <v>510046394</v>
      </c>
      <c r="T18" s="27">
        <f>VLOOKUP(T$1,[1]PE!$B$5:$G$41,5,FALSE)</f>
        <v>508708401</v>
      </c>
      <c r="U18" s="27">
        <f>VLOOKUP(U$1,[1]PE!$B$5:$G$41,6,FALSE)</f>
        <v>635940857</v>
      </c>
      <c r="V18" s="27">
        <f>VLOOKUP(V$1,[1]PE!$B$5:$G$41,2,FALSE)</f>
        <v>956691944</v>
      </c>
      <c r="W18" s="27">
        <f>VLOOKUP(W$1,[1]PE!$B$5:$G$41,3,FALSE)</f>
        <v>922261441</v>
      </c>
      <c r="X18" s="27">
        <f>VLOOKUP(X$1,[1]PE!$B$5:$G$41,4,FALSE)</f>
        <v>1104895672</v>
      </c>
      <c r="Y18" s="27">
        <f>VLOOKUP(Y$1,[1]PE!$B$5:$G$41,5,FALSE)</f>
        <v>1259999012</v>
      </c>
      <c r="Z18" s="27">
        <f>VLOOKUP(Z$1,[1]PE!$B$5:$G$41,6,FALSE)</f>
        <v>1467337203</v>
      </c>
      <c r="AA18" s="27">
        <f>VLOOKUP(AA$1,[1]PE!$B$5:$G$41,2,FALSE)</f>
        <v>800496525</v>
      </c>
      <c r="AB18" s="27">
        <f>VLOOKUP(AB$1,[1]PE!$B$5:$G$41,3,FALSE)</f>
        <v>784587723</v>
      </c>
      <c r="AC18" s="27">
        <f>VLOOKUP(AC$1,[1]PE!$B$5:$G$41,4,FALSE)</f>
        <v>925852406</v>
      </c>
      <c r="AD18" s="27">
        <f>VLOOKUP(AD$1,[1]PE!$B$5:$G$41,5,FALSE)</f>
        <v>1072860886</v>
      </c>
      <c r="AE18" s="27">
        <f>VLOOKUP(AE$1,[1]PE!$B$5:$G$41,6,FALSE)</f>
        <v>1309703332</v>
      </c>
      <c r="AF18" s="27">
        <f>VLOOKUP(AF$1,[1]PE!$B$5:$G$41,2,FALSE)</f>
        <v>76573514</v>
      </c>
      <c r="AG18" s="27">
        <f>VLOOKUP(AG$1,[1]PE!$B$5:$G$41,3,FALSE)</f>
        <v>55697179</v>
      </c>
      <c r="AH18" s="27">
        <f>VLOOKUP(AH$1,[1]PE!$B$5:$G$41,4,FALSE)</f>
        <v>63136215</v>
      </c>
      <c r="AI18" s="27">
        <f>VLOOKUP(AI$1,[1]PE!$B$5:$G$41,5,FALSE)</f>
        <v>109086242</v>
      </c>
      <c r="AJ18" s="27">
        <f>VLOOKUP(AJ$1,[1]PE!$B$5:$G$41,6,FALSE)</f>
        <v>104222639</v>
      </c>
      <c r="AK18" s="27">
        <f>VLOOKUP(AK$1,[1]PE!$B$5:$G$41,2,FALSE)</f>
        <v>3748032</v>
      </c>
      <c r="AL18" s="27">
        <f>VLOOKUP(AL$1,[1]PE!$B$5:$G$41,3,FALSE)</f>
        <v>3771204</v>
      </c>
      <c r="AM18" s="27">
        <f>VLOOKUP(AM$1,[1]PE!$B$5:$G$41,4,FALSE)</f>
        <v>3703186</v>
      </c>
      <c r="AN18" s="27">
        <f>VLOOKUP(AN$1,[1]PE!$B$5:$G$41,5,FALSE)</f>
        <v>5311282</v>
      </c>
      <c r="AO18" s="27">
        <f>VLOOKUP(AO$1,[1]PE!$B$5:$G$41,6,FALSE)</f>
        <v>4169927</v>
      </c>
    </row>
    <row r="19" spans="1:41">
      <c r="A19" t="s">
        <v>16</v>
      </c>
      <c r="B19" s="27">
        <f>VLOOKUP(B$1,[1]PI!$B$5:$G$41,2,FALSE)</f>
        <v>809378</v>
      </c>
      <c r="C19" s="27">
        <f>VLOOKUP(C$1,[1]PI!$B$5:$G$41,3,FALSE)</f>
        <v>977800</v>
      </c>
      <c r="D19" s="27">
        <f>VLOOKUP(D$1,[1]PI!$B$5:$G$41,4,FALSE)</f>
        <v>762149</v>
      </c>
      <c r="E19" s="27">
        <f>VLOOKUP(E$1,[1]PI!$B$5:$G$41,5,FALSE)</f>
        <v>1403369</v>
      </c>
      <c r="F19" s="27">
        <f>VLOOKUP(F$1,[1]PI!$B$5:$G$41,6,FALSE)</f>
        <v>657648</v>
      </c>
      <c r="G19" s="27">
        <f>VLOOKUP(G$1,[1]PI!$B$5:$G$41,2,FALSE)</f>
        <v>3058</v>
      </c>
      <c r="H19" s="27">
        <f>VLOOKUP(H$1,[1]PI!$B$5:$G$41,3,FALSE)</f>
        <v>9818</v>
      </c>
      <c r="I19" s="27">
        <f>VLOOKUP(I$1,[1]PI!$B$5:$G$41,4,FALSE)</f>
        <v>9339</v>
      </c>
      <c r="J19" s="27">
        <f>VLOOKUP(J$1,[1]PI!$B$5:$G$41,5,FALSE)</f>
        <v>2309</v>
      </c>
      <c r="K19" s="27">
        <f>VLOOKUP(K$1,[1]PI!$B$5:$G$41,6,FALSE)</f>
        <v>1653</v>
      </c>
      <c r="L19" s="27">
        <f>VLOOKUP(L$1,[1]PI!$B$5:$G$41,2,FALSE)</f>
        <v>54328436</v>
      </c>
      <c r="M19" s="27">
        <f>VLOOKUP(M$1,[1]PI!$B$5:$G$41,3,FALSE)</f>
        <v>49961024</v>
      </c>
      <c r="N19" s="27">
        <f>VLOOKUP(N$1,[1]PI!$B$5:$G$41,4,FALSE)</f>
        <v>35365689</v>
      </c>
      <c r="O19" s="27">
        <f>VLOOKUP(O$1,[1]PI!$B$5:$G$41,5,FALSE)</f>
        <v>39297467</v>
      </c>
      <c r="P19" s="27">
        <f>VLOOKUP(P$1,[1]PI!$B$5:$G$41,6,FALSE)</f>
        <v>36394151</v>
      </c>
      <c r="Q19" s="27">
        <f>VLOOKUP(Q$1,[1]PI!$B$5:$G$41,2,FALSE)</f>
        <v>53547239</v>
      </c>
      <c r="R19" s="27">
        <f>VLOOKUP(R$1,[1]PI!$B$5:$G$41,3,FALSE)</f>
        <v>66432090</v>
      </c>
      <c r="S19" s="27">
        <f>VLOOKUP(S$1,[1]PI!$B$5:$G$41,4,FALSE)</f>
        <v>78841733</v>
      </c>
      <c r="T19" s="27">
        <f>VLOOKUP(T$1,[1]PI!$B$5:$G$41,5,FALSE)</f>
        <v>91191273</v>
      </c>
      <c r="U19" s="27">
        <f>VLOOKUP(U$1,[1]PI!$B$5:$G$41,6,FALSE)</f>
        <v>105438263</v>
      </c>
      <c r="V19" s="27">
        <f>VLOOKUP(V$1,[1]PI!$B$5:$G$41,2,FALSE)</f>
        <v>126280980</v>
      </c>
      <c r="W19" s="27">
        <f>VLOOKUP(W$1,[1]PI!$B$5:$G$41,3,FALSE)</f>
        <v>138462615</v>
      </c>
      <c r="X19" s="27">
        <f>VLOOKUP(X$1,[1]PI!$B$5:$G$41,4,FALSE)</f>
        <v>176870901</v>
      </c>
      <c r="Y19" s="27">
        <f>VLOOKUP(Y$1,[1]PI!$B$5:$G$41,5,FALSE)</f>
        <v>188882341</v>
      </c>
      <c r="Z19" s="27">
        <f>VLOOKUP(Z$1,[1]PI!$B$5:$G$41,6,FALSE)</f>
        <v>224554757</v>
      </c>
      <c r="AA19" s="27">
        <f>VLOOKUP(AA$1,[1]PI!$B$5:$G$41,2,FALSE)</f>
        <v>97170705</v>
      </c>
      <c r="AB19" s="27">
        <f>VLOOKUP(AB$1,[1]PI!$B$5:$G$41,3,FALSE)</f>
        <v>105191511</v>
      </c>
      <c r="AC19" s="27">
        <f>VLOOKUP(AC$1,[1]PI!$B$5:$G$41,4,FALSE)</f>
        <v>133741387</v>
      </c>
      <c r="AD19" s="27">
        <f>VLOOKUP(AD$1,[1]PI!$B$5:$G$41,5,FALSE)</f>
        <v>158355530</v>
      </c>
      <c r="AE19" s="27">
        <f>VLOOKUP(AE$1,[1]PI!$B$5:$G$41,6,FALSE)</f>
        <v>179371909</v>
      </c>
      <c r="AF19" s="27">
        <f>VLOOKUP(AF$1,[1]PI!$B$5:$G$41,2,FALSE)</f>
        <v>3703893</v>
      </c>
      <c r="AG19" s="27">
        <f>VLOOKUP(AG$1,[1]PI!$B$5:$G$41,3,FALSE)</f>
        <v>738838</v>
      </c>
      <c r="AH19" s="27">
        <f>VLOOKUP(AH$1,[1]PI!$B$5:$G$41,4,FALSE)</f>
        <v>527195</v>
      </c>
      <c r="AI19" s="27">
        <f>VLOOKUP(AI$1,[1]PI!$B$5:$G$41,5,FALSE)</f>
        <v>534853</v>
      </c>
      <c r="AJ19" s="27">
        <f>VLOOKUP(AJ$1,[1]PI!$B$5:$G$41,6,FALSE)</f>
        <v>980031</v>
      </c>
      <c r="AK19" s="27">
        <f>VLOOKUP(AK$1,[1]PI!$B$5:$G$41,2,FALSE)</f>
        <v>3450423</v>
      </c>
      <c r="AL19" s="27">
        <f>VLOOKUP(AL$1,[1]PI!$B$5:$G$41,3,FALSE)</f>
        <v>3548293</v>
      </c>
      <c r="AM19" s="27">
        <f>VLOOKUP(AM$1,[1]PI!$B$5:$G$41,4,FALSE)</f>
        <v>3469287</v>
      </c>
      <c r="AN19" s="27">
        <f>VLOOKUP(AN$1,[1]PI!$B$5:$G$41,5,FALSE)</f>
        <v>5813897</v>
      </c>
      <c r="AO19" s="27">
        <f>VLOOKUP(AO$1,[1]PI!$B$5:$G$41,6,FALSE)</f>
        <v>5157043</v>
      </c>
    </row>
    <row r="20" spans="1:41">
      <c r="A20" t="s">
        <v>17</v>
      </c>
      <c r="B20" s="27">
        <f>VLOOKUP(B$1,[1]PR!$B$5:$G$41,2,FALSE)</f>
        <v>1261484004</v>
      </c>
      <c r="C20" s="27">
        <f>VLOOKUP(C$1,[1]PR!$B$5:$G$41,3,FALSE)</f>
        <v>1159772621</v>
      </c>
      <c r="D20" s="27">
        <f>VLOOKUP(D$1,[1]PR!$B$5:$G$41,4,FALSE)</f>
        <v>1769683065</v>
      </c>
      <c r="E20" s="27">
        <f>VLOOKUP(E$1,[1]PR!$B$5:$G$41,5,FALSE)</f>
        <v>2455826988</v>
      </c>
      <c r="F20" s="27">
        <f>VLOOKUP(F$1,[1]PR!$B$5:$G$41,6,FALSE)</f>
        <v>2941505551</v>
      </c>
      <c r="G20" s="27">
        <f>VLOOKUP(G$1,[1]PR!$B$5:$G$41,2,FALSE)</f>
        <v>1277093</v>
      </c>
      <c r="H20" s="27">
        <f>VLOOKUP(H$1,[1]PR!$B$5:$G$41,3,FALSE)</f>
        <v>4409036</v>
      </c>
      <c r="I20" s="27">
        <f>VLOOKUP(I$1,[1]PR!$B$5:$G$41,4,FALSE)</f>
        <v>8370164</v>
      </c>
      <c r="J20" s="27">
        <f>VLOOKUP(J$1,[1]PR!$B$5:$G$41,5,FALSE)</f>
        <v>5545151</v>
      </c>
      <c r="K20" s="27">
        <f>VLOOKUP(K$1,[1]PR!$B$5:$G$41,6,FALSE)</f>
        <v>13713061</v>
      </c>
      <c r="L20" s="27">
        <f>VLOOKUP(L$1,[1]PR!$B$5:$G$41,2,FALSE)</f>
        <v>3077866079</v>
      </c>
      <c r="M20" s="27">
        <f>VLOOKUP(M$1,[1]PR!$B$5:$G$41,3,FALSE)</f>
        <v>1863004805</v>
      </c>
      <c r="N20" s="27">
        <f>VLOOKUP(N$1,[1]PR!$B$5:$G$41,4,FALSE)</f>
        <v>2906450498</v>
      </c>
      <c r="O20" s="27">
        <f>VLOOKUP(O$1,[1]PR!$B$5:$G$41,5,FALSE)</f>
        <v>3789739330</v>
      </c>
      <c r="P20" s="27">
        <f>VLOOKUP(P$1,[1]PR!$B$5:$G$41,6,FALSE)</f>
        <v>3485348382</v>
      </c>
      <c r="Q20" s="27">
        <f>VLOOKUP(Q$1,[1]PR!$B$5:$G$41,2,FALSE)</f>
        <v>720929186</v>
      </c>
      <c r="R20" s="27">
        <f>VLOOKUP(R$1,[1]PR!$B$5:$G$41,3,FALSE)</f>
        <v>741773356</v>
      </c>
      <c r="S20" s="27">
        <f>VLOOKUP(S$1,[1]PR!$B$5:$G$41,4,FALSE)</f>
        <v>826863366</v>
      </c>
      <c r="T20" s="27">
        <f>VLOOKUP(T$1,[1]PR!$B$5:$G$41,5,FALSE)</f>
        <v>1086296533</v>
      </c>
      <c r="U20" s="27">
        <f>VLOOKUP(U$1,[1]PR!$B$5:$G$41,6,FALSE)</f>
        <v>1438494708</v>
      </c>
      <c r="V20" s="27">
        <f>VLOOKUP(V$1,[1]PR!$B$5:$G$41,2,FALSE)</f>
        <v>3139401513</v>
      </c>
      <c r="W20" s="27">
        <f>VLOOKUP(W$1,[1]PR!$B$5:$G$41,3,FALSE)</f>
        <v>2874195229</v>
      </c>
      <c r="X20" s="27">
        <f>VLOOKUP(X$1,[1]PR!$B$5:$G$41,4,FALSE)</f>
        <v>3598900939</v>
      </c>
      <c r="Y20" s="27">
        <f>VLOOKUP(Y$1,[1]PR!$B$5:$G$41,5,FALSE)</f>
        <v>5411105447</v>
      </c>
      <c r="Z20" s="27">
        <f>VLOOKUP(Z$1,[1]PR!$B$5:$G$41,6,FALSE)</f>
        <v>6122656850</v>
      </c>
      <c r="AA20" s="27">
        <f>VLOOKUP(AA$1,[1]PR!$B$5:$G$41,2,FALSE)</f>
        <v>3247851554</v>
      </c>
      <c r="AB20" s="27">
        <f>VLOOKUP(AB$1,[1]PR!$B$5:$G$41,3,FALSE)</f>
        <v>3301440609</v>
      </c>
      <c r="AC20" s="27">
        <f>VLOOKUP(AC$1,[1]PR!$B$5:$G$41,4,FALSE)</f>
        <v>3494870068</v>
      </c>
      <c r="AD20" s="27">
        <f>VLOOKUP(AD$1,[1]PR!$B$5:$G$41,5,FALSE)</f>
        <v>4661493001</v>
      </c>
      <c r="AE20" s="27">
        <f>VLOOKUP(AE$1,[1]PR!$B$5:$G$41,6,FALSE)</f>
        <v>4760693928</v>
      </c>
      <c r="AF20" s="27">
        <f>VLOOKUP(AF$1,[1]PR!$B$5:$G$41,2,FALSE)</f>
        <v>1104506608</v>
      </c>
      <c r="AG20" s="27">
        <f>VLOOKUP(AG$1,[1]PR!$B$5:$G$41,3,FALSE)</f>
        <v>1060844771</v>
      </c>
      <c r="AH20" s="27">
        <f>VLOOKUP(AH$1,[1]PR!$B$5:$G$41,4,FALSE)</f>
        <v>1926925527</v>
      </c>
      <c r="AI20" s="27">
        <f>VLOOKUP(AI$1,[1]PR!$B$5:$G$41,5,FALSE)</f>
        <v>1898424215</v>
      </c>
      <c r="AJ20" s="27">
        <f>VLOOKUP(AJ$1,[1]PR!$B$5:$G$41,6,FALSE)</f>
        <v>1560520496</v>
      </c>
      <c r="AK20" s="27">
        <f>VLOOKUP(AK$1,[1]PR!$B$5:$G$41,2,FALSE)</f>
        <v>45475588</v>
      </c>
      <c r="AL20" s="27">
        <f>VLOOKUP(AL$1,[1]PR!$B$5:$G$41,3,FALSE)</f>
        <v>49785406</v>
      </c>
      <c r="AM20" s="27">
        <f>VLOOKUP(AM$1,[1]PR!$B$5:$G$41,4,FALSE)</f>
        <v>53326417</v>
      </c>
      <c r="AN20" s="27">
        <f>VLOOKUP(AN$1,[1]PR!$B$5:$G$41,5,FALSE)</f>
        <v>59893545</v>
      </c>
      <c r="AO20" s="27">
        <f>VLOOKUP(AO$1,[1]PR!$B$5:$G$41,6,FALSE)</f>
        <v>25217777</v>
      </c>
    </row>
    <row r="21" spans="1:41">
      <c r="A21" t="s">
        <v>18</v>
      </c>
      <c r="B21" s="27">
        <f>VLOOKUP(B$1,[1]RJ!$B$5:$G$41,2,FALSE)</f>
        <v>1633630310</v>
      </c>
      <c r="C21" s="27">
        <f>VLOOKUP(C$1,[1]RJ!$B$5:$G$41,3,FALSE)</f>
        <v>1642516473</v>
      </c>
      <c r="D21" s="27">
        <f>VLOOKUP(D$1,[1]RJ!$B$5:$G$41,4,FALSE)</f>
        <v>1934455406</v>
      </c>
      <c r="E21" s="27">
        <f>VLOOKUP(E$1,[1]RJ!$B$5:$G$41,5,FALSE)</f>
        <v>2451868150</v>
      </c>
      <c r="F21" s="27">
        <f>VLOOKUP(F$1,[1]RJ!$B$5:$G$41,6,FALSE)</f>
        <v>3054016817</v>
      </c>
      <c r="G21" s="27">
        <f>VLOOKUP(G$1,[1]RJ!$B$5:$G$41,2,FALSE)</f>
        <v>128727</v>
      </c>
      <c r="H21" s="27">
        <f>VLOOKUP(H$1,[1]RJ!$B$5:$G$41,3,FALSE)</f>
        <v>144832</v>
      </c>
      <c r="I21" s="27">
        <f>VLOOKUP(I$1,[1]RJ!$B$5:$G$41,4,FALSE)</f>
        <v>78438</v>
      </c>
      <c r="J21" s="27">
        <f>VLOOKUP(J$1,[1]RJ!$B$5:$G$41,5,FALSE)</f>
        <v>113769</v>
      </c>
      <c r="K21" s="27">
        <f>VLOOKUP(K$1,[1]RJ!$B$5:$G$41,6,FALSE)</f>
        <v>71225</v>
      </c>
      <c r="L21" s="27">
        <f>VLOOKUP(L$1,[1]RJ!$B$5:$G$41,2,FALSE)</f>
        <v>3577513298</v>
      </c>
      <c r="M21" s="27">
        <f>VLOOKUP(M$1,[1]RJ!$B$5:$G$41,3,FALSE)</f>
        <v>2655467215</v>
      </c>
      <c r="N21" s="27">
        <f>VLOOKUP(N$1,[1]RJ!$B$5:$G$41,4,FALSE)</f>
        <v>2810587712</v>
      </c>
      <c r="O21" s="27">
        <f>VLOOKUP(O$1,[1]RJ!$B$5:$G$41,5,FALSE)</f>
        <v>3440333953</v>
      </c>
      <c r="P21" s="27">
        <f>VLOOKUP(P$1,[1]RJ!$B$5:$G$41,6,FALSE)</f>
        <v>3635298412</v>
      </c>
      <c r="Q21" s="27">
        <f>VLOOKUP(Q$1,[1]RJ!$B$5:$G$41,2,FALSE)</f>
        <v>3148473695</v>
      </c>
      <c r="R21" s="27">
        <f>VLOOKUP(R$1,[1]RJ!$B$5:$G$41,3,FALSE)</f>
        <v>2408669150</v>
      </c>
      <c r="S21" s="27">
        <f>VLOOKUP(S$1,[1]RJ!$B$5:$G$41,4,FALSE)</f>
        <v>2829252443</v>
      </c>
      <c r="T21" s="27">
        <f>VLOOKUP(T$1,[1]RJ!$B$5:$G$41,5,FALSE)</f>
        <v>3765016981</v>
      </c>
      <c r="U21" s="27">
        <f>VLOOKUP(U$1,[1]RJ!$B$5:$G$41,6,FALSE)</f>
        <v>3836216273</v>
      </c>
      <c r="V21" s="27">
        <f>VLOOKUP(V$1,[1]RJ!$B$5:$G$41,2,FALSE)</f>
        <v>20977105711</v>
      </c>
      <c r="W21" s="27">
        <f>VLOOKUP(W$1,[1]RJ!$B$5:$G$41,3,FALSE)</f>
        <v>18449844571</v>
      </c>
      <c r="X21" s="27">
        <f>VLOOKUP(X$1,[1]RJ!$B$5:$G$41,4,FALSE)</f>
        <v>19045882060</v>
      </c>
      <c r="Y21" s="27">
        <f>VLOOKUP(Y$1,[1]RJ!$B$5:$G$41,5,FALSE)</f>
        <v>18828328831</v>
      </c>
      <c r="Z21" s="27">
        <f>VLOOKUP(Z$1,[1]RJ!$B$5:$G$41,6,FALSE)</f>
        <v>17930101440</v>
      </c>
      <c r="AA21" s="27">
        <f>VLOOKUP(AA$1,[1]RJ!$B$5:$G$41,2,FALSE)</f>
        <v>15390760696</v>
      </c>
      <c r="AB21" s="27">
        <f>VLOOKUP(AB$1,[1]RJ!$B$5:$G$41,3,FALSE)</f>
        <v>15934582658</v>
      </c>
      <c r="AC21" s="27">
        <f>VLOOKUP(AC$1,[1]RJ!$B$5:$G$41,4,FALSE)</f>
        <v>18294493065</v>
      </c>
      <c r="AD21" s="27">
        <f>VLOOKUP(AD$1,[1]RJ!$B$5:$G$41,5,FALSE)</f>
        <v>23172060972</v>
      </c>
      <c r="AE21" s="27">
        <f>VLOOKUP(AE$1,[1]RJ!$B$5:$G$41,6,FALSE)</f>
        <v>24029859358</v>
      </c>
      <c r="AF21" s="27">
        <f>VLOOKUP(AF$1,[1]RJ!$B$5:$G$41,2,FALSE)</f>
        <v>708986915</v>
      </c>
      <c r="AG21" s="27">
        <f>VLOOKUP(AG$1,[1]RJ!$B$5:$G$41,3,FALSE)</f>
        <v>603191658</v>
      </c>
      <c r="AH21" s="27">
        <f>VLOOKUP(AH$1,[1]RJ!$B$5:$G$41,4,FALSE)</f>
        <v>754980885</v>
      </c>
      <c r="AI21" s="27">
        <f>VLOOKUP(AI$1,[1]RJ!$B$5:$G$41,5,FALSE)</f>
        <v>901669366</v>
      </c>
      <c r="AJ21" s="27">
        <f>VLOOKUP(AJ$1,[1]RJ!$B$5:$G$41,6,FALSE)</f>
        <v>931189379</v>
      </c>
      <c r="AK21" s="27">
        <f>VLOOKUP(AK$1,[1]RJ!$B$5:$G$41,2,FALSE)</f>
        <v>37616182</v>
      </c>
      <c r="AL21" s="27">
        <f>VLOOKUP(AL$1,[1]RJ!$B$5:$G$41,3,FALSE)</f>
        <v>10384119</v>
      </c>
      <c r="AM21" s="27">
        <f>VLOOKUP(AM$1,[1]RJ!$B$5:$G$41,4,FALSE)</f>
        <v>8110993</v>
      </c>
      <c r="AN21" s="27">
        <f>VLOOKUP(AN$1,[1]RJ!$B$5:$G$41,5,FALSE)</f>
        <v>8660111</v>
      </c>
      <c r="AO21" s="27">
        <f>VLOOKUP(AO$1,[1]RJ!$B$5:$G$41,6,FALSE)</f>
        <v>6400449</v>
      </c>
    </row>
    <row r="22" spans="1:41">
      <c r="A22" t="s">
        <v>19</v>
      </c>
      <c r="B22" s="27">
        <f>VLOOKUP(B$1,[1]RN!$B$5:$G$41,2,FALSE)</f>
        <v>7310570</v>
      </c>
      <c r="C22" s="27">
        <f>VLOOKUP(C$1,[1]RN!$B$5:$G$41,3,FALSE)</f>
        <v>10413024</v>
      </c>
      <c r="D22" s="27">
        <f>VLOOKUP(D$1,[1]RN!$B$5:$G$41,4,FALSE)</f>
        <v>15952443</v>
      </c>
      <c r="E22" s="27">
        <f>VLOOKUP(E$1,[1]RN!$B$5:$G$41,5,FALSE)</f>
        <v>42435921</v>
      </c>
      <c r="F22" s="27">
        <f>VLOOKUP(F$1,[1]RN!$B$5:$G$41,6,FALSE)</f>
        <v>24663183</v>
      </c>
      <c r="G22" s="27">
        <f>VLOOKUP(G$1,[1]RN!$B$5:$G$41,2,FALSE)</f>
        <v>35128</v>
      </c>
      <c r="H22" s="27">
        <f>VLOOKUP(H$1,[1]RN!$B$5:$G$41,3,FALSE)</f>
        <v>39807</v>
      </c>
      <c r="I22" s="27">
        <f>VLOOKUP(I$1,[1]RN!$B$5:$G$41,4,FALSE)</f>
        <v>24997</v>
      </c>
      <c r="J22" s="27">
        <f>VLOOKUP(J$1,[1]RN!$B$5:$G$41,5,FALSE)</f>
        <v>6753</v>
      </c>
      <c r="K22" s="27">
        <f>VLOOKUP(K$1,[1]RN!$B$5:$G$41,6,FALSE)</f>
        <v>8149</v>
      </c>
      <c r="L22" s="27">
        <f>VLOOKUP(L$1,[1]RN!$B$5:$G$41,2,FALSE)</f>
        <v>81064242</v>
      </c>
      <c r="M22" s="27">
        <f>VLOOKUP(M$1,[1]RN!$B$5:$G$41,3,FALSE)</f>
        <v>56398214</v>
      </c>
      <c r="N22" s="27">
        <f>VLOOKUP(N$1,[1]RN!$B$5:$G$41,4,FALSE)</f>
        <v>49333284</v>
      </c>
      <c r="O22" s="27">
        <f>VLOOKUP(O$1,[1]RN!$B$5:$G$41,5,FALSE)</f>
        <v>58669209</v>
      </c>
      <c r="P22" s="27">
        <f>VLOOKUP(P$1,[1]RN!$B$5:$G$41,6,FALSE)</f>
        <v>60405985</v>
      </c>
      <c r="Q22" s="27">
        <f>VLOOKUP(Q$1,[1]RN!$B$5:$G$41,2,FALSE)</f>
        <v>107682841</v>
      </c>
      <c r="R22" s="27">
        <f>VLOOKUP(R$1,[1]RN!$B$5:$G$41,3,FALSE)</f>
        <v>109024770</v>
      </c>
      <c r="S22" s="27">
        <f>VLOOKUP(S$1,[1]RN!$B$5:$G$41,4,FALSE)</f>
        <v>137790461</v>
      </c>
      <c r="T22" s="27">
        <f>VLOOKUP(T$1,[1]RN!$B$5:$G$41,5,FALSE)</f>
        <v>154725261</v>
      </c>
      <c r="U22" s="27">
        <f>VLOOKUP(U$1,[1]RN!$B$5:$G$41,6,FALSE)</f>
        <v>183443065</v>
      </c>
      <c r="V22" s="27">
        <f>VLOOKUP(V$1,[1]RN!$B$5:$G$41,2,FALSE)</f>
        <v>190633945</v>
      </c>
      <c r="W22" s="27">
        <f>VLOOKUP(W$1,[1]RN!$B$5:$G$41,3,FALSE)</f>
        <v>210100957</v>
      </c>
      <c r="X22" s="27">
        <f>VLOOKUP(X$1,[1]RN!$B$5:$G$41,4,FALSE)</f>
        <v>268531632</v>
      </c>
      <c r="Y22" s="27">
        <f>VLOOKUP(Y$1,[1]RN!$B$5:$G$41,5,FALSE)</f>
        <v>296825405</v>
      </c>
      <c r="Z22" s="27">
        <f>VLOOKUP(Z$1,[1]RN!$B$5:$G$41,6,FALSE)</f>
        <v>361199028</v>
      </c>
      <c r="AA22" s="27">
        <f>VLOOKUP(AA$1,[1]RN!$B$5:$G$41,2,FALSE)</f>
        <v>198353450</v>
      </c>
      <c r="AB22" s="27">
        <f>VLOOKUP(AB$1,[1]RN!$B$5:$G$41,3,FALSE)</f>
        <v>212359777</v>
      </c>
      <c r="AC22" s="27">
        <f>VLOOKUP(AC$1,[1]RN!$B$5:$G$41,4,FALSE)</f>
        <v>253235219</v>
      </c>
      <c r="AD22" s="27">
        <f>VLOOKUP(AD$1,[1]RN!$B$5:$G$41,5,FALSE)</f>
        <v>286342101</v>
      </c>
      <c r="AE22" s="27">
        <f>VLOOKUP(AE$1,[1]RN!$B$5:$G$41,6,FALSE)</f>
        <v>321975506</v>
      </c>
      <c r="AF22" s="27">
        <f>VLOOKUP(AF$1,[1]RN!$B$5:$G$41,2,FALSE)</f>
        <v>4522485</v>
      </c>
      <c r="AG22" s="27">
        <f>VLOOKUP(AG$1,[1]RN!$B$5:$G$41,3,FALSE)</f>
        <v>4387387</v>
      </c>
      <c r="AH22" s="27">
        <f>VLOOKUP(AH$1,[1]RN!$B$5:$G$41,4,FALSE)</f>
        <v>4995052</v>
      </c>
      <c r="AI22" s="27">
        <f>VLOOKUP(AI$1,[1]RN!$B$5:$G$41,5,FALSE)</f>
        <v>6621568</v>
      </c>
      <c r="AJ22" s="27">
        <f>VLOOKUP(AJ$1,[1]RN!$B$5:$G$41,6,FALSE)</f>
        <v>11040871</v>
      </c>
      <c r="AK22" s="27">
        <f>VLOOKUP(AK$1,[1]RN!$B$5:$G$41,2,FALSE)</f>
        <v>2104517</v>
      </c>
      <c r="AL22" s="27">
        <f>VLOOKUP(AL$1,[1]RN!$B$5:$G$41,3,FALSE)</f>
        <v>2218886</v>
      </c>
      <c r="AM22" s="27">
        <f>VLOOKUP(AM$1,[1]RN!$B$5:$G$41,4,FALSE)</f>
        <v>1647121</v>
      </c>
      <c r="AN22" s="27">
        <f>VLOOKUP(AN$1,[1]RN!$B$5:$G$41,5,FALSE)</f>
        <v>2367115</v>
      </c>
      <c r="AO22" s="27">
        <f>VLOOKUP(AO$1,[1]RN!$B$5:$G$41,6,FALSE)</f>
        <v>2584720</v>
      </c>
    </row>
    <row r="23" spans="1:41">
      <c r="A23" t="s">
        <v>20</v>
      </c>
      <c r="B23" s="27">
        <f>VLOOKUP(B$1,[1]RO!$B$5:$G$41,2,FALSE)</f>
        <v>790254</v>
      </c>
      <c r="C23" s="27">
        <f>VLOOKUP(C$1,[1]RO!$B$5:$G$41,3,FALSE)</f>
        <v>2693718</v>
      </c>
      <c r="D23" s="27">
        <f>VLOOKUP(D$1,[1]RO!$B$5:$G$41,4,FALSE)</f>
        <v>990589</v>
      </c>
      <c r="E23" s="27">
        <f>VLOOKUP(E$1,[1]RO!$B$5:$G$41,5,FALSE)</f>
        <v>9854012</v>
      </c>
      <c r="F23" s="27">
        <f>VLOOKUP(F$1,[1]RO!$B$5:$G$41,6,FALSE)</f>
        <v>12055074</v>
      </c>
      <c r="G23" s="27">
        <f>VLOOKUP(G$1,[1]RO!$B$5:$G$41,2,FALSE)</f>
        <v>4231</v>
      </c>
      <c r="H23" s="27">
        <f>VLOOKUP(H$1,[1]RO!$B$5:$G$41,3,FALSE)</f>
        <v>2230</v>
      </c>
      <c r="I23" s="27">
        <f>VLOOKUP(I$1,[1]RO!$B$5:$G$41,4,FALSE)</f>
        <v>3080</v>
      </c>
      <c r="J23" s="27">
        <f>VLOOKUP(J$1,[1]RO!$B$5:$G$41,5,FALSE)</f>
        <v>8521</v>
      </c>
      <c r="K23" s="27">
        <f>VLOOKUP(K$1,[1]RO!$B$5:$G$41,6,FALSE)</f>
        <v>2265</v>
      </c>
      <c r="L23" s="27">
        <f>VLOOKUP(L$1,[1]RO!$B$5:$G$41,2,FALSE)</f>
        <v>25219186</v>
      </c>
      <c r="M23" s="27">
        <f>VLOOKUP(M$1,[1]RO!$B$5:$G$41,3,FALSE)</f>
        <v>20583027</v>
      </c>
      <c r="N23" s="27">
        <f>VLOOKUP(N$1,[1]RO!$B$5:$G$41,4,FALSE)</f>
        <v>20912837</v>
      </c>
      <c r="O23" s="27">
        <f>VLOOKUP(O$1,[1]RO!$B$5:$G$41,5,FALSE)</f>
        <v>30804222</v>
      </c>
      <c r="P23" s="27">
        <f>VLOOKUP(P$1,[1]RO!$B$5:$G$41,6,FALSE)</f>
        <v>28679787</v>
      </c>
      <c r="Q23" s="27">
        <f>VLOOKUP(Q$1,[1]RO!$B$5:$G$41,2,FALSE)</f>
        <v>42424494</v>
      </c>
      <c r="R23" s="27">
        <f>VLOOKUP(R$1,[1]RO!$B$5:$G$41,3,FALSE)</f>
        <v>51582893</v>
      </c>
      <c r="S23" s="27">
        <f>VLOOKUP(S$1,[1]RO!$B$5:$G$41,4,FALSE)</f>
        <v>61576958</v>
      </c>
      <c r="T23" s="27">
        <f>VLOOKUP(T$1,[1]RO!$B$5:$G$41,5,FALSE)</f>
        <v>79921925</v>
      </c>
      <c r="U23" s="27">
        <f>VLOOKUP(U$1,[1]RO!$B$5:$G$41,6,FALSE)</f>
        <v>91830573</v>
      </c>
      <c r="V23" s="27">
        <f>VLOOKUP(V$1,[1]RO!$B$5:$G$41,2,FALSE)</f>
        <v>118493399</v>
      </c>
      <c r="W23" s="27">
        <f>VLOOKUP(W$1,[1]RO!$B$5:$G$41,3,FALSE)</f>
        <v>123889998</v>
      </c>
      <c r="X23" s="27">
        <f>VLOOKUP(X$1,[1]RO!$B$5:$G$41,4,FALSE)</f>
        <v>137909957</v>
      </c>
      <c r="Y23" s="27">
        <f>VLOOKUP(Y$1,[1]RO!$B$5:$G$41,5,FALSE)</f>
        <v>176020383</v>
      </c>
      <c r="Z23" s="27">
        <f>VLOOKUP(Z$1,[1]RO!$B$5:$G$41,6,FALSE)</f>
        <v>197109377</v>
      </c>
      <c r="AA23" s="27">
        <f>VLOOKUP(AA$1,[1]RO!$B$5:$G$41,2,FALSE)</f>
        <v>95348710</v>
      </c>
      <c r="AB23" s="27">
        <f>VLOOKUP(AB$1,[1]RO!$B$5:$G$41,3,FALSE)</f>
        <v>103907733</v>
      </c>
      <c r="AC23" s="27">
        <f>VLOOKUP(AC$1,[1]RO!$B$5:$G$41,4,FALSE)</f>
        <v>132473047</v>
      </c>
      <c r="AD23" s="27">
        <f>VLOOKUP(AD$1,[1]RO!$B$5:$G$41,5,FALSE)</f>
        <v>154969121</v>
      </c>
      <c r="AE23" s="27">
        <f>VLOOKUP(AE$1,[1]RO!$B$5:$G$41,6,FALSE)</f>
        <v>170385594</v>
      </c>
      <c r="AF23" s="27">
        <f>VLOOKUP(AF$1,[1]RO!$B$5:$G$41,2,FALSE)</f>
        <v>6798048</v>
      </c>
      <c r="AG23" s="27">
        <f>VLOOKUP(AG$1,[1]RO!$B$5:$G$41,3,FALSE)</f>
        <v>7579672</v>
      </c>
      <c r="AH23" s="27">
        <f>VLOOKUP(AH$1,[1]RO!$B$5:$G$41,4,FALSE)</f>
        <v>8435507</v>
      </c>
      <c r="AI23" s="27">
        <f>VLOOKUP(AI$1,[1]RO!$B$5:$G$41,5,FALSE)</f>
        <v>10764510</v>
      </c>
      <c r="AJ23" s="27">
        <f>VLOOKUP(AJ$1,[1]RO!$B$5:$G$41,6,FALSE)</f>
        <v>12045966</v>
      </c>
      <c r="AK23" s="27">
        <f>VLOOKUP(AK$1,[1]RO!$B$5:$G$41,2,FALSE)</f>
        <v>2255023</v>
      </c>
      <c r="AL23" s="27">
        <f>VLOOKUP(AL$1,[1]RO!$B$5:$G$41,3,FALSE)</f>
        <v>2413815</v>
      </c>
      <c r="AM23" s="27">
        <f>VLOOKUP(AM$1,[1]RO!$B$5:$G$41,4,FALSE)</f>
        <v>3428205</v>
      </c>
      <c r="AN23" s="27">
        <f>VLOOKUP(AN$1,[1]RO!$B$5:$G$41,5,FALSE)</f>
        <v>3670016</v>
      </c>
      <c r="AO23" s="27">
        <f>VLOOKUP(AO$1,[1]RO!$B$5:$G$41,6,FALSE)</f>
        <v>1383613</v>
      </c>
    </row>
    <row r="24" spans="1:41">
      <c r="A24" t="s">
        <v>21</v>
      </c>
      <c r="B24" s="27">
        <f>VLOOKUP(B$1,[1]RR!$B$5:$G$41,2,FALSE)</f>
        <v>910678</v>
      </c>
      <c r="C24" s="27">
        <f>VLOOKUP(C$1,[1]RR!$B$5:$G$41,3,FALSE)</f>
        <v>848272</v>
      </c>
      <c r="D24" s="27">
        <f>VLOOKUP(D$1,[1]RR!$B$5:$G$41,4,FALSE)</f>
        <v>557955</v>
      </c>
      <c r="E24" s="27">
        <f>VLOOKUP(E$1,[1]RR!$B$5:$G$41,5,FALSE)</f>
        <v>579356</v>
      </c>
      <c r="F24" s="27">
        <f>VLOOKUP(F$1,[1]RR!$B$5:$G$41,6,FALSE)</f>
        <v>320136</v>
      </c>
      <c r="G24" s="27">
        <f>VLOOKUP(G$1,[1]RR!$B$5:$G$41,2,FALSE)</f>
        <v>4204</v>
      </c>
      <c r="H24" s="27">
        <f>VLOOKUP(H$1,[1]RR!$B$5:$G$41,3,FALSE)</f>
        <v>4873</v>
      </c>
      <c r="I24" s="27">
        <f>VLOOKUP(I$1,[1]RR!$B$5:$G$41,4,FALSE)</f>
        <v>11</v>
      </c>
      <c r="J24" s="27">
        <f>VLOOKUP(J$1,[1]RR!$B$5:$G$41,5,FALSE)</f>
        <v>167</v>
      </c>
      <c r="K24" s="27">
        <f>VLOOKUP(K$1,[1]RR!$B$5:$G$41,6,FALSE)</f>
        <v>14</v>
      </c>
      <c r="L24" s="27">
        <f>VLOOKUP(L$1,[1]RR!$B$5:$G$41,2,FALSE)</f>
        <v>6781906</v>
      </c>
      <c r="M24" s="27">
        <f>VLOOKUP(M$1,[1]RR!$B$5:$G$41,3,FALSE)</f>
        <v>3200948</v>
      </c>
      <c r="N24" s="27">
        <f>VLOOKUP(N$1,[1]RR!$B$5:$G$41,4,FALSE)</f>
        <v>382607</v>
      </c>
      <c r="O24" s="27">
        <f>VLOOKUP(O$1,[1]RR!$B$5:$G$41,5,FALSE)</f>
        <v>2477382</v>
      </c>
      <c r="P24" s="27">
        <f>VLOOKUP(P$1,[1]RR!$B$5:$G$41,6,FALSE)</f>
        <v>564647</v>
      </c>
      <c r="Q24" s="27">
        <f>VLOOKUP(Q$1,[1]RR!$B$5:$G$41,2,FALSE)</f>
        <v>19727985</v>
      </c>
      <c r="R24" s="27">
        <f>VLOOKUP(R$1,[1]RR!$B$5:$G$41,3,FALSE)</f>
        <v>23266588</v>
      </c>
      <c r="S24" s="27">
        <f>VLOOKUP(S$1,[1]RR!$B$5:$G$41,4,FALSE)</f>
        <v>22183316</v>
      </c>
      <c r="T24" s="27">
        <f>VLOOKUP(T$1,[1]RR!$B$5:$G$41,5,FALSE)</f>
        <v>27010306</v>
      </c>
      <c r="U24" s="27">
        <f>VLOOKUP(U$1,[1]RR!$B$5:$G$41,6,FALSE)</f>
        <v>33491452</v>
      </c>
      <c r="V24" s="27">
        <f>VLOOKUP(V$1,[1]RR!$B$5:$G$41,2,FALSE)</f>
        <v>28168551</v>
      </c>
      <c r="W24" s="27">
        <f>VLOOKUP(W$1,[1]RR!$B$5:$G$41,3,FALSE)</f>
        <v>33060449</v>
      </c>
      <c r="X24" s="27">
        <f>VLOOKUP(X$1,[1]RR!$B$5:$G$41,4,FALSE)</f>
        <v>39593197</v>
      </c>
      <c r="Y24" s="27">
        <f>VLOOKUP(Y$1,[1]RR!$B$5:$G$41,5,FALSE)</f>
        <v>43446366</v>
      </c>
      <c r="Z24" s="27">
        <f>VLOOKUP(Z$1,[1]RR!$B$5:$G$41,6,FALSE)</f>
        <v>50611793</v>
      </c>
      <c r="AA24" s="27">
        <f>VLOOKUP(AA$1,[1]RR!$B$5:$G$41,2,FALSE)</f>
        <v>33993859</v>
      </c>
      <c r="AB24" s="27">
        <f>VLOOKUP(AB$1,[1]RR!$B$5:$G$41,3,FALSE)</f>
        <v>34217581</v>
      </c>
      <c r="AC24" s="27">
        <f>VLOOKUP(AC$1,[1]RR!$B$5:$G$41,4,FALSE)</f>
        <v>39315536</v>
      </c>
      <c r="AD24" s="27">
        <f>VLOOKUP(AD$1,[1]RR!$B$5:$G$41,5,FALSE)</f>
        <v>43534165</v>
      </c>
      <c r="AE24" s="27">
        <f>VLOOKUP(AE$1,[1]RR!$B$5:$G$41,6,FALSE)</f>
        <v>51167533</v>
      </c>
      <c r="AF24" s="27">
        <f>VLOOKUP(AF$1,[1]RR!$B$5:$G$41,2,FALSE)</f>
        <v>249479</v>
      </c>
      <c r="AG24" s="27">
        <f>VLOOKUP(AG$1,[1]RR!$B$5:$G$41,3,FALSE)</f>
        <v>339861</v>
      </c>
      <c r="AH24" s="27">
        <f>VLOOKUP(AH$1,[1]RR!$B$5:$G$41,4,FALSE)</f>
        <v>225952</v>
      </c>
      <c r="AI24" s="27">
        <f>VLOOKUP(AI$1,[1]RR!$B$5:$G$41,5,FALSE)</f>
        <v>243400</v>
      </c>
      <c r="AJ24" s="27">
        <f>VLOOKUP(AJ$1,[1]RR!$B$5:$G$41,6,FALSE)</f>
        <v>235557</v>
      </c>
      <c r="AK24" s="27">
        <f>VLOOKUP(AK$1,[1]RR!$B$5:$G$41,2,FALSE)</f>
        <v>457848</v>
      </c>
      <c r="AL24" s="27">
        <f>VLOOKUP(AL$1,[1]RR!$B$5:$G$41,3,FALSE)</f>
        <v>602882</v>
      </c>
      <c r="AM24" s="27">
        <f>VLOOKUP(AM$1,[1]RR!$B$5:$G$41,4,FALSE)</f>
        <v>996604</v>
      </c>
      <c r="AN24" s="27">
        <f>VLOOKUP(AN$1,[1]RR!$B$5:$G$41,5,FALSE)</f>
        <v>1208505</v>
      </c>
      <c r="AO24" s="27">
        <f>VLOOKUP(AO$1,[1]RR!$B$5:$G$41,6,FALSE)</f>
        <v>795732</v>
      </c>
    </row>
    <row r="25" spans="1:41">
      <c r="A25" t="s">
        <v>22</v>
      </c>
      <c r="B25" s="27">
        <f>VLOOKUP(B$1,[1]RS!$B$5:$G$41,2,FALSE)</f>
        <v>671410514</v>
      </c>
      <c r="C25" s="27">
        <f>VLOOKUP(C$1,[1]RS!$B$5:$G$41,3,FALSE)</f>
        <v>538576427</v>
      </c>
      <c r="D25" s="27">
        <f>VLOOKUP(D$1,[1]RS!$B$5:$G$41,4,FALSE)</f>
        <v>718299186</v>
      </c>
      <c r="E25" s="27">
        <f>VLOOKUP(E$1,[1]RS!$B$5:$G$41,5,FALSE)</f>
        <v>840488602</v>
      </c>
      <c r="F25" s="27">
        <f>VLOOKUP(F$1,[1]RS!$B$5:$G$41,6,FALSE)</f>
        <v>1088493409</v>
      </c>
      <c r="G25" s="27">
        <f>VLOOKUP(G$1,[1]RS!$B$5:$G$41,2,FALSE)</f>
        <v>654314</v>
      </c>
      <c r="H25" s="27">
        <f>VLOOKUP(H$1,[1]RS!$B$5:$G$41,3,FALSE)</f>
        <v>831167</v>
      </c>
      <c r="I25" s="27">
        <f>VLOOKUP(I$1,[1]RS!$B$5:$G$41,4,FALSE)</f>
        <v>1035237</v>
      </c>
      <c r="J25" s="27">
        <f>VLOOKUP(J$1,[1]RS!$B$5:$G$41,5,FALSE)</f>
        <v>1150418</v>
      </c>
      <c r="K25" s="27">
        <f>VLOOKUP(K$1,[1]RS!$B$5:$G$41,6,FALSE)</f>
        <v>1624389</v>
      </c>
      <c r="L25" s="27">
        <f>VLOOKUP(L$1,[1]RS!$B$5:$G$41,2,FALSE)</f>
        <v>3244934468</v>
      </c>
      <c r="M25" s="27">
        <f>VLOOKUP(M$1,[1]RS!$B$5:$G$41,3,FALSE)</f>
        <v>3257460306</v>
      </c>
      <c r="N25" s="27">
        <f>VLOOKUP(N$1,[1]RS!$B$5:$G$41,4,FALSE)</f>
        <v>4730870704</v>
      </c>
      <c r="O25" s="27">
        <f>VLOOKUP(O$1,[1]RS!$B$5:$G$41,5,FALSE)</f>
        <v>4983418019</v>
      </c>
      <c r="P25" s="27">
        <f>VLOOKUP(P$1,[1]RS!$B$5:$G$41,6,FALSE)</f>
        <v>4620977331</v>
      </c>
      <c r="Q25" s="27">
        <f>VLOOKUP(Q$1,[1]RS!$B$5:$G$41,2,FALSE)</f>
        <v>1080111402</v>
      </c>
      <c r="R25" s="27">
        <f>VLOOKUP(R$1,[1]RS!$B$5:$G$41,3,FALSE)</f>
        <v>980915449</v>
      </c>
      <c r="S25" s="27">
        <f>VLOOKUP(S$1,[1]RS!$B$5:$G$41,4,FALSE)</f>
        <v>1131260733</v>
      </c>
      <c r="T25" s="27">
        <f>VLOOKUP(T$1,[1]RS!$B$5:$G$41,5,FALSE)</f>
        <v>1273720800</v>
      </c>
      <c r="U25" s="27">
        <f>VLOOKUP(U$1,[1]RS!$B$5:$G$41,6,FALSE)</f>
        <v>1569488347</v>
      </c>
      <c r="V25" s="27">
        <f>VLOOKUP(V$1,[1]RS!$B$5:$G$41,2,FALSE)</f>
        <v>2929914843</v>
      </c>
      <c r="W25" s="27">
        <f>VLOOKUP(W$1,[1]RS!$B$5:$G$41,3,FALSE)</f>
        <v>2945374405</v>
      </c>
      <c r="X25" s="27">
        <f>VLOOKUP(X$1,[1]RS!$B$5:$G$41,4,FALSE)</f>
        <v>3738178987</v>
      </c>
      <c r="Y25" s="27">
        <f>VLOOKUP(Y$1,[1]RS!$B$5:$G$41,5,FALSE)</f>
        <v>4187659407</v>
      </c>
      <c r="Z25" s="27">
        <f>VLOOKUP(Z$1,[1]RS!$B$5:$G$41,6,FALSE)</f>
        <v>4613200858</v>
      </c>
      <c r="AA25" s="27">
        <f>VLOOKUP(AA$1,[1]RS!$B$5:$G$41,2,FALSE)</f>
        <v>2727674847</v>
      </c>
      <c r="AB25" s="27">
        <f>VLOOKUP(AB$1,[1]RS!$B$5:$G$41,3,FALSE)</f>
        <v>2729426511</v>
      </c>
      <c r="AC25" s="27">
        <f>VLOOKUP(AC$1,[1]RS!$B$5:$G$41,4,FALSE)</f>
        <v>2918059267</v>
      </c>
      <c r="AD25" s="27">
        <f>VLOOKUP(AD$1,[1]RS!$B$5:$G$41,5,FALSE)</f>
        <v>3494204026</v>
      </c>
      <c r="AE25" s="27">
        <f>VLOOKUP(AE$1,[1]RS!$B$5:$G$41,6,FALSE)</f>
        <v>3809344074</v>
      </c>
      <c r="AF25" s="27">
        <f>VLOOKUP(AF$1,[1]RS!$B$5:$G$41,2,FALSE)</f>
        <v>352627107</v>
      </c>
      <c r="AG25" s="27">
        <f>VLOOKUP(AG$1,[1]RS!$B$5:$G$41,3,FALSE)</f>
        <v>323820443</v>
      </c>
      <c r="AH25" s="27">
        <f>VLOOKUP(AH$1,[1]RS!$B$5:$G$41,4,FALSE)</f>
        <v>390899059</v>
      </c>
      <c r="AI25" s="27">
        <f>VLOOKUP(AI$1,[1]RS!$B$5:$G$41,5,FALSE)</f>
        <v>495679303</v>
      </c>
      <c r="AJ25" s="27">
        <f>VLOOKUP(AJ$1,[1]RS!$B$5:$G$41,6,FALSE)</f>
        <v>528281017</v>
      </c>
      <c r="AK25" s="27">
        <f>VLOOKUP(AK$1,[1]RS!$B$5:$G$41,2,FALSE)</f>
        <v>44308725</v>
      </c>
      <c r="AL25" s="27">
        <f>VLOOKUP(AL$1,[1]RS!$B$5:$G$41,3,FALSE)</f>
        <v>45022327</v>
      </c>
      <c r="AM25" s="27">
        <f>VLOOKUP(AM$1,[1]RS!$B$5:$G$41,4,FALSE)</f>
        <v>52218196</v>
      </c>
      <c r="AN25" s="27">
        <f>VLOOKUP(AN$1,[1]RS!$B$5:$G$41,5,FALSE)</f>
        <v>59791459</v>
      </c>
      <c r="AO25" s="27">
        <f>VLOOKUP(AO$1,[1]RS!$B$5:$G$41,6,FALSE)</f>
        <v>24755974</v>
      </c>
    </row>
    <row r="26" spans="1:41">
      <c r="A26" t="s">
        <v>23</v>
      </c>
      <c r="B26" s="27">
        <f>VLOOKUP(B$1,[1]SC!$B$5:$G$41,2,FALSE)</f>
        <v>1186123783</v>
      </c>
      <c r="C26" s="27">
        <f>VLOOKUP(C$1,[1]SC!$B$5:$G$41,3,FALSE)</f>
        <v>1278154435</v>
      </c>
      <c r="D26" s="27">
        <f>VLOOKUP(D$1,[1]SC!$B$5:$G$41,4,FALSE)</f>
        <v>2177012427</v>
      </c>
      <c r="E26" s="27">
        <f>VLOOKUP(E$1,[1]SC!$B$5:$G$41,5,FALSE)</f>
        <v>2766088589</v>
      </c>
      <c r="F26" s="27">
        <f>VLOOKUP(F$1,[1]SC!$B$5:$G$41,6,FALSE)</f>
        <v>3438763742</v>
      </c>
      <c r="G26" s="27">
        <f>VLOOKUP(G$1,[1]SC!$B$5:$G$41,2,FALSE)</f>
        <v>550468</v>
      </c>
      <c r="H26" s="27">
        <f>VLOOKUP(H$1,[1]SC!$B$5:$G$41,3,FALSE)</f>
        <v>417089</v>
      </c>
      <c r="I26" s="27">
        <f>VLOOKUP(I$1,[1]SC!$B$5:$G$41,4,FALSE)</f>
        <v>88395</v>
      </c>
      <c r="J26" s="27">
        <f>VLOOKUP(J$1,[1]SC!$B$5:$G$41,5,FALSE)</f>
        <v>234758</v>
      </c>
      <c r="K26" s="27">
        <f>VLOOKUP(K$1,[1]SC!$B$5:$G$41,6,FALSE)</f>
        <v>2548571</v>
      </c>
      <c r="L26" s="27">
        <f>VLOOKUP(L$1,[1]SC!$B$5:$G$41,2,FALSE)</f>
        <v>1758243490</v>
      </c>
      <c r="M26" s="27">
        <f>VLOOKUP(M$1,[1]SC!$B$5:$G$41,3,FALSE)</f>
        <v>1589310801</v>
      </c>
      <c r="N26" s="27">
        <f>VLOOKUP(N$1,[1]SC!$B$5:$G$41,4,FALSE)</f>
        <v>2218588942</v>
      </c>
      <c r="O26" s="27">
        <f>VLOOKUP(O$1,[1]SC!$B$5:$G$41,5,FALSE)</f>
        <v>2561815229</v>
      </c>
      <c r="P26" s="27">
        <f>VLOOKUP(P$1,[1]SC!$B$5:$G$41,6,FALSE)</f>
        <v>2581416261</v>
      </c>
      <c r="Q26" s="27">
        <f>VLOOKUP(Q$1,[1]SC!$B$5:$G$41,2,FALSE)</f>
        <v>407911359</v>
      </c>
      <c r="R26" s="27">
        <f>VLOOKUP(R$1,[1]SC!$B$5:$G$41,3,FALSE)</f>
        <v>430032787</v>
      </c>
      <c r="S26" s="27">
        <f>VLOOKUP(S$1,[1]SC!$B$5:$G$41,4,FALSE)</f>
        <v>458575477</v>
      </c>
      <c r="T26" s="27">
        <f>VLOOKUP(T$1,[1]SC!$B$5:$G$41,5,FALSE)</f>
        <v>545770013</v>
      </c>
      <c r="U26" s="27">
        <f>VLOOKUP(U$1,[1]SC!$B$5:$G$41,6,FALSE)</f>
        <v>716308636</v>
      </c>
      <c r="V26" s="27">
        <f>VLOOKUP(V$1,[1]SC!$B$5:$G$41,2,FALSE)</f>
        <v>1954417374</v>
      </c>
      <c r="W26" s="27">
        <f>VLOOKUP(W$1,[1]SC!$B$5:$G$41,3,FALSE)</f>
        <v>2074357309</v>
      </c>
      <c r="X26" s="27">
        <f>VLOOKUP(X$1,[1]SC!$B$5:$G$41,4,FALSE)</f>
        <v>2526527110</v>
      </c>
      <c r="Y26" s="27">
        <f>VLOOKUP(Y$1,[1]SC!$B$5:$G$41,5,FALSE)</f>
        <v>2900812693</v>
      </c>
      <c r="Z26" s="27">
        <f>VLOOKUP(Z$1,[1]SC!$B$5:$G$41,6,FALSE)</f>
        <v>3110277771</v>
      </c>
      <c r="AA26" s="27">
        <f>VLOOKUP(AA$1,[1]SC!$B$5:$G$41,2,FALSE)</f>
        <v>1150668196</v>
      </c>
      <c r="AB26" s="27">
        <f>VLOOKUP(AB$1,[1]SC!$B$5:$G$41,3,FALSE)</f>
        <v>1103286727</v>
      </c>
      <c r="AC26" s="27">
        <f>VLOOKUP(AC$1,[1]SC!$B$5:$G$41,4,FALSE)</f>
        <v>1344738002</v>
      </c>
      <c r="AD26" s="27">
        <f>VLOOKUP(AD$1,[1]SC!$B$5:$G$41,5,FALSE)</f>
        <v>1591571192</v>
      </c>
      <c r="AE26" s="27">
        <f>VLOOKUP(AE$1,[1]SC!$B$5:$G$41,6,FALSE)</f>
        <v>1769135326</v>
      </c>
      <c r="AF26" s="27">
        <f>VLOOKUP(AF$1,[1]SC!$B$5:$G$41,2,FALSE)</f>
        <v>70082871</v>
      </c>
      <c r="AG26" s="27">
        <f>VLOOKUP(AG$1,[1]SC!$B$5:$G$41,3,FALSE)</f>
        <v>56062495</v>
      </c>
      <c r="AH26" s="27">
        <f>VLOOKUP(AH$1,[1]SC!$B$5:$G$41,4,FALSE)</f>
        <v>60472428</v>
      </c>
      <c r="AI26" s="27">
        <f>VLOOKUP(AI$1,[1]SC!$B$5:$G$41,5,FALSE)</f>
        <v>69340695</v>
      </c>
      <c r="AJ26" s="27">
        <f>VLOOKUP(AJ$1,[1]SC!$B$5:$G$41,6,FALSE)</f>
        <v>79616149</v>
      </c>
      <c r="AK26" s="27">
        <f>VLOOKUP(AK$1,[1]SC!$B$5:$G$41,2,FALSE)</f>
        <v>8797359</v>
      </c>
      <c r="AL26" s="27">
        <f>VLOOKUP(AL$1,[1]SC!$B$5:$G$41,3,FALSE)</f>
        <v>9196012</v>
      </c>
      <c r="AM26" s="27">
        <f>VLOOKUP(AM$1,[1]SC!$B$5:$G$41,4,FALSE)</f>
        <v>10724358</v>
      </c>
      <c r="AN26" s="27">
        <f>VLOOKUP(AN$1,[1]SC!$B$5:$G$41,5,FALSE)</f>
        <v>12075563</v>
      </c>
      <c r="AO26" s="27">
        <f>VLOOKUP(AO$1,[1]SC!$B$5:$G$41,6,FALSE)</f>
        <v>4820915</v>
      </c>
    </row>
    <row r="27" spans="1:41">
      <c r="A27" t="s">
        <v>24</v>
      </c>
      <c r="B27" s="27">
        <f>VLOOKUP(B$1,[1]SE!$B$5:$G$41,2,FALSE)</f>
        <v>3255551</v>
      </c>
      <c r="C27" s="27">
        <f>VLOOKUP(C$1,[1]SE!$B$5:$G$41,3,FALSE)</f>
        <v>5044096</v>
      </c>
      <c r="D27" s="27">
        <f>VLOOKUP(D$1,[1]SE!$B$5:$G$41,4,FALSE)</f>
        <v>4043425</v>
      </c>
      <c r="E27" s="27">
        <f>VLOOKUP(E$1,[1]SE!$B$5:$G$41,5,FALSE)</f>
        <v>7040224</v>
      </c>
      <c r="F27" s="27">
        <f>VLOOKUP(F$1,[1]SE!$B$5:$G$41,6,FALSE)</f>
        <v>11033037</v>
      </c>
      <c r="G27" s="27">
        <f>VLOOKUP(G$1,[1]SE!$B$5:$G$41,2,FALSE)</f>
        <v>7136</v>
      </c>
      <c r="H27" s="27">
        <f>VLOOKUP(H$1,[1]SE!$B$5:$G$41,3,FALSE)</f>
        <v>5393</v>
      </c>
      <c r="I27" s="27">
        <f>VLOOKUP(I$1,[1]SE!$B$5:$G$41,4,FALSE)</f>
        <v>34556</v>
      </c>
      <c r="J27" s="27">
        <f>VLOOKUP(J$1,[1]SE!$B$5:$G$41,5,FALSE)</f>
        <v>3740</v>
      </c>
      <c r="K27" s="27">
        <f>VLOOKUP(K$1,[1]SE!$B$5:$G$41,6,FALSE)</f>
        <v>10716</v>
      </c>
      <c r="L27" s="27">
        <f>VLOOKUP(L$1,[1]SE!$B$5:$G$41,2,FALSE)</f>
        <v>84030240</v>
      </c>
      <c r="M27" s="27">
        <f>VLOOKUP(M$1,[1]SE!$B$5:$G$41,3,FALSE)</f>
        <v>73802675</v>
      </c>
      <c r="N27" s="27">
        <f>VLOOKUP(N$1,[1]SE!$B$5:$G$41,4,FALSE)</f>
        <v>86497057</v>
      </c>
      <c r="O27" s="27">
        <f>VLOOKUP(O$1,[1]SE!$B$5:$G$41,5,FALSE)</f>
        <v>100927222</v>
      </c>
      <c r="P27" s="27">
        <f>VLOOKUP(P$1,[1]SE!$B$5:$G$41,6,FALSE)</f>
        <v>110480113</v>
      </c>
      <c r="Q27" s="27">
        <f>VLOOKUP(Q$1,[1]SE!$B$5:$G$41,2,FALSE)</f>
        <v>73102221</v>
      </c>
      <c r="R27" s="27">
        <f>VLOOKUP(R$1,[1]SE!$B$5:$G$41,3,FALSE)</f>
        <v>79550150</v>
      </c>
      <c r="S27" s="27">
        <f>VLOOKUP(S$1,[1]SE!$B$5:$G$41,4,FALSE)</f>
        <v>93159673</v>
      </c>
      <c r="T27" s="27">
        <f>VLOOKUP(T$1,[1]SE!$B$5:$G$41,5,FALSE)</f>
        <v>149520775</v>
      </c>
      <c r="U27" s="27">
        <f>VLOOKUP(U$1,[1]SE!$B$5:$G$41,6,FALSE)</f>
        <v>168998639</v>
      </c>
      <c r="V27" s="27">
        <f>VLOOKUP(V$1,[1]SE!$B$5:$G$41,2,FALSE)</f>
        <v>120110142</v>
      </c>
      <c r="W27" s="27">
        <f>VLOOKUP(W$1,[1]SE!$B$5:$G$41,3,FALSE)</f>
        <v>142962933</v>
      </c>
      <c r="X27" s="27">
        <f>VLOOKUP(X$1,[1]SE!$B$5:$G$41,4,FALSE)</f>
        <v>159642431</v>
      </c>
      <c r="Y27" s="27">
        <f>VLOOKUP(Y$1,[1]SE!$B$5:$G$41,5,FALSE)</f>
        <v>196469000</v>
      </c>
      <c r="Z27" s="27">
        <f>VLOOKUP(Z$1,[1]SE!$B$5:$G$41,6,FALSE)</f>
        <v>235946952</v>
      </c>
      <c r="AA27" s="27">
        <f>VLOOKUP(AA$1,[1]SE!$B$5:$G$41,2,FALSE)</f>
        <v>154047673</v>
      </c>
      <c r="AB27" s="27">
        <f>VLOOKUP(AB$1,[1]SE!$B$5:$G$41,3,FALSE)</f>
        <v>159702941</v>
      </c>
      <c r="AC27" s="27">
        <f>VLOOKUP(AC$1,[1]SE!$B$5:$G$41,4,FALSE)</f>
        <v>198949524</v>
      </c>
      <c r="AD27" s="27">
        <f>VLOOKUP(AD$1,[1]SE!$B$5:$G$41,5,FALSE)</f>
        <v>227690256</v>
      </c>
      <c r="AE27" s="27">
        <f>VLOOKUP(AE$1,[1]SE!$B$5:$G$41,6,FALSE)</f>
        <v>264568419</v>
      </c>
      <c r="AF27" s="27">
        <f>VLOOKUP(AF$1,[1]SE!$B$5:$G$41,2,FALSE)</f>
        <v>15082433</v>
      </c>
      <c r="AG27" s="27">
        <f>VLOOKUP(AG$1,[1]SE!$B$5:$G$41,3,FALSE)</f>
        <v>17399560</v>
      </c>
      <c r="AH27" s="27">
        <f>VLOOKUP(AH$1,[1]SE!$B$5:$G$41,4,FALSE)</f>
        <v>22185666</v>
      </c>
      <c r="AI27" s="27">
        <f>VLOOKUP(AI$1,[1]SE!$B$5:$G$41,5,FALSE)</f>
        <v>25764949</v>
      </c>
      <c r="AJ27" s="27">
        <f>VLOOKUP(AJ$1,[1]SE!$B$5:$G$41,6,FALSE)</f>
        <v>26776487</v>
      </c>
      <c r="AK27" s="27">
        <f>VLOOKUP(AK$1,[1]SE!$B$5:$G$41,2,FALSE)</f>
        <v>1790799</v>
      </c>
      <c r="AL27" s="27">
        <f>VLOOKUP(AL$1,[1]SE!$B$5:$G$41,3,FALSE)</f>
        <v>1932387</v>
      </c>
      <c r="AM27" s="27">
        <f>VLOOKUP(AM$1,[1]SE!$B$5:$G$41,4,FALSE)</f>
        <v>1444766</v>
      </c>
      <c r="AN27" s="27">
        <f>VLOOKUP(AN$1,[1]SE!$B$5:$G$41,5,FALSE)</f>
        <v>1812853</v>
      </c>
      <c r="AO27" s="27">
        <f>VLOOKUP(AO$1,[1]SE!$B$5:$G$41,6,FALSE)</f>
        <v>1632213</v>
      </c>
    </row>
    <row r="28" spans="1:41">
      <c r="A28" t="s">
        <v>25</v>
      </c>
      <c r="B28" s="27">
        <f>VLOOKUP(B$1,[1]SP!$B$5:$G$41,2,FALSE)</f>
        <v>8359749492</v>
      </c>
      <c r="C28" s="27">
        <f>VLOOKUP(C$1,[1]SP!$B$5:$G$41,3,FALSE)</f>
        <v>7561446385</v>
      </c>
      <c r="D28" s="27">
        <f>VLOOKUP(D$1,[1]SP!$B$5:$G$41,4,FALSE)</f>
        <v>9554671829</v>
      </c>
      <c r="E28" s="27">
        <f>VLOOKUP(E$1,[1]SP!$B$5:$G$41,5,FALSE)</f>
        <v>11609203155</v>
      </c>
      <c r="F28" s="27">
        <f>VLOOKUP(F$1,[1]SP!$B$5:$G$41,6,FALSE)</f>
        <v>14317968354</v>
      </c>
      <c r="G28" s="27">
        <f>VLOOKUP(G$1,[1]SP!$B$5:$G$41,2,FALSE)</f>
        <v>3269381</v>
      </c>
      <c r="H28" s="27">
        <f>VLOOKUP(H$1,[1]SP!$B$5:$G$41,3,FALSE)</f>
        <v>1725466</v>
      </c>
      <c r="I28" s="27">
        <f>VLOOKUP(I$1,[1]SP!$B$5:$G$41,4,FALSE)</f>
        <v>1935248</v>
      </c>
      <c r="J28" s="27">
        <f>VLOOKUP(J$1,[1]SP!$B$5:$G$41,5,FALSE)</f>
        <v>1269603</v>
      </c>
      <c r="K28" s="27">
        <f>VLOOKUP(K$1,[1]SP!$B$5:$G$41,6,FALSE)</f>
        <v>7942824</v>
      </c>
      <c r="L28" s="27">
        <f>VLOOKUP(L$1,[1]SP!$B$5:$G$41,2,FALSE)</f>
        <v>17585712165</v>
      </c>
      <c r="M28" s="27">
        <f>VLOOKUP(M$1,[1]SP!$B$5:$G$41,3,FALSE)</f>
        <v>13113197669</v>
      </c>
      <c r="N28" s="27">
        <f>VLOOKUP(N$1,[1]SP!$B$5:$G$41,4,FALSE)</f>
        <v>16463467409</v>
      </c>
      <c r="O28" s="27">
        <f>VLOOKUP(O$1,[1]SP!$B$5:$G$41,5,FALSE)</f>
        <v>18362045365</v>
      </c>
      <c r="P28" s="27">
        <f>VLOOKUP(P$1,[1]SP!$B$5:$G$41,6,FALSE)</f>
        <v>18211260593</v>
      </c>
      <c r="Q28" s="27">
        <f>VLOOKUP(Q$1,[1]SP!$B$5:$G$41,2,FALSE)</f>
        <v>5604792651</v>
      </c>
      <c r="R28" s="27">
        <f>VLOOKUP(R$1,[1]SP!$B$5:$G$41,3,FALSE)</f>
        <v>6101185785</v>
      </c>
      <c r="S28" s="27">
        <f>VLOOKUP(S$1,[1]SP!$B$5:$G$41,4,FALSE)</f>
        <v>6864071477</v>
      </c>
      <c r="T28" s="27">
        <f>VLOOKUP(T$1,[1]SP!$B$5:$G$41,5,FALSE)</f>
        <v>9367940606</v>
      </c>
      <c r="U28" s="27">
        <f>VLOOKUP(U$1,[1]SP!$B$5:$G$41,6,FALSE)</f>
        <v>9708015692</v>
      </c>
      <c r="V28" s="27">
        <f>VLOOKUP(V$1,[1]SP!$B$5:$G$41,2,FALSE)</f>
        <v>36744807702</v>
      </c>
      <c r="W28" s="27">
        <f>VLOOKUP(W$1,[1]SP!$B$5:$G$41,3,FALSE)</f>
        <v>35753165453</v>
      </c>
      <c r="X28" s="27">
        <f>VLOOKUP(X$1,[1]SP!$B$5:$G$41,4,FALSE)</f>
        <v>36922839396</v>
      </c>
      <c r="Y28" s="27">
        <f>VLOOKUP(Y$1,[1]SP!$B$5:$G$41,5,FALSE)</f>
        <v>44769840026</v>
      </c>
      <c r="Z28" s="27">
        <f>VLOOKUP(Z$1,[1]SP!$B$5:$G$41,6,FALSE)</f>
        <v>47862399489</v>
      </c>
      <c r="AA28" s="27">
        <f>VLOOKUP(AA$1,[1]SP!$B$5:$G$41,2,FALSE)</f>
        <v>41229951296</v>
      </c>
      <c r="AB28" s="27">
        <f>VLOOKUP(AB$1,[1]SP!$B$5:$G$41,3,FALSE)</f>
        <v>40169020567</v>
      </c>
      <c r="AC28" s="27">
        <f>VLOOKUP(AC$1,[1]SP!$B$5:$G$41,4,FALSE)</f>
        <v>42519985772</v>
      </c>
      <c r="AD28" s="27">
        <f>VLOOKUP(AD$1,[1]SP!$B$5:$G$41,5,FALSE)</f>
        <v>53341406145</v>
      </c>
      <c r="AE28" s="27">
        <f>VLOOKUP(AE$1,[1]SP!$B$5:$G$41,6,FALSE)</f>
        <v>55954835701</v>
      </c>
      <c r="AF28" s="27">
        <f>VLOOKUP(AF$1,[1]SP!$B$5:$G$41,2,FALSE)</f>
        <v>13264238955</v>
      </c>
      <c r="AG28" s="27">
        <f>VLOOKUP(AG$1,[1]SP!$B$5:$G$41,3,FALSE)</f>
        <v>12638505702</v>
      </c>
      <c r="AH28" s="27">
        <f>VLOOKUP(AH$1,[1]SP!$B$5:$G$41,4,FALSE)</f>
        <v>18260286673</v>
      </c>
      <c r="AI28" s="27">
        <f>VLOOKUP(AI$1,[1]SP!$B$5:$G$41,5,FALSE)</f>
        <v>21722511326</v>
      </c>
      <c r="AJ28" s="27">
        <f>VLOOKUP(AJ$1,[1]SP!$B$5:$G$41,6,FALSE)</f>
        <v>19589076330</v>
      </c>
      <c r="AK28" s="27">
        <f>VLOOKUP(AK$1,[1]SP!$B$5:$G$41,2,FALSE)</f>
        <v>94439997</v>
      </c>
      <c r="AL28" s="27">
        <f>VLOOKUP(AL$1,[1]SP!$B$5:$G$41,3,FALSE)</f>
        <v>99564132</v>
      </c>
      <c r="AM28" s="27">
        <f>VLOOKUP(AM$1,[1]SP!$B$5:$G$41,4,FALSE)</f>
        <v>104492443</v>
      </c>
      <c r="AN28" s="27">
        <f>VLOOKUP(AN$1,[1]SP!$B$5:$G$41,5,FALSE)</f>
        <v>122772985</v>
      </c>
      <c r="AO28" s="27">
        <f>VLOOKUP(AO$1,[1]SP!$B$5:$G$41,6,FALSE)</f>
        <v>51780892</v>
      </c>
    </row>
    <row r="29" spans="1:41">
      <c r="A29" t="s">
        <v>26</v>
      </c>
      <c r="B29" s="27">
        <f>VLOOKUP(B$1,[1]TO!$B$5:$G$41,2,FALSE)</f>
        <v>61545</v>
      </c>
      <c r="C29" s="27">
        <f>VLOOKUP(C$1,[1]TO!$B$5:$G$41,3,FALSE)</f>
        <v>62817</v>
      </c>
      <c r="D29" s="27">
        <f>VLOOKUP(D$1,[1]TO!$B$5:$G$41,4,FALSE)</f>
        <v>221683</v>
      </c>
      <c r="E29" s="27">
        <f>VLOOKUP(E$1,[1]TO!$B$5:$G$41,5,FALSE)</f>
        <v>226563</v>
      </c>
      <c r="F29" s="27">
        <f>VLOOKUP(F$1,[1]TO!$B$5:$G$41,6,FALSE)</f>
        <v>194164</v>
      </c>
      <c r="G29" s="27">
        <f>VLOOKUP(G$1,[1]TO!$B$5:$G$41,2,FALSE)</f>
        <v>13725</v>
      </c>
      <c r="H29" s="27">
        <f>VLOOKUP(H$1,[1]TO!$B$5:$G$41,3,FALSE)</f>
        <v>18914</v>
      </c>
      <c r="I29" s="27">
        <f>VLOOKUP(I$1,[1]TO!$B$5:$G$41,4,FALSE)</f>
        <v>16926</v>
      </c>
      <c r="J29" s="27">
        <f>VLOOKUP(J$1,[1]TO!$B$5:$G$41,5,FALSE)</f>
        <v>4172</v>
      </c>
      <c r="K29" s="27">
        <f>VLOOKUP(K$1,[1]TO!$B$5:$G$41,6,FALSE)</f>
        <v>14224</v>
      </c>
      <c r="L29" s="27">
        <f>VLOOKUP(L$1,[1]TO!$B$5:$G$41,2,FALSE)</f>
        <v>14300815</v>
      </c>
      <c r="M29" s="27">
        <f>VLOOKUP(M$1,[1]TO!$B$5:$G$41,3,FALSE)</f>
        <v>5566581</v>
      </c>
      <c r="N29" s="27">
        <f>VLOOKUP(N$1,[1]TO!$B$5:$G$41,4,FALSE)</f>
        <v>4346120</v>
      </c>
      <c r="O29" s="27">
        <f>VLOOKUP(O$1,[1]TO!$B$5:$G$41,5,FALSE)</f>
        <v>8016467</v>
      </c>
      <c r="P29" s="27">
        <f>VLOOKUP(P$1,[1]TO!$B$5:$G$41,6,FALSE)</f>
        <v>10173235</v>
      </c>
      <c r="Q29" s="27">
        <f>VLOOKUP(Q$1,[1]TO!$B$5:$G$41,2,FALSE)</f>
        <v>24989168</v>
      </c>
      <c r="R29" s="27">
        <f>VLOOKUP(R$1,[1]TO!$B$5:$G$41,3,FALSE)</f>
        <v>26207433</v>
      </c>
      <c r="S29" s="27">
        <f>VLOOKUP(S$1,[1]TO!$B$5:$G$41,4,FALSE)</f>
        <v>29332125</v>
      </c>
      <c r="T29" s="27">
        <f>VLOOKUP(T$1,[1]TO!$B$5:$G$41,5,FALSE)</f>
        <v>36292480</v>
      </c>
      <c r="U29" s="27">
        <f>VLOOKUP(U$1,[1]TO!$B$5:$G$41,6,FALSE)</f>
        <v>48168750</v>
      </c>
      <c r="V29" s="27">
        <f>VLOOKUP(V$1,[1]TO!$B$5:$G$41,2,FALSE)</f>
        <v>95724016</v>
      </c>
      <c r="W29" s="27">
        <f>VLOOKUP(W$1,[1]TO!$B$5:$G$41,3,FALSE)</f>
        <v>107771928</v>
      </c>
      <c r="X29" s="27">
        <f>VLOOKUP(X$1,[1]TO!$B$5:$G$41,4,FALSE)</f>
        <v>116769151</v>
      </c>
      <c r="Y29" s="27">
        <f>VLOOKUP(Y$1,[1]TO!$B$5:$G$41,5,FALSE)</f>
        <v>120838704</v>
      </c>
      <c r="Z29" s="27">
        <f>VLOOKUP(Z$1,[1]TO!$B$5:$G$41,6,FALSE)</f>
        <v>154603590</v>
      </c>
      <c r="AA29" s="27">
        <f>VLOOKUP(AA$1,[1]TO!$B$5:$G$41,2,FALSE)</f>
        <v>51317873</v>
      </c>
      <c r="AB29" s="27">
        <f>VLOOKUP(AB$1,[1]TO!$B$5:$G$41,3,FALSE)</f>
        <v>44167913</v>
      </c>
      <c r="AC29" s="27">
        <f>VLOOKUP(AC$1,[1]TO!$B$5:$G$41,4,FALSE)</f>
        <v>61060544</v>
      </c>
      <c r="AD29" s="27">
        <f>VLOOKUP(AD$1,[1]TO!$B$5:$G$41,5,FALSE)</f>
        <v>64396377</v>
      </c>
      <c r="AE29" s="27">
        <f>VLOOKUP(AE$1,[1]TO!$B$5:$G$41,6,FALSE)</f>
        <v>72280723</v>
      </c>
      <c r="AF29" s="27">
        <f>VLOOKUP(AF$1,[1]TO!$B$5:$G$41,2,FALSE)</f>
        <v>914979</v>
      </c>
      <c r="AG29" s="27">
        <f>VLOOKUP(AG$1,[1]TO!$B$5:$G$41,3,FALSE)</f>
        <v>1661221</v>
      </c>
      <c r="AH29" s="27">
        <f>VLOOKUP(AH$1,[1]TO!$B$5:$G$41,4,FALSE)</f>
        <v>2083001</v>
      </c>
      <c r="AI29" s="27">
        <f>VLOOKUP(AI$1,[1]TO!$B$5:$G$41,5,FALSE)</f>
        <v>1842194</v>
      </c>
      <c r="AJ29" s="27">
        <f>VLOOKUP(AJ$1,[1]TO!$B$5:$G$41,6,FALSE)</f>
        <v>1254505</v>
      </c>
      <c r="AK29" s="27">
        <f>VLOOKUP(AK$1,[1]TO!$B$5:$G$41,2,FALSE)</f>
        <v>5918452</v>
      </c>
      <c r="AL29" s="27">
        <f>VLOOKUP(AL$1,[1]TO!$B$5:$G$41,3,FALSE)</f>
        <v>5646559</v>
      </c>
      <c r="AM29" s="27">
        <f>VLOOKUP(AM$1,[1]TO!$B$5:$G$41,4,FALSE)</f>
        <v>6323722</v>
      </c>
      <c r="AN29" s="27">
        <f>VLOOKUP(AN$1,[1]TO!$B$5:$G$41,5,FALSE)</f>
        <v>7703100</v>
      </c>
      <c r="AO29" s="27">
        <f>VLOOKUP(AO$1,[1]TO!$B$5:$G$41,6,FALSE)</f>
        <v>3250403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/>
  </sheetViews>
  <sheetFormatPr baseColWidth="10" defaultColWidth="7.33203125" defaultRowHeight="15" x14ac:dyDescent="0"/>
  <cols>
    <col min="1" max="1" width="3.5" bestFit="1" customWidth="1"/>
    <col min="2" max="9" width="16.83203125" bestFit="1" customWidth="1"/>
    <col min="10" max="11" width="17.6640625" bestFit="1" customWidth="1"/>
    <col min="12" max="14" width="15.33203125" bestFit="1" customWidth="1"/>
    <col min="15" max="16" width="16.6640625" bestFit="1" customWidth="1"/>
    <col min="17" max="20" width="17.83203125" bestFit="1" customWidth="1"/>
    <col min="21" max="21" width="18.6640625" bestFit="1" customWidth="1"/>
  </cols>
  <sheetData>
    <row r="1" spans="1:21">
      <c r="B1" t="s">
        <v>29</v>
      </c>
      <c r="C1" t="s">
        <v>29</v>
      </c>
      <c r="D1" t="s">
        <v>29</v>
      </c>
      <c r="E1" t="s">
        <v>29</v>
      </c>
      <c r="F1" t="s">
        <v>29</v>
      </c>
      <c r="G1" t="s">
        <v>31</v>
      </c>
      <c r="H1" t="s">
        <v>31</v>
      </c>
      <c r="I1" t="s">
        <v>31</v>
      </c>
      <c r="J1" t="s">
        <v>31</v>
      </c>
      <c r="K1" t="s">
        <v>31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36</v>
      </c>
      <c r="R1" t="s">
        <v>36</v>
      </c>
      <c r="S1" t="s">
        <v>36</v>
      </c>
      <c r="T1" t="s">
        <v>36</v>
      </c>
      <c r="U1" t="s">
        <v>36</v>
      </c>
    </row>
    <row r="2" spans="1:21">
      <c r="A2" t="s">
        <v>42</v>
      </c>
      <c r="B2" t="s">
        <v>141</v>
      </c>
      <c r="C2" t="s">
        <v>142</v>
      </c>
      <c r="D2" t="s">
        <v>143</v>
      </c>
      <c r="E2" t="s">
        <v>144</v>
      </c>
      <c r="F2" t="s">
        <v>145</v>
      </c>
      <c r="G2" t="s">
        <v>156</v>
      </c>
      <c r="H2" t="s">
        <v>157</v>
      </c>
      <c r="I2" t="s">
        <v>158</v>
      </c>
      <c r="J2" t="s">
        <v>159</v>
      </c>
      <c r="K2" t="s">
        <v>160</v>
      </c>
      <c r="L2" t="s">
        <v>161</v>
      </c>
      <c r="M2" t="s">
        <v>162</v>
      </c>
      <c r="N2" t="s">
        <v>163</v>
      </c>
      <c r="O2" t="s">
        <v>164</v>
      </c>
      <c r="P2" t="s">
        <v>165</v>
      </c>
      <c r="Q2" t="s">
        <v>166</v>
      </c>
      <c r="R2" t="s">
        <v>167</v>
      </c>
      <c r="S2" t="s">
        <v>168</v>
      </c>
      <c r="T2" t="s">
        <v>169</v>
      </c>
      <c r="U2" t="s">
        <v>170</v>
      </c>
    </row>
    <row r="3" spans="1:21">
      <c r="A3" t="s">
        <v>0</v>
      </c>
      <c r="B3" s="20">
        <f>VLOOKUP(B$1,[2]AC!$B$5:$G$8,2,FALSE)</f>
        <v>0</v>
      </c>
      <c r="C3" s="20">
        <f>VLOOKUP(C$1,[2]AC!$B$5:$G$8,3,FALSE)</f>
        <v>96161015.350000024</v>
      </c>
      <c r="D3" s="20">
        <f>VLOOKUP(D$1,[2]AC!$B$5:$G$8,4,FALSE)</f>
        <v>106356353.94</v>
      </c>
      <c r="E3" s="20">
        <f>VLOOKUP(E$1,[2]AC!$B$5:$G$8,5,FALSE)</f>
        <v>124797241.33</v>
      </c>
      <c r="F3" s="20">
        <f>VLOOKUP(F$1,[2]AC!$B$5:$G$8,6,FALSE)</f>
        <v>144579711.26000002</v>
      </c>
      <c r="G3" s="20">
        <f>VLOOKUP(G$1,[2]AC!$B$5:$G$8,2,FALSE)</f>
        <v>22298352.810000002</v>
      </c>
      <c r="H3" s="20">
        <f>VLOOKUP(H$1,[2]AC!$B$5:$G$8,3,FALSE)</f>
        <v>25844910.66</v>
      </c>
      <c r="I3" s="20">
        <f>VLOOKUP(I$1,[2]AC!$B$5:$G$8,4,FALSE)</f>
        <v>30038964.559999999</v>
      </c>
      <c r="J3" s="20">
        <f>VLOOKUP(J$1,[2]AC!$B$5:$G$8,5,FALSE)</f>
        <v>34897715.629999995</v>
      </c>
      <c r="K3" s="20">
        <f>VLOOKUP(K$1,[2]AC!$B$5:$G$8,6,FALSE)</f>
        <v>39790237.070000008</v>
      </c>
      <c r="L3" s="20">
        <f>VLOOKUP(L$1,[2]AC!$B$5:$G$8,2,FALSE)</f>
        <v>640611.05000000005</v>
      </c>
      <c r="M3" s="20">
        <f>VLOOKUP(M$1,[2]AC!$B$5:$G$8,3,FALSE)</f>
        <v>729908.25</v>
      </c>
      <c r="N3" s="20">
        <f>VLOOKUP(N$1,[2]AC!$B$5:$G$8,4,FALSE)</f>
        <v>783887.1</v>
      </c>
      <c r="O3" s="20">
        <f>VLOOKUP(O$1,[2]AC!$B$5:$G$8,5,FALSE)</f>
        <v>1432875.0499999998</v>
      </c>
      <c r="P3" s="20">
        <f>VLOOKUP(P$1,[2]AC!$B$5:$G$8,6,FALSE)</f>
        <v>1356953.5</v>
      </c>
      <c r="Q3" s="20">
        <f>VLOOKUP(Q$1,[2]AC!$B$5:$G$8,2,FALSE)</f>
        <v>436804398.88999999</v>
      </c>
      <c r="R3" s="20">
        <f>VLOOKUP(R$1,[2]AC!$B$5:$G$8,3,FALSE)</f>
        <v>454192666.34000003</v>
      </c>
      <c r="S3" s="20">
        <f>VLOOKUP(S$1,[2]AC!$B$5:$G$8,4,FALSE)</f>
        <v>566924247.34000003</v>
      </c>
      <c r="T3" s="20">
        <f>VLOOKUP(T$1,[2]AC!$B$5:$G$8,5,FALSE)</f>
        <v>574751950.20000005</v>
      </c>
      <c r="U3" s="20">
        <f>VLOOKUP(U$1,[2]AC!$B$5:$G$8,6,FALSE)</f>
        <v>764805838.02999997</v>
      </c>
    </row>
    <row r="4" spans="1:21">
      <c r="A4" t="s">
        <v>1</v>
      </c>
      <c r="B4" s="20">
        <f>VLOOKUP(B$1,[2]AL!$B$5:$G$8,2,FALSE)</f>
        <v>0</v>
      </c>
      <c r="C4" s="20">
        <f>VLOOKUP(C$1,[2]AL!$B$5:$G$8,3,FALSE)</f>
        <v>140180307.76000002</v>
      </c>
      <c r="D4" s="20">
        <f>VLOOKUP(D$1,[2]AL!$B$5:$G$8,4,FALSE)</f>
        <v>98437384.850000009</v>
      </c>
      <c r="E4" s="20">
        <f>VLOOKUP(E$1,[2]AL!$B$5:$G$8,5,FALSE)</f>
        <v>182686629.08999997</v>
      </c>
      <c r="F4" s="20">
        <f>VLOOKUP(F$1,[2]AL!$B$5:$G$8,6,FALSE)</f>
        <v>179098832.47</v>
      </c>
      <c r="G4" s="20">
        <f>VLOOKUP(G$1,[2]AL!$B$5:$G$8,2,FALSE)</f>
        <v>87292297</v>
      </c>
      <c r="H4" s="20">
        <f>VLOOKUP(H$1,[2]AL!$B$5:$G$8,3,FALSE)</f>
        <v>101876057.52999999</v>
      </c>
      <c r="I4" s="20">
        <f>VLOOKUP(I$1,[2]AL!$B$5:$G$8,4,FALSE)</f>
        <v>111968226.70000002</v>
      </c>
      <c r="J4" s="20">
        <f>VLOOKUP(J$1,[2]AL!$B$5:$G$8,5,FALSE)</f>
        <v>128579336.04000001</v>
      </c>
      <c r="K4" s="20">
        <f>VLOOKUP(K$1,[2]AL!$B$5:$G$8,6,FALSE)</f>
        <v>150430251.91</v>
      </c>
      <c r="L4" s="20">
        <f>VLOOKUP(L$1,[2]AL!$B$5:$G$8,2,FALSE)</f>
        <v>2683194</v>
      </c>
      <c r="M4" s="20">
        <f>VLOOKUP(M$1,[2]AL!$B$5:$G$8,3,FALSE)</f>
        <v>3420156.74</v>
      </c>
      <c r="N4" s="20">
        <f>VLOOKUP(N$1,[2]AL!$B$5:$G$8,4,FALSE)</f>
        <v>4001893.8100000005</v>
      </c>
      <c r="O4" s="20">
        <f>VLOOKUP(O$1,[2]AL!$B$5:$G$8,5,FALSE)</f>
        <v>4799991.6500000004</v>
      </c>
      <c r="P4" s="20">
        <f>VLOOKUP(P$1,[2]AL!$B$5:$G$8,6,FALSE)</f>
        <v>5943728.0499999998</v>
      </c>
      <c r="Q4" s="20">
        <f>VLOOKUP(Q$1,[2]AL!$B$5:$G$8,2,FALSE)</f>
        <v>1591845078</v>
      </c>
      <c r="R4" s="20">
        <f>VLOOKUP(R$1,[2]AL!$B$5:$G$8,3,FALSE)</f>
        <v>1704748574.0899997</v>
      </c>
      <c r="S4" s="20">
        <f>VLOOKUP(S$1,[2]AL!$B$5:$G$8,4,FALSE)</f>
        <v>2042137826.0899997</v>
      </c>
      <c r="T4" s="20">
        <f>VLOOKUP(T$1,[2]AL!$B$5:$G$8,5,FALSE)</f>
        <v>2277306703.1100001</v>
      </c>
      <c r="U4" s="20">
        <f>VLOOKUP(U$1,[2]AL!$B$5:$G$8,6,FALSE)</f>
        <v>2460189827.4300003</v>
      </c>
    </row>
    <row r="5" spans="1:21">
      <c r="A5" t="s">
        <v>2</v>
      </c>
      <c r="B5" s="20">
        <f>VLOOKUP(B$1,[2]AM!$B$5:$G$8,2,FALSE)</f>
        <v>0</v>
      </c>
      <c r="C5" s="20">
        <f>VLOOKUP(C$1,[2]AM!$B$5:$G$8,3,FALSE)</f>
        <v>51827225.579999998</v>
      </c>
      <c r="D5" s="20">
        <f>VLOOKUP(D$1,[2]AM!$B$5:$G$8,4,FALSE)</f>
        <v>243476284.91999996</v>
      </c>
      <c r="E5" s="20">
        <f>VLOOKUP(E$1,[2]AM!$B$5:$G$8,5,FALSE)</f>
        <v>305842018.54000002</v>
      </c>
      <c r="F5" s="20">
        <f>VLOOKUP(F$1,[2]AM!$B$5:$G$8,6,FALSE)</f>
        <v>353480920.39999998</v>
      </c>
      <c r="G5" s="20">
        <f>VLOOKUP(G$1,[2]AM!$B$5:$G$8,2,FALSE)</f>
        <v>126635505.10000001</v>
      </c>
      <c r="H5" s="20">
        <f>VLOOKUP(H$1,[2]AM!$B$5:$G$8,3,FALSE)</f>
        <v>132849446.86000001</v>
      </c>
      <c r="I5" s="20">
        <f>VLOOKUP(I$1,[2]AM!$B$5:$G$8,4,FALSE)</f>
        <v>165464080.20999998</v>
      </c>
      <c r="J5" s="20">
        <f>VLOOKUP(J$1,[2]AM!$B$5:$G$8,5,FALSE)</f>
        <v>181084483.04000005</v>
      </c>
      <c r="K5" s="20">
        <f>VLOOKUP(K$1,[2]AM!$B$5:$G$8,6,FALSE)</f>
        <v>197534694.21000001</v>
      </c>
      <c r="L5" s="20">
        <f>VLOOKUP(L$1,[2]AM!$B$5:$G$8,2,FALSE)</f>
        <v>4064506.55</v>
      </c>
      <c r="M5" s="20">
        <f>VLOOKUP(M$1,[2]AM!$B$5:$G$8,3,FALSE)</f>
        <v>2121287.3899999997</v>
      </c>
      <c r="N5" s="20">
        <f>VLOOKUP(N$1,[2]AM!$B$5:$G$8,4,FALSE)</f>
        <v>2635971.0300000003</v>
      </c>
      <c r="O5" s="20">
        <f>VLOOKUP(O$1,[2]AM!$B$5:$G$8,5,FALSE)</f>
        <v>4087327.3299999996</v>
      </c>
      <c r="P5" s="20">
        <f>VLOOKUP(P$1,[2]AM!$B$5:$G$8,6,FALSE)</f>
        <v>5342891.76</v>
      </c>
      <c r="Q5" s="20">
        <f>VLOOKUP(Q$1,[2]AM!$B$5:$G$8,2,FALSE)</f>
        <v>4607482899.4200001</v>
      </c>
      <c r="R5" s="20">
        <f>VLOOKUP(R$1,[2]AM!$B$5:$G$8,3,FALSE)</f>
        <v>4290008251.3999996</v>
      </c>
      <c r="S5" s="20">
        <f>VLOOKUP(S$1,[2]AM!$B$5:$G$8,4,FALSE)</f>
        <v>5546716728.5599995</v>
      </c>
      <c r="T5" s="20">
        <f>VLOOKUP(T$1,[2]AM!$B$5:$G$8,5,FALSE)</f>
        <v>5911976646</v>
      </c>
      <c r="U5" s="20">
        <f>VLOOKUP(U$1,[2]AM!$B$5:$G$8,6,FALSE)</f>
        <v>6618598760.2400007</v>
      </c>
    </row>
    <row r="6" spans="1:21">
      <c r="A6" t="s">
        <v>3</v>
      </c>
      <c r="B6" s="20">
        <f>VLOOKUP(B$1,[2]AP!$B$5:$G$8,2,FALSE)</f>
        <v>0</v>
      </c>
      <c r="C6" s="20">
        <f>VLOOKUP(C$1,[2]AP!$B$5:$G$8,3,FALSE)</f>
        <v>12013477</v>
      </c>
      <c r="D6" s="20">
        <f>VLOOKUP(D$1,[2]AP!$B$5:$G$8,4,FALSE)</f>
        <v>27944637.719999999</v>
      </c>
      <c r="E6" s="20">
        <f>VLOOKUP(E$1,[2]AP!$B$5:$G$8,5,FALSE)</f>
        <v>55535284.309999995</v>
      </c>
      <c r="F6" s="20">
        <f>VLOOKUP(F$1,[2]AP!$B$5:$G$8,6,FALSE)</f>
        <v>94577313.069999978</v>
      </c>
      <c r="G6" s="20">
        <f>VLOOKUP(G$1,[2]AP!$B$5:$G$8,2,FALSE)</f>
        <v>26404077</v>
      </c>
      <c r="H6" s="20">
        <f>VLOOKUP(H$1,[2]AP!$B$5:$G$8,3,FALSE)</f>
        <v>31233940</v>
      </c>
      <c r="I6" s="20">
        <f>VLOOKUP(I$1,[2]AP!$B$5:$G$8,4,FALSE)</f>
        <v>33226202.560000002</v>
      </c>
      <c r="J6" s="20">
        <f>VLOOKUP(J$1,[2]AP!$B$5:$G$8,5,FALSE)</f>
        <v>40095930.319999993</v>
      </c>
      <c r="K6" s="20">
        <f>VLOOKUP(K$1,[2]AP!$B$5:$G$8,6,FALSE)</f>
        <v>43926500.939999998</v>
      </c>
      <c r="L6" s="20">
        <f>VLOOKUP(L$1,[2]AP!$B$5:$G$8,2,FALSE)</f>
        <v>145517</v>
      </c>
      <c r="M6" s="20">
        <f>VLOOKUP(M$1,[2]AP!$B$5:$G$8,3,FALSE)</f>
        <v>237686</v>
      </c>
      <c r="N6" s="20">
        <f>VLOOKUP(N$1,[2]AP!$B$5:$G$8,4,FALSE)</f>
        <v>250250.45</v>
      </c>
      <c r="O6" s="20">
        <f>VLOOKUP(O$1,[2]AP!$B$5:$G$8,5,FALSE)</f>
        <v>737447.61</v>
      </c>
      <c r="P6" s="20">
        <f>VLOOKUP(P$1,[2]AP!$B$5:$G$8,6,FALSE)</f>
        <v>484718.82999999996</v>
      </c>
      <c r="Q6" s="20">
        <f>VLOOKUP(Q$1,[2]AP!$B$5:$G$8,2,FALSE)</f>
        <v>351498563</v>
      </c>
      <c r="R6" s="20">
        <f>VLOOKUP(R$1,[2]AP!$B$5:$G$8,3,FALSE)</f>
        <v>413877957</v>
      </c>
      <c r="S6" s="20">
        <f>VLOOKUP(S$1,[2]AP!$B$5:$G$8,4,FALSE)</f>
        <v>478873206.58999997</v>
      </c>
      <c r="T6" s="20">
        <f>VLOOKUP(T$1,[2]AP!$B$5:$G$8,5,FALSE)</f>
        <v>506273288.59000003</v>
      </c>
      <c r="U6" s="20">
        <f>VLOOKUP(U$1,[2]AP!$B$5:$G$8,6,FALSE)</f>
        <v>681363122.12</v>
      </c>
    </row>
    <row r="7" spans="1:21">
      <c r="A7" t="s">
        <v>4</v>
      </c>
      <c r="B7" s="20">
        <f>VLOOKUP(B$1,[2]BA!$B$5:$G$8,2,FALSE)</f>
        <v>0</v>
      </c>
      <c r="C7" s="20">
        <f>VLOOKUP(C$1,[2]BA!$B$5:$G$8,3,FALSE)</f>
        <v>562128943.20000005</v>
      </c>
      <c r="D7" s="20">
        <f>VLOOKUP(D$1,[2]BA!$B$5:$G$8,4,FALSE)</f>
        <v>675081041.63</v>
      </c>
      <c r="E7" s="20">
        <f>VLOOKUP(E$1,[2]BA!$B$5:$G$8,5,FALSE)</f>
        <v>792049479.66000009</v>
      </c>
      <c r="F7" s="20">
        <f>VLOOKUP(F$1,[2]BA!$B$5:$G$8,6,FALSE)</f>
        <v>945417557.34000003</v>
      </c>
      <c r="G7" s="20">
        <f>VLOOKUP(G$1,[2]BA!$B$5:$G$8,2,FALSE)</f>
        <v>437444992.58999997</v>
      </c>
      <c r="H7" s="20">
        <f>VLOOKUP(H$1,[2]BA!$B$5:$G$8,3,FALSE)</f>
        <v>497319014.10000002</v>
      </c>
      <c r="I7" s="20">
        <f>VLOOKUP(I$1,[2]BA!$B$5:$G$8,4,FALSE)</f>
        <v>549341374.24000001</v>
      </c>
      <c r="J7" s="20">
        <f>VLOOKUP(J$1,[2]BA!$B$5:$G$8,5,FALSE)</f>
        <v>627598813.26999986</v>
      </c>
      <c r="K7" s="20">
        <f>VLOOKUP(K$1,[2]BA!$B$5:$G$8,6,FALSE)</f>
        <v>719195295.29999995</v>
      </c>
      <c r="L7" s="20">
        <f>VLOOKUP(L$1,[2]BA!$B$5:$G$8,2,FALSE)</f>
        <v>18146630.129999999</v>
      </c>
      <c r="M7" s="20">
        <f>VLOOKUP(M$1,[2]BA!$B$5:$G$8,3,FALSE)</f>
        <v>24460626.519999996</v>
      </c>
      <c r="N7" s="20">
        <f>VLOOKUP(N$1,[2]BA!$B$5:$G$8,4,FALSE)</f>
        <v>26745921.989999998</v>
      </c>
      <c r="O7" s="20">
        <f>VLOOKUP(O$1,[2]BA!$B$5:$G$8,5,FALSE)</f>
        <v>31357227.699999996</v>
      </c>
      <c r="P7" s="20">
        <f>VLOOKUP(P$1,[2]BA!$B$5:$G$8,6,FALSE)</f>
        <v>39400786.5</v>
      </c>
      <c r="Q7" s="20">
        <f>VLOOKUP(Q$1,[2]BA!$B$5:$G$8,2,FALSE)</f>
        <v>9558038503.210001</v>
      </c>
      <c r="R7" s="20">
        <f>VLOOKUP(R$1,[2]BA!$B$5:$G$8,3,FALSE)</f>
        <v>9352063311.6300011</v>
      </c>
      <c r="S7" s="20">
        <f>VLOOKUP(S$1,[2]BA!$B$5:$G$8,4,FALSE)</f>
        <v>11153956604.510002</v>
      </c>
      <c r="T7" s="20">
        <f>VLOOKUP(T$1,[2]BA!$B$5:$G$8,5,FALSE)</f>
        <v>12161097126.889999</v>
      </c>
      <c r="U7" s="20">
        <f>VLOOKUP(U$1,[2]BA!$B$5:$G$8,6,FALSE)</f>
        <v>13495293484.459999</v>
      </c>
    </row>
    <row r="8" spans="1:21">
      <c r="A8" t="s">
        <v>5</v>
      </c>
      <c r="B8" s="20">
        <f>VLOOKUP(B$1,[2]CE!$B$5:$G$8,2,FALSE)</f>
        <v>0</v>
      </c>
      <c r="C8" s="20">
        <f>VLOOKUP(C$1,[2]CE!$B$5:$G$8,3,FALSE)</f>
        <v>311268625</v>
      </c>
      <c r="D8" s="20">
        <f>VLOOKUP(D$1,[2]CE!$B$5:$G$8,4,FALSE)</f>
        <v>408041371</v>
      </c>
      <c r="E8" s="20">
        <f>VLOOKUP(E$1,[2]CE!$B$5:$G$8,5,FALSE)</f>
        <v>478906634</v>
      </c>
      <c r="F8" s="20">
        <f>VLOOKUP(F$1,[2]CE!$B$5:$G$8,6,FALSE)</f>
        <v>566213501</v>
      </c>
      <c r="G8" s="20">
        <f>VLOOKUP(G$1,[2]CE!$B$5:$G$8,2,FALSE)</f>
        <v>236320989</v>
      </c>
      <c r="H8" s="20">
        <f>VLOOKUP(H$1,[2]CE!$B$5:$G$8,3,FALSE)</f>
        <v>280251320</v>
      </c>
      <c r="I8" s="20">
        <f>VLOOKUP(I$1,[2]CE!$B$5:$G$8,4,FALSE)</f>
        <v>313542146</v>
      </c>
      <c r="J8" s="20">
        <f>VLOOKUP(J$1,[2]CE!$B$5:$G$8,5,FALSE)</f>
        <v>379905982</v>
      </c>
      <c r="K8" s="20">
        <f>VLOOKUP(K$1,[2]CE!$B$5:$G$8,6,FALSE)</f>
        <v>438138400</v>
      </c>
      <c r="L8" s="20">
        <f>VLOOKUP(L$1,[2]CE!$B$5:$G$8,2,FALSE)</f>
        <v>16637892</v>
      </c>
      <c r="M8" s="20">
        <f>VLOOKUP(M$1,[2]CE!$B$5:$G$8,3,FALSE)</f>
        <v>17732309</v>
      </c>
      <c r="N8" s="20">
        <f>VLOOKUP(N$1,[2]CE!$B$5:$G$8,4,FALSE)</f>
        <v>24736419</v>
      </c>
      <c r="O8" s="20">
        <f>VLOOKUP(O$1,[2]CE!$B$5:$G$8,5,FALSE)</f>
        <v>39284784</v>
      </c>
      <c r="P8" s="20">
        <f>VLOOKUP(P$1,[2]CE!$B$5:$G$8,6,FALSE)</f>
        <v>38862981</v>
      </c>
      <c r="Q8" s="20">
        <f>VLOOKUP(Q$1,[2]CE!$B$5:$G$8,2,FALSE)</f>
        <v>4641919087</v>
      </c>
      <c r="R8" s="20">
        <f>VLOOKUP(R$1,[2]CE!$B$5:$G$8,3,FALSE)</f>
        <v>5026590617</v>
      </c>
      <c r="S8" s="20">
        <f>VLOOKUP(S$1,[2]CE!$B$5:$G$8,4,FALSE)</f>
        <v>6036659754</v>
      </c>
      <c r="T8" s="20">
        <f>VLOOKUP(T$1,[2]CE!$B$5:$G$8,5,FALSE)</f>
        <v>6680494586</v>
      </c>
      <c r="U8" s="20">
        <f>VLOOKUP(U$1,[2]CE!$B$5:$G$8,6,FALSE)</f>
        <v>7527076776</v>
      </c>
    </row>
    <row r="9" spans="1:21">
      <c r="A9" t="s">
        <v>6</v>
      </c>
      <c r="B9" s="20">
        <f>VLOOKUP(B$1,[2]DF!$B$5:$G$8,2,FALSE)</f>
        <v>0</v>
      </c>
      <c r="C9" s="20">
        <f>VLOOKUP(C$1,[2]DF!$B$5:$G$8,3,FALSE)</f>
        <v>1287418474.48</v>
      </c>
      <c r="D9" s="20">
        <f>VLOOKUP(D$1,[2]DF!$B$5:$G$8,4,FALSE)</f>
        <v>1503877441.6400001</v>
      </c>
      <c r="E9" s="20">
        <f>VLOOKUP(E$1,[2]DF!$B$5:$G$8,5,FALSE)</f>
        <v>1742844024.03</v>
      </c>
      <c r="F9" s="20">
        <f>VLOOKUP(F$1,[2]DF!$B$5:$G$8,6,FALSE)</f>
        <v>1957895669.8199999</v>
      </c>
      <c r="G9" s="20">
        <f>VLOOKUP(G$1,[2]DF!$B$5:$G$8,2,FALSE)</f>
        <v>448039359.82999998</v>
      </c>
      <c r="H9" s="20">
        <f>VLOOKUP(H$1,[2]DF!$B$5:$G$8,3,FALSE)</f>
        <v>535887620.40999997</v>
      </c>
      <c r="I9" s="20">
        <f>VLOOKUP(I$1,[2]DF!$B$5:$G$8,4,FALSE)</f>
        <v>537171204.33000004</v>
      </c>
      <c r="J9" s="20">
        <f>VLOOKUP(J$1,[2]DF!$B$5:$G$8,5,FALSE)</f>
        <v>622809854.67999995</v>
      </c>
      <c r="K9" s="20">
        <f>VLOOKUP(K$1,[2]DF!$B$5:$G$8,6,FALSE)</f>
        <v>554372404.67000008</v>
      </c>
      <c r="L9" s="20">
        <f>VLOOKUP(L$1,[2]DF!$B$5:$G$8,2,FALSE)</f>
        <v>25494350.48</v>
      </c>
      <c r="M9" s="20">
        <f>VLOOKUP(M$1,[2]DF!$B$5:$G$8,3,FALSE)</f>
        <v>25597046.609999999</v>
      </c>
      <c r="N9" s="20">
        <f>VLOOKUP(N$1,[2]DF!$B$5:$G$8,4,FALSE)</f>
        <v>33193728.140000001</v>
      </c>
      <c r="O9" s="20">
        <f>VLOOKUP(O$1,[2]DF!$B$5:$G$8,5,FALSE)</f>
        <v>38648826.630000003</v>
      </c>
      <c r="P9" s="20">
        <f>VLOOKUP(P$1,[2]DF!$B$5:$G$8,6,FALSE)</f>
        <v>53009423.310000002</v>
      </c>
      <c r="Q9" s="20">
        <f>VLOOKUP(Q$1,[2]DF!$B$5:$G$8,2,FALSE)</f>
        <v>3940485602.5700006</v>
      </c>
      <c r="R9" s="20">
        <f>VLOOKUP(R$1,[2]DF!$B$5:$G$8,3,FALSE)</f>
        <v>3983560655.8700004</v>
      </c>
      <c r="S9" s="20">
        <f>VLOOKUP(S$1,[2]DF!$B$5:$G$8,4,FALSE)</f>
        <v>4493608946.7399988</v>
      </c>
      <c r="T9" s="20">
        <f>VLOOKUP(T$1,[2]DF!$B$5:$G$8,5,FALSE)</f>
        <v>5008748855.4799995</v>
      </c>
      <c r="U9" s="20">
        <f>VLOOKUP(U$1,[2]DF!$B$5:$G$8,6,FALSE)</f>
        <v>5494095338.5900002</v>
      </c>
    </row>
    <row r="10" spans="1:21">
      <c r="A10" t="s">
        <v>7</v>
      </c>
      <c r="B10" s="20">
        <f>VLOOKUP(B$1,[2]ES!$B$5:$G$8,2,FALSE)</f>
        <v>0</v>
      </c>
      <c r="C10" s="20">
        <f>VLOOKUP(C$1,[2]ES!$B$5:$G$8,3,FALSE)</f>
        <v>284462504.68999994</v>
      </c>
      <c r="D10" s="20">
        <f>VLOOKUP(D$1,[2]ES!$B$5:$G$8,4,FALSE)</f>
        <v>345698130.31</v>
      </c>
      <c r="E10" s="20">
        <f>VLOOKUP(E$1,[2]ES!$B$5:$G$8,5,FALSE)</f>
        <v>385557576.33000004</v>
      </c>
      <c r="F10" s="20">
        <f>VLOOKUP(F$1,[2]ES!$B$5:$G$8,6,FALSE)</f>
        <v>414485251.43999994</v>
      </c>
      <c r="G10" s="20">
        <f>VLOOKUP(G$1,[2]ES!$B$5:$G$8,2,FALSE)</f>
        <v>248185948.16</v>
      </c>
      <c r="H10" s="20">
        <f>VLOOKUP(H$1,[2]ES!$B$5:$G$8,3,FALSE)</f>
        <v>294624738.88999999</v>
      </c>
      <c r="I10" s="20">
        <f>VLOOKUP(I$1,[2]ES!$B$5:$G$8,4,FALSE)</f>
        <v>313334739.10999995</v>
      </c>
      <c r="J10" s="20">
        <f>VLOOKUP(J$1,[2]ES!$B$5:$G$8,5,FALSE)</f>
        <v>344942161.54000008</v>
      </c>
      <c r="K10" s="20">
        <f>VLOOKUP(K$1,[2]ES!$B$5:$G$8,6,FALSE)</f>
        <v>380550828.31</v>
      </c>
      <c r="L10" s="20">
        <f>VLOOKUP(L$1,[2]ES!$B$5:$G$8,2,FALSE)</f>
        <v>16449042.51</v>
      </c>
      <c r="M10" s="20">
        <f>VLOOKUP(M$1,[2]ES!$B$5:$G$8,3,FALSE)</f>
        <v>19036359.030000001</v>
      </c>
      <c r="N10" s="20">
        <f>VLOOKUP(N$1,[2]ES!$B$5:$G$8,4,FALSE)</f>
        <v>20688685.960000005</v>
      </c>
      <c r="O10" s="20">
        <f>VLOOKUP(O$1,[2]ES!$B$5:$G$8,5,FALSE)</f>
        <v>24595334.109999999</v>
      </c>
      <c r="P10" s="20">
        <f>VLOOKUP(P$1,[2]ES!$B$5:$G$8,6,FALSE)</f>
        <v>31425287.740000002</v>
      </c>
      <c r="Q10" s="20">
        <f>VLOOKUP(Q$1,[2]ES!$B$5:$G$8,2,FALSE)</f>
        <v>6916205131.5700006</v>
      </c>
      <c r="R10" s="20">
        <f>VLOOKUP(R$1,[2]ES!$B$5:$G$8,3,FALSE)</f>
        <v>6397643578.6399994</v>
      </c>
      <c r="S10" s="20">
        <f>VLOOKUP(S$1,[2]ES!$B$5:$G$8,4,FALSE)</f>
        <v>7121644429.0699997</v>
      </c>
      <c r="T10" s="20">
        <f>VLOOKUP(T$1,[2]ES!$B$5:$G$8,5,FALSE)</f>
        <v>8408577494.1699991</v>
      </c>
      <c r="U10" s="20">
        <f>VLOOKUP(U$1,[2]ES!$B$5:$G$8,6,FALSE)</f>
        <v>9059642600.9799976</v>
      </c>
    </row>
    <row r="11" spans="1:21">
      <c r="A11" t="s">
        <v>8</v>
      </c>
      <c r="B11" s="20">
        <f>VLOOKUP(B$1,[2]GO!$B$5:$G$8,2,FALSE)</f>
        <v>0</v>
      </c>
      <c r="C11" s="20">
        <f>VLOOKUP(C$1,[2]GO!$B$5:$G$8,3,FALSE)</f>
        <v>411674686.75</v>
      </c>
      <c r="D11" s="20">
        <f>VLOOKUP(D$1,[2]GO!$B$5:$G$8,4,FALSE)</f>
        <v>483200324.84999996</v>
      </c>
      <c r="E11" s="20">
        <f>VLOOKUP(E$1,[2]GO!$B$5:$G$8,5,FALSE)</f>
        <v>567343818.64999998</v>
      </c>
      <c r="F11" s="20">
        <f>VLOOKUP(F$1,[2]GO!$B$5:$G$8,6,FALSE)</f>
        <v>717037845.55000007</v>
      </c>
      <c r="G11" s="20">
        <f>VLOOKUP(G$1,[2]GO!$B$5:$G$8,2,FALSE)</f>
        <v>338795610.35000002</v>
      </c>
      <c r="H11" s="20">
        <f>VLOOKUP(H$1,[2]GO!$B$5:$G$8,3,FALSE)</f>
        <v>424273623.72000003</v>
      </c>
      <c r="I11" s="20">
        <f>VLOOKUP(I$1,[2]GO!$B$5:$G$8,4,FALSE)</f>
        <v>507834725.64000005</v>
      </c>
      <c r="J11" s="20">
        <f>VLOOKUP(J$1,[2]GO!$B$5:$G$8,5,FALSE)</f>
        <v>607083483.16999996</v>
      </c>
      <c r="K11" s="20">
        <f>VLOOKUP(K$1,[2]GO!$B$5:$G$8,6,FALSE)</f>
        <v>676022536.99000001</v>
      </c>
      <c r="L11" s="20">
        <f>VLOOKUP(L$1,[2]GO!$B$5:$G$8,2,FALSE)</f>
        <v>54467541.610000007</v>
      </c>
      <c r="M11" s="20">
        <f>VLOOKUP(M$1,[2]GO!$B$5:$G$8,3,FALSE)</f>
        <v>60316412.199999988</v>
      </c>
      <c r="N11" s="20">
        <f>VLOOKUP(N$1,[2]GO!$B$5:$G$8,4,FALSE)</f>
        <v>67566664.930000007</v>
      </c>
      <c r="O11" s="20">
        <f>VLOOKUP(O$1,[2]GO!$B$5:$G$8,5,FALSE)</f>
        <v>98687930.270000011</v>
      </c>
      <c r="P11" s="20">
        <f>VLOOKUP(P$1,[2]GO!$B$5:$G$8,6,FALSE)</f>
        <v>134475201.28999999</v>
      </c>
      <c r="Q11" s="20">
        <f>VLOOKUP(Q$1,[2]GO!$B$5:$G$8,2,FALSE)</f>
        <v>6342450150.5700006</v>
      </c>
      <c r="R11" s="20">
        <f>VLOOKUP(R$1,[2]GO!$B$5:$G$8,3,FALSE)</f>
        <v>6560746877.9299984</v>
      </c>
      <c r="S11" s="20">
        <f>VLOOKUP(S$1,[2]GO!$B$5:$G$8,4,FALSE)</f>
        <v>7809542241.9899998</v>
      </c>
      <c r="T11" s="20">
        <f>VLOOKUP(T$1,[2]GO!$B$5:$G$8,5,FALSE)</f>
        <v>9111384181.460001</v>
      </c>
      <c r="U11" s="20">
        <f>VLOOKUP(U$1,[2]GO!$B$5:$G$8,6,FALSE)</f>
        <v>10622120552.259998</v>
      </c>
    </row>
    <row r="12" spans="1:21">
      <c r="A12" t="s">
        <v>9</v>
      </c>
      <c r="B12" s="20">
        <f>VLOOKUP(B$1,[2]MA!$B$5:$G$8,2,FALSE)</f>
        <v>0</v>
      </c>
      <c r="C12" s="20">
        <f>VLOOKUP(C$1,[2]MA!$B$5:$G$8,3,FALSE)</f>
        <v>0</v>
      </c>
      <c r="D12" s="20">
        <f>VLOOKUP(D$1,[2]MA!$B$5:$G$8,4,FALSE)</f>
        <v>239401793.27000001</v>
      </c>
      <c r="E12" s="20">
        <f>VLOOKUP(E$1,[2]MA!$B$5:$G$8,5,FALSE)</f>
        <v>262021184.65000001</v>
      </c>
      <c r="F12" s="20">
        <f>VLOOKUP(F$1,[2]MA!$B$5:$G$8,6,FALSE)</f>
        <v>280561318.36000001</v>
      </c>
      <c r="G12" s="20">
        <f>VLOOKUP(G$1,[2]MA!$B$5:$G$8,2,FALSE)</f>
        <v>129748136.91999999</v>
      </c>
      <c r="H12" s="20">
        <f>VLOOKUP(H$1,[2]MA!$B$5:$G$8,3,FALSE)</f>
        <v>152962150.01999998</v>
      </c>
      <c r="I12" s="20">
        <f>VLOOKUP(I$1,[2]MA!$B$5:$G$8,4,FALSE)</f>
        <v>174027951.17999998</v>
      </c>
      <c r="J12" s="20">
        <f>VLOOKUP(J$1,[2]MA!$B$5:$G$8,5,FALSE)</f>
        <v>208352418.86000001</v>
      </c>
      <c r="K12" s="20">
        <f>VLOOKUP(K$1,[2]MA!$B$5:$G$8,6,FALSE)</f>
        <v>249305429.34000003</v>
      </c>
      <c r="L12" s="20">
        <f>VLOOKUP(L$1,[2]MA!$B$5:$G$8,2,FALSE)</f>
        <v>2865437.74</v>
      </c>
      <c r="M12" s="20">
        <f>VLOOKUP(M$1,[2]MA!$B$5:$G$8,3,FALSE)</f>
        <v>4707833.6999999993</v>
      </c>
      <c r="N12" s="20">
        <f>VLOOKUP(N$1,[2]MA!$B$5:$G$8,4,FALSE)</f>
        <v>4414871.57</v>
      </c>
      <c r="O12" s="20">
        <f>VLOOKUP(O$1,[2]MA!$B$5:$G$8,5,FALSE)</f>
        <v>6361606.4500000002</v>
      </c>
      <c r="P12" s="20">
        <f>VLOOKUP(P$1,[2]MA!$B$5:$G$8,6,FALSE)</f>
        <v>6555526.71</v>
      </c>
      <c r="Q12" s="20">
        <f>VLOOKUP(Q$1,[2]MA!$B$5:$G$8,2,FALSE)</f>
        <v>2334689645.6599998</v>
      </c>
      <c r="R12" s="20">
        <f>VLOOKUP(R$1,[2]MA!$B$5:$G$8,3,FALSE)</f>
        <v>2494169512.6999998</v>
      </c>
      <c r="S12" s="20">
        <f>VLOOKUP(S$1,[2]MA!$B$5:$G$8,4,FALSE)</f>
        <v>2928159801.4900002</v>
      </c>
      <c r="T12" s="20">
        <f>VLOOKUP(T$1,[2]MA!$B$5:$G$8,5,FALSE)</f>
        <v>3385283934.1000004</v>
      </c>
      <c r="U12" s="20">
        <f>VLOOKUP(U$1,[2]MA!$B$5:$G$8,6,FALSE)</f>
        <v>3820411914.3100004</v>
      </c>
    </row>
    <row r="13" spans="1:21">
      <c r="A13" t="s">
        <v>10</v>
      </c>
      <c r="B13" s="20">
        <f>VLOOKUP(B$1,[2]MG!$B$5:$G$8,2,FALSE)</f>
        <v>0</v>
      </c>
      <c r="C13" s="20">
        <f>VLOOKUP(C$1,[2]MG!$B$5:$G$8,3,FALSE)</f>
        <v>1285646835.6299999</v>
      </c>
      <c r="D13" s="20">
        <f>VLOOKUP(D$1,[2]MG!$B$5:$G$8,4,FALSE)</f>
        <v>1564591280.26</v>
      </c>
      <c r="E13" s="20">
        <f>VLOOKUP(E$1,[2]MG!$B$5:$G$8,5,FALSE)</f>
        <v>1660231752.6799998</v>
      </c>
      <c r="F13" s="20">
        <f>VLOOKUP(F$1,[2]MG!$B$5:$G$8,6,FALSE)</f>
        <v>1938000804.54</v>
      </c>
      <c r="G13" s="20">
        <f>VLOOKUP(G$1,[2]MG!$B$5:$G$8,2,FALSE)</f>
        <v>1838620700.3899999</v>
      </c>
      <c r="H13" s="20">
        <f>VLOOKUP(H$1,[2]MG!$B$5:$G$8,3,FALSE)</f>
        <v>2075812228.3100007</v>
      </c>
      <c r="I13" s="20">
        <f>VLOOKUP(I$1,[2]MG!$B$5:$G$8,4,FALSE)</f>
        <v>2288466006.6199999</v>
      </c>
      <c r="J13" s="20">
        <f>VLOOKUP(J$1,[2]MG!$B$5:$G$8,5,FALSE)</f>
        <v>2629303346.3100004</v>
      </c>
      <c r="K13" s="20">
        <f>VLOOKUP(K$1,[2]MG!$B$5:$G$8,6,FALSE)</f>
        <v>3010269848.4500008</v>
      </c>
      <c r="L13" s="20">
        <f>VLOOKUP(L$1,[2]MG!$B$5:$G$8,2,FALSE)</f>
        <v>170413492.41000003</v>
      </c>
      <c r="M13" s="20">
        <f>VLOOKUP(M$1,[2]MG!$B$5:$G$8,3,FALSE)</f>
        <v>195565796.52999997</v>
      </c>
      <c r="N13" s="20">
        <f>VLOOKUP(N$1,[2]MG!$B$5:$G$8,4,FALSE)</f>
        <v>259154865.83000001</v>
      </c>
      <c r="O13" s="20">
        <f>VLOOKUP(O$1,[2]MG!$B$5:$G$8,5,FALSE)</f>
        <v>408531433.73000002</v>
      </c>
      <c r="P13" s="20">
        <f>VLOOKUP(P$1,[2]MG!$B$5:$G$8,6,FALSE)</f>
        <v>483809322.79999995</v>
      </c>
      <c r="Q13" s="20">
        <f>VLOOKUP(Q$1,[2]MG!$B$5:$G$8,2,FALSE)</f>
        <v>22541992042.290001</v>
      </c>
      <c r="R13" s="20">
        <f>VLOOKUP(R$1,[2]MG!$B$5:$G$8,3,FALSE)</f>
        <v>22002958233.349998</v>
      </c>
      <c r="S13" s="20">
        <f>VLOOKUP(S$1,[2]MG!$B$5:$G$8,4,FALSE)</f>
        <v>26272150160.489998</v>
      </c>
      <c r="T13" s="20">
        <f>VLOOKUP(T$1,[2]MG!$B$5:$G$8,5,FALSE)</f>
        <v>28795435903.500004</v>
      </c>
      <c r="U13" s="20">
        <f>VLOOKUP(U$1,[2]MG!$B$5:$G$8,6,FALSE)</f>
        <v>31493599530.529999</v>
      </c>
    </row>
    <row r="14" spans="1:21">
      <c r="A14" t="s">
        <v>11</v>
      </c>
      <c r="B14" s="20">
        <f>VLOOKUP(B$1,[2]MS!$B$5:$G$8,2,FALSE)</f>
        <v>0</v>
      </c>
      <c r="C14" s="20">
        <f>VLOOKUP(C$1,[2]MS!$B$5:$G$8,3,FALSE)</f>
        <v>247732391.25</v>
      </c>
      <c r="D14" s="20">
        <f>VLOOKUP(D$1,[2]MS!$B$5:$G$8,4,FALSE)</f>
        <v>287472201.74000001</v>
      </c>
      <c r="E14" s="20">
        <f>VLOOKUP(E$1,[2]MS!$B$5:$G$8,5,FALSE)</f>
        <v>345290208.96999997</v>
      </c>
      <c r="F14" s="20">
        <f>VLOOKUP(F$1,[2]MS!$B$5:$G$8,6,FALSE)</f>
        <v>375800763.28999996</v>
      </c>
      <c r="G14" s="20">
        <f>VLOOKUP(G$1,[2]MS!$B$5:$G$8,2,FALSE)</f>
        <v>160483481.97</v>
      </c>
      <c r="H14" s="20">
        <f>VLOOKUP(H$1,[2]MS!$B$5:$G$8,3,FALSE)</f>
        <v>187361042.05999994</v>
      </c>
      <c r="I14" s="20">
        <f>VLOOKUP(I$1,[2]MS!$B$5:$G$8,4,FALSE)</f>
        <v>199921439.94999999</v>
      </c>
      <c r="J14" s="20">
        <f>VLOOKUP(J$1,[2]MS!$B$5:$G$8,5,FALSE)</f>
        <v>220239718.88999999</v>
      </c>
      <c r="K14" s="20">
        <f>VLOOKUP(K$1,[2]MS!$B$5:$G$8,6,FALSE)</f>
        <v>257012771.37000003</v>
      </c>
      <c r="L14" s="20">
        <f>VLOOKUP(L$1,[2]MS!$B$5:$G$8,2,FALSE)</f>
        <v>40387684.880000003</v>
      </c>
      <c r="M14" s="20">
        <f>VLOOKUP(M$1,[2]MS!$B$5:$G$8,3,FALSE)</f>
        <v>39877259.269999996</v>
      </c>
      <c r="N14" s="20">
        <f>VLOOKUP(N$1,[2]MS!$B$5:$G$8,4,FALSE)</f>
        <v>47647199.170000002</v>
      </c>
      <c r="O14" s="20">
        <f>VLOOKUP(O$1,[2]MS!$B$5:$G$8,5,FALSE)</f>
        <v>69138937.269999996</v>
      </c>
      <c r="P14" s="20">
        <f>VLOOKUP(P$1,[2]MS!$B$5:$G$8,6,FALSE)</f>
        <v>85887232.140000015</v>
      </c>
      <c r="Q14" s="20">
        <f>VLOOKUP(Q$1,[2]MS!$B$5:$G$8,2,FALSE)</f>
        <v>4060806913.2500005</v>
      </c>
      <c r="R14" s="20">
        <f>VLOOKUP(R$1,[2]MS!$B$5:$G$8,3,FALSE)</f>
        <v>3984695707.96</v>
      </c>
      <c r="S14" s="20">
        <f>VLOOKUP(S$1,[2]MS!$B$5:$G$8,4,FALSE)</f>
        <v>4353478339.5200005</v>
      </c>
      <c r="T14" s="20">
        <f>VLOOKUP(T$1,[2]MS!$B$5:$G$8,5,FALSE)</f>
        <v>5113804745.0699997</v>
      </c>
      <c r="U14" s="20">
        <f>VLOOKUP(U$1,[2]MS!$B$5:$G$8,6,FALSE)</f>
        <v>5477629346.999999</v>
      </c>
    </row>
    <row r="15" spans="1:21">
      <c r="A15" t="s">
        <v>12</v>
      </c>
      <c r="B15" s="20">
        <f>VLOOKUP(B$1,[2]MT!$B$5:$G$8,2,FALSE)</f>
        <v>0</v>
      </c>
      <c r="C15" s="20">
        <f>VLOOKUP(C$1,[2]MT!$B$5:$G$8,3,FALSE)</f>
        <v>251313418.53999999</v>
      </c>
      <c r="D15" s="20">
        <f>VLOOKUP(D$1,[2]MT!$B$5:$G$8,4,FALSE)</f>
        <v>313694460.59000003</v>
      </c>
      <c r="E15" s="20">
        <f>VLOOKUP(E$1,[2]MT!$B$5:$G$8,5,FALSE)</f>
        <v>382576052.88999999</v>
      </c>
      <c r="F15" s="20">
        <f>VLOOKUP(F$1,[2]MT!$B$5:$G$8,6,FALSE)</f>
        <v>390719346.67000008</v>
      </c>
      <c r="G15" s="20">
        <f>VLOOKUP(G$1,[2]MT!$B$5:$G$8,2,FALSE)</f>
        <v>196207666.44000003</v>
      </c>
      <c r="H15" s="20">
        <f>VLOOKUP(H$1,[2]MT!$B$5:$G$8,3,FALSE)</f>
        <v>239941384.29999998</v>
      </c>
      <c r="I15" s="20">
        <f>VLOOKUP(I$1,[2]MT!$B$5:$G$8,4,FALSE)</f>
        <v>261378587.63999996</v>
      </c>
      <c r="J15" s="20">
        <f>VLOOKUP(J$1,[2]MT!$B$5:$G$8,5,FALSE)</f>
        <v>305699530.30000001</v>
      </c>
      <c r="K15" s="20">
        <f>VLOOKUP(K$1,[2]MT!$B$5:$G$8,6,FALSE)</f>
        <v>354215193.40000004</v>
      </c>
      <c r="L15" s="20">
        <f>VLOOKUP(L$1,[2]MT!$B$5:$G$8,2,FALSE)</f>
        <v>16020560.139999999</v>
      </c>
      <c r="M15" s="20">
        <f>VLOOKUP(M$1,[2]MT!$B$5:$G$8,3,FALSE)</f>
        <v>18318886.449999999</v>
      </c>
      <c r="N15" s="20">
        <f>VLOOKUP(N$1,[2]MT!$B$5:$G$8,4,FALSE)</f>
        <v>21012617.09</v>
      </c>
      <c r="O15" s="20">
        <f>VLOOKUP(O$1,[2]MT!$B$5:$G$8,5,FALSE)</f>
        <v>26845484.479999997</v>
      </c>
      <c r="P15" s="20">
        <f>VLOOKUP(P$1,[2]MT!$B$5:$G$8,6,FALSE)</f>
        <v>45311836.57</v>
      </c>
      <c r="Q15" s="20">
        <f>VLOOKUP(Q$1,[2]MT!$B$5:$G$8,2,FALSE)</f>
        <v>4114347495.1399999</v>
      </c>
      <c r="R15" s="20">
        <f>VLOOKUP(R$1,[2]MT!$B$5:$G$8,3,FALSE)</f>
        <v>4277910432.6600008</v>
      </c>
      <c r="S15" s="20">
        <f>VLOOKUP(S$1,[2]MT!$B$5:$G$8,4,FALSE)</f>
        <v>4513686634.210001</v>
      </c>
      <c r="T15" s="20">
        <f>VLOOKUP(T$1,[2]MT!$B$5:$G$8,5,FALSE)</f>
        <v>4925054517.6800003</v>
      </c>
      <c r="U15" s="20">
        <f>VLOOKUP(U$1,[2]MT!$B$5:$G$8,6,FALSE)</f>
        <v>6443861366.7300005</v>
      </c>
    </row>
    <row r="16" spans="1:21">
      <c r="A16" t="s">
        <v>13</v>
      </c>
      <c r="B16" s="20">
        <f>VLOOKUP(B$1,[2]PA!$B$5:$G$8,2,FALSE)</f>
        <v>0</v>
      </c>
      <c r="C16" s="20">
        <f>VLOOKUP(C$1,[2]PA!$B$5:$G$8,3,FALSE)</f>
        <v>289960521.47000003</v>
      </c>
      <c r="D16" s="20">
        <f>VLOOKUP(D$1,[2]PA!$B$5:$G$8,4,FALSE)</f>
        <v>350024800.72000003</v>
      </c>
      <c r="E16" s="20">
        <f>VLOOKUP(E$1,[2]PA!$B$5:$G$8,5,FALSE)</f>
        <v>415743361.56999999</v>
      </c>
      <c r="F16" s="20">
        <f>VLOOKUP(F$1,[2]PA!$B$5:$G$8,6,FALSE)</f>
        <v>605186977.73000002</v>
      </c>
      <c r="G16" s="20">
        <f>VLOOKUP(G$1,[2]PA!$B$5:$G$8,2,FALSE)</f>
        <v>180743754.20999998</v>
      </c>
      <c r="H16" s="20">
        <f>VLOOKUP(H$1,[2]PA!$B$5:$G$8,3,FALSE)</f>
        <v>211341782.01999998</v>
      </c>
      <c r="I16" s="20">
        <f>VLOOKUP(I$1,[2]PA!$B$5:$G$8,4,FALSE)</f>
        <v>235260445.83999997</v>
      </c>
      <c r="J16" s="20">
        <f>VLOOKUP(J$1,[2]PA!$B$5:$G$8,5,FALSE)</f>
        <v>277587928.87</v>
      </c>
      <c r="K16" s="20">
        <f>VLOOKUP(K$1,[2]PA!$B$5:$G$8,6,FALSE)</f>
        <v>322491909.35000002</v>
      </c>
      <c r="L16" s="20">
        <f>VLOOKUP(L$1,[2]PA!$B$5:$G$8,2,FALSE)</f>
        <v>8711497.3399999999</v>
      </c>
      <c r="M16" s="20">
        <f>VLOOKUP(M$1,[2]PA!$B$5:$G$8,3,FALSE)</f>
        <v>5474458.6300000008</v>
      </c>
      <c r="N16" s="20">
        <f>VLOOKUP(N$1,[2]PA!$B$5:$G$8,4,FALSE)</f>
        <v>6594126.6099999994</v>
      </c>
      <c r="O16" s="20">
        <f>VLOOKUP(O$1,[2]PA!$B$5:$G$8,5,FALSE)</f>
        <v>17353198.91</v>
      </c>
      <c r="P16" s="20">
        <f>VLOOKUP(P$1,[2]PA!$B$5:$G$8,6,FALSE)</f>
        <v>13646592.739999998</v>
      </c>
      <c r="Q16" s="20">
        <f>VLOOKUP(Q$1,[2]PA!$B$5:$G$8,2,FALSE)</f>
        <v>4121813099.2799997</v>
      </c>
      <c r="R16" s="20">
        <f>VLOOKUP(R$1,[2]PA!$B$5:$G$8,3,FALSE)</f>
        <v>4420619970.2200012</v>
      </c>
      <c r="S16" s="20">
        <f>VLOOKUP(S$1,[2]PA!$B$5:$G$8,4,FALSE)</f>
        <v>5034491902.5</v>
      </c>
      <c r="T16" s="20">
        <f>VLOOKUP(T$1,[2]PA!$B$5:$G$8,5,FALSE)</f>
        <v>5552991731.4400005</v>
      </c>
      <c r="U16" s="20">
        <f>VLOOKUP(U$1,[2]PA!$B$5:$G$8,6,FALSE)</f>
        <v>6668754498.8000002</v>
      </c>
    </row>
    <row r="17" spans="1:21">
      <c r="A17" t="s">
        <v>14</v>
      </c>
      <c r="B17" s="20">
        <f>VLOOKUP(B$1,[2]PB!$B$5:$G$8,2,FALSE)</f>
        <v>0</v>
      </c>
      <c r="C17" s="20">
        <f>VLOOKUP(C$1,[2]PB!$B$5:$G$8,3,FALSE)</f>
        <v>187128162.08999997</v>
      </c>
      <c r="D17" s="20">
        <f>VLOOKUP(D$1,[2]PB!$B$5:$G$8,4,FALSE)</f>
        <v>231255250.02999997</v>
      </c>
      <c r="E17" s="20">
        <f>VLOOKUP(E$1,[2]PB!$B$5:$G$8,5,FALSE)</f>
        <v>253294578.37999997</v>
      </c>
      <c r="F17" s="20">
        <f>VLOOKUP(F$1,[2]PB!$B$5:$G$8,6,FALSE)</f>
        <v>289273269.54000002</v>
      </c>
      <c r="G17" s="20">
        <f>VLOOKUP(G$1,[2]PB!$B$5:$G$8,2,FALSE)</f>
        <v>88067055.269999996</v>
      </c>
      <c r="H17" s="20">
        <f>VLOOKUP(H$1,[2]PB!$B$5:$G$8,3,FALSE)</f>
        <v>105258847.21000001</v>
      </c>
      <c r="I17" s="20">
        <f>VLOOKUP(I$1,[2]PB!$B$5:$G$8,4,FALSE)</f>
        <v>115513927.47999999</v>
      </c>
      <c r="J17" s="20">
        <f>VLOOKUP(J$1,[2]PB!$B$5:$G$8,5,FALSE)</f>
        <v>137543154.41</v>
      </c>
      <c r="K17" s="20">
        <f>VLOOKUP(K$1,[2]PB!$B$5:$G$8,6,FALSE)</f>
        <v>162593464.66</v>
      </c>
      <c r="L17" s="20">
        <f>VLOOKUP(L$1,[2]PB!$B$5:$G$8,2,FALSE)</f>
        <v>4664093.3000000007</v>
      </c>
      <c r="M17" s="20">
        <f>VLOOKUP(M$1,[2]PB!$B$5:$G$8,3,FALSE)</f>
        <v>4873475.8600000003</v>
      </c>
      <c r="N17" s="20">
        <f>VLOOKUP(N$1,[2]PB!$B$5:$G$8,4,FALSE)</f>
        <v>7261738.6400000006</v>
      </c>
      <c r="O17" s="20">
        <f>VLOOKUP(O$1,[2]PB!$B$5:$G$8,5,FALSE)</f>
        <v>13322238.73</v>
      </c>
      <c r="P17" s="20">
        <f>VLOOKUP(P$1,[2]PB!$B$5:$G$8,6,FALSE)</f>
        <v>11756781.879999999</v>
      </c>
      <c r="Q17" s="20">
        <f>VLOOKUP(Q$1,[2]PB!$B$5:$G$8,2,FALSE)</f>
        <v>1916476945.7</v>
      </c>
      <c r="R17" s="20">
        <f>VLOOKUP(R$1,[2]PB!$B$5:$G$8,3,FALSE)</f>
        <v>2144527461.7599998</v>
      </c>
      <c r="S17" s="20">
        <f>VLOOKUP(S$1,[2]PB!$B$5:$G$8,4,FALSE)</f>
        <v>2579096126.4099998</v>
      </c>
      <c r="T17" s="20">
        <f>VLOOKUP(T$1,[2]PB!$B$5:$G$8,5,FALSE)</f>
        <v>2876587904.5500002</v>
      </c>
      <c r="U17" s="20">
        <f>VLOOKUP(U$1,[2]PB!$B$5:$G$8,6,FALSE)</f>
        <v>3317419158.8499999</v>
      </c>
    </row>
    <row r="18" spans="1:21">
      <c r="A18" t="s">
        <v>15</v>
      </c>
      <c r="B18" s="20">
        <f>VLOOKUP(B$1,[2]PE!$B$5:$G$8,2,FALSE)</f>
        <v>0</v>
      </c>
      <c r="C18" s="20">
        <f>VLOOKUP(C$1,[2]PE!$B$5:$G$8,3,FALSE)</f>
        <v>0</v>
      </c>
      <c r="D18" s="20">
        <f>VLOOKUP(D$1,[2]PE!$B$5:$G$8,4,FALSE)</f>
        <v>462635456.47999996</v>
      </c>
      <c r="E18" s="20">
        <f>VLOOKUP(E$1,[2]PE!$B$5:$G$8,5,FALSE)</f>
        <v>555704797.70999992</v>
      </c>
      <c r="F18" s="20">
        <f>VLOOKUP(F$1,[2]PE!$B$5:$G$8,6,FALSE)</f>
        <v>599566660.16999996</v>
      </c>
      <c r="G18" s="20">
        <f>VLOOKUP(G$1,[2]PE!$B$5:$G$8,2,FALSE)</f>
        <v>318037633.48000008</v>
      </c>
      <c r="H18" s="20">
        <f>VLOOKUP(H$1,[2]PE!$B$5:$G$8,3,FALSE)</f>
        <v>373114302.89999998</v>
      </c>
      <c r="I18" s="20">
        <f>VLOOKUP(I$1,[2]PE!$B$5:$G$8,4,FALSE)</f>
        <v>408424356.46000004</v>
      </c>
      <c r="J18" s="20">
        <f>VLOOKUP(J$1,[2]PE!$B$5:$G$8,5,FALSE)</f>
        <v>482086514.16999996</v>
      </c>
      <c r="K18" s="20">
        <f>VLOOKUP(K$1,[2]PE!$B$5:$G$8,6,FALSE)</f>
        <v>564009827.5</v>
      </c>
      <c r="L18" s="20">
        <f>VLOOKUP(L$1,[2]PE!$B$5:$G$8,2,FALSE)</f>
        <v>14965224.849999998</v>
      </c>
      <c r="M18" s="20">
        <f>VLOOKUP(M$1,[2]PE!$B$5:$G$8,3,FALSE)</f>
        <v>19831362.780000001</v>
      </c>
      <c r="N18" s="20">
        <f>VLOOKUP(N$1,[2]PE!$B$5:$G$8,4,FALSE)</f>
        <v>39419940.700000003</v>
      </c>
      <c r="O18" s="20">
        <f>VLOOKUP(O$1,[2]PE!$B$5:$G$8,5,FALSE)</f>
        <v>40890591.539999999</v>
      </c>
      <c r="P18" s="20">
        <f>VLOOKUP(P$1,[2]PE!$B$5:$G$8,6,FALSE)</f>
        <v>51925182.669999987</v>
      </c>
      <c r="Q18" s="20">
        <f>VLOOKUP(Q$1,[2]PE!$B$5:$G$8,2,FALSE)</f>
        <v>6114065468.0900002</v>
      </c>
      <c r="R18" s="20">
        <f>VLOOKUP(R$1,[2]PE!$B$5:$G$8,3,FALSE)</f>
        <v>6710356371.5900002</v>
      </c>
      <c r="S18" s="20">
        <f>VLOOKUP(S$1,[2]PE!$B$5:$G$8,4,FALSE)</f>
        <v>8287878764.3800001</v>
      </c>
      <c r="T18" s="20">
        <f>VLOOKUP(T$1,[2]PE!$B$5:$G$8,5,FALSE)</f>
        <v>9726708565.3700008</v>
      </c>
      <c r="U18" s="20">
        <f>VLOOKUP(U$1,[2]PE!$B$5:$G$8,6,FALSE)</f>
        <v>10468337033.98</v>
      </c>
    </row>
    <row r="19" spans="1:21">
      <c r="A19" t="s">
        <v>16</v>
      </c>
      <c r="B19" s="20">
        <f>VLOOKUP(B$1,[2]PI!$B$5:$G$8,2,FALSE)</f>
        <v>0</v>
      </c>
      <c r="C19" s="20">
        <f>VLOOKUP(C$1,[2]PI!$B$5:$G$8,3,FALSE)</f>
        <v>110190617.69</v>
      </c>
      <c r="D19" s="20">
        <f>VLOOKUP(D$1,[2]PI!$B$5:$G$8,4,FALSE)</f>
        <v>135304599.05000001</v>
      </c>
      <c r="E19" s="20">
        <f>VLOOKUP(E$1,[2]PI!$B$5:$G$8,5,FALSE)</f>
        <v>158043669.99999997</v>
      </c>
      <c r="F19" s="20">
        <f>VLOOKUP(F$1,[2]PI!$B$5:$G$8,6,FALSE)</f>
        <v>169022156.92000002</v>
      </c>
      <c r="G19" s="20">
        <f>VLOOKUP(G$1,[2]PI!$B$5:$G$8,2,FALSE)</f>
        <v>76381790.939999998</v>
      </c>
      <c r="H19" s="20">
        <f>VLOOKUP(H$1,[2]PI!$B$5:$G$8,3,FALSE)</f>
        <v>87747929.420000017</v>
      </c>
      <c r="I19" s="20">
        <f>VLOOKUP(I$1,[2]PI!$B$5:$G$8,4,FALSE)</f>
        <v>103290576.17999999</v>
      </c>
      <c r="J19" s="20">
        <f>VLOOKUP(J$1,[2]PI!$B$5:$G$8,5,FALSE)</f>
        <v>122698026.86000001</v>
      </c>
      <c r="K19" s="20">
        <f>VLOOKUP(K$1,[2]PI!$B$5:$G$8,6,FALSE)</f>
        <v>141951941.36999997</v>
      </c>
      <c r="L19" s="20">
        <f>VLOOKUP(L$1,[2]PI!$B$5:$G$8,2,FALSE)</f>
        <v>3471804.5799999996</v>
      </c>
      <c r="M19" s="20">
        <f>VLOOKUP(M$1,[2]PI!$B$5:$G$8,3,FALSE)</f>
        <v>2287710.75</v>
      </c>
      <c r="N19" s="20">
        <f>VLOOKUP(N$1,[2]PI!$B$5:$G$8,4,FALSE)</f>
        <v>4100623.6900000009</v>
      </c>
      <c r="O19" s="20">
        <f>VLOOKUP(O$1,[2]PI!$B$5:$G$8,5,FALSE)</f>
        <v>4842213.67</v>
      </c>
      <c r="P19" s="20">
        <f>VLOOKUP(P$1,[2]PI!$B$5:$G$8,6,FALSE)</f>
        <v>10764637.239999998</v>
      </c>
      <c r="Q19" s="20">
        <f>VLOOKUP(Q$1,[2]PI!$B$5:$G$8,2,FALSE)</f>
        <v>1398782507.45</v>
      </c>
      <c r="R19" s="20">
        <f>VLOOKUP(R$1,[2]PI!$B$5:$G$8,3,FALSE)</f>
        <v>1574693327.1300001</v>
      </c>
      <c r="S19" s="20">
        <f>VLOOKUP(S$1,[2]PI!$B$5:$G$8,4,FALSE)</f>
        <v>1905873197.79</v>
      </c>
      <c r="T19" s="20">
        <f>VLOOKUP(T$1,[2]PI!$B$5:$G$8,5,FALSE)</f>
        <v>2072259438.49</v>
      </c>
      <c r="U19" s="20">
        <f>VLOOKUP(U$1,[2]PI!$B$5:$G$8,6,FALSE)</f>
        <v>2376215482.1399994</v>
      </c>
    </row>
    <row r="20" spans="1:21">
      <c r="A20" t="s">
        <v>17</v>
      </c>
      <c r="B20" s="20">
        <f>VLOOKUP(B$1,[2]PR!$B$5:$G$8,2,FALSE)</f>
        <v>0</v>
      </c>
      <c r="C20" s="20">
        <f>VLOOKUP(C$1,[2]PR!$B$5:$G$8,3,FALSE)</f>
        <v>516651510.06999999</v>
      </c>
      <c r="D20" s="20">
        <f>VLOOKUP(D$1,[2]PR!$B$5:$G$8,4,FALSE)</f>
        <v>751289817.29999995</v>
      </c>
      <c r="E20" s="20">
        <f>VLOOKUP(E$1,[2]PR!$B$5:$G$8,5,FALSE)</f>
        <v>1098860284.9200001</v>
      </c>
      <c r="F20" s="20">
        <f>VLOOKUP(F$1,[2]PR!$B$5:$G$8,6,FALSE)</f>
        <v>1365630290.1700001</v>
      </c>
      <c r="G20" s="20">
        <f>VLOOKUP(G$1,[2]PR!$B$5:$G$8,2,FALSE)</f>
        <v>1097388731.02</v>
      </c>
      <c r="H20" s="20">
        <f>VLOOKUP(H$1,[2]PR!$B$5:$G$8,3,FALSE)</f>
        <v>1290926747.5999999</v>
      </c>
      <c r="I20" s="20">
        <f>VLOOKUP(I$1,[2]PR!$B$5:$G$8,4,FALSE)</f>
        <v>1361673854.0799999</v>
      </c>
      <c r="J20" s="20">
        <f>VLOOKUP(J$1,[2]PR!$B$5:$G$8,5,FALSE)</f>
        <v>1548427207.2599998</v>
      </c>
      <c r="K20" s="20">
        <f>VLOOKUP(K$1,[2]PR!$B$5:$G$8,6,FALSE)</f>
        <v>1734875169.8999999</v>
      </c>
      <c r="L20" s="20">
        <f>VLOOKUP(L$1,[2]PR!$B$5:$G$8,2,FALSE)</f>
        <v>102152607.16000001</v>
      </c>
      <c r="M20" s="20">
        <f>VLOOKUP(M$1,[2]PR!$B$5:$G$8,3,FALSE)</f>
        <v>99474749.210000008</v>
      </c>
      <c r="N20" s="20">
        <f>VLOOKUP(N$1,[2]PR!$B$5:$G$8,4,FALSE)</f>
        <v>148956996.53</v>
      </c>
      <c r="O20" s="20">
        <f>VLOOKUP(O$1,[2]PR!$B$5:$G$8,5,FALSE)</f>
        <v>148708466.72</v>
      </c>
      <c r="P20" s="20">
        <f>VLOOKUP(P$1,[2]PR!$B$5:$G$8,6,FALSE)</f>
        <v>193070215.16000003</v>
      </c>
      <c r="Q20" s="20">
        <f>VLOOKUP(Q$1,[2]PR!$B$5:$G$8,2,FALSE)</f>
        <v>11696064893.789999</v>
      </c>
      <c r="R20" s="20">
        <f>VLOOKUP(R$1,[2]PR!$B$5:$G$8,3,FALSE)</f>
        <v>12243655097.030003</v>
      </c>
      <c r="S20" s="20">
        <f>VLOOKUP(S$1,[2]PR!$B$5:$G$8,4,FALSE)</f>
        <v>13792761720.519999</v>
      </c>
      <c r="T20" s="20">
        <f>VLOOKUP(T$1,[2]PR!$B$5:$G$8,5,FALSE)</f>
        <v>15807822989.84</v>
      </c>
      <c r="U20" s="20">
        <f>VLOOKUP(U$1,[2]PR!$B$5:$G$8,6,FALSE)</f>
        <v>17751217020.970001</v>
      </c>
    </row>
    <row r="21" spans="1:21">
      <c r="A21" t="s">
        <v>18</v>
      </c>
      <c r="B21" s="20">
        <f>VLOOKUP(B$1,[2]RJ!$B$5:$G$8,2,FALSE)</f>
        <v>0</v>
      </c>
      <c r="C21" s="20">
        <f>VLOOKUP(C$1,[2]RJ!$B$5:$G$8,3,FALSE)</f>
        <v>1283780000</v>
      </c>
      <c r="D21" s="20">
        <f>VLOOKUP(D$1,[2]RJ!$B$5:$G$8,4,FALSE)</f>
        <v>1491339059</v>
      </c>
      <c r="E21" s="20">
        <f>VLOOKUP(E$1,[2]RJ!$B$5:$G$8,5,FALSE)</f>
        <v>1708473888</v>
      </c>
      <c r="F21" s="20">
        <f>VLOOKUP(F$1,[2]RJ!$B$5:$G$8,6,FALSE)</f>
        <v>1892773441</v>
      </c>
      <c r="G21" s="20">
        <f>VLOOKUP(G$1,[2]RJ!$B$5:$G$8,2,FALSE)</f>
        <v>1237657000</v>
      </c>
      <c r="H21" s="20">
        <f>VLOOKUP(H$1,[2]RJ!$B$5:$G$8,3,FALSE)</f>
        <v>1511183000</v>
      </c>
      <c r="I21" s="20">
        <f>VLOOKUP(I$1,[2]RJ!$B$5:$G$8,4,FALSE)</f>
        <v>1417039832</v>
      </c>
      <c r="J21" s="20">
        <f>VLOOKUP(J$1,[2]RJ!$B$5:$G$8,5,FALSE)</f>
        <v>1547153559</v>
      </c>
      <c r="K21" s="20">
        <f>VLOOKUP(K$1,[2]RJ!$B$5:$G$8,6,FALSE)</f>
        <v>1743605226</v>
      </c>
      <c r="L21" s="20">
        <f>VLOOKUP(L$1,[2]RJ!$B$5:$G$8,2,FALSE)</f>
        <v>206154000</v>
      </c>
      <c r="M21" s="20">
        <f>VLOOKUP(M$1,[2]RJ!$B$5:$G$8,3,FALSE)</f>
        <v>290448000</v>
      </c>
      <c r="N21" s="20">
        <f>VLOOKUP(N$1,[2]RJ!$B$5:$G$8,4,FALSE)</f>
        <v>464270603</v>
      </c>
      <c r="O21" s="20">
        <f>VLOOKUP(O$1,[2]RJ!$B$5:$G$8,5,FALSE)</f>
        <v>418195529</v>
      </c>
      <c r="P21" s="20">
        <f>VLOOKUP(P$1,[2]RJ!$B$5:$G$8,6,FALSE)</f>
        <v>525059853</v>
      </c>
      <c r="Q21" s="20">
        <f>VLOOKUP(Q$1,[2]RJ!$B$5:$G$8,2,FALSE)</f>
        <v>17689766000</v>
      </c>
      <c r="R21" s="20">
        <f>VLOOKUP(R$1,[2]RJ!$B$5:$G$8,3,FALSE)</f>
        <v>18619472000</v>
      </c>
      <c r="S21" s="20">
        <f>VLOOKUP(S$1,[2]RJ!$B$5:$G$8,4,FALSE)</f>
        <v>22113232827</v>
      </c>
      <c r="T21" s="20">
        <f>VLOOKUP(T$1,[2]RJ!$B$5:$G$8,5,FALSE)</f>
        <v>24802484759</v>
      </c>
      <c r="U21" s="20">
        <f>VLOOKUP(U$1,[2]RJ!$B$5:$G$8,6,FALSE)</f>
        <v>26661527901</v>
      </c>
    </row>
    <row r="22" spans="1:21">
      <c r="A22" t="s">
        <v>19</v>
      </c>
      <c r="B22" s="20">
        <f>VLOOKUP(B$1,[2]RN!$B$5:$G$8,2,FALSE)</f>
        <v>0</v>
      </c>
      <c r="C22" s="20">
        <f>VLOOKUP(C$1,[2]RN!$B$5:$G$8,3,FALSE)</f>
        <v>0</v>
      </c>
      <c r="D22" s="20">
        <f>VLOOKUP(D$1,[2]RN!$B$5:$G$8,4,FALSE)</f>
        <v>281486146.87</v>
      </c>
      <c r="E22" s="20">
        <f>VLOOKUP(E$1,[2]RN!$B$5:$G$8,5,FALSE)</f>
        <v>314528886.13</v>
      </c>
      <c r="F22" s="20">
        <f>VLOOKUP(F$1,[2]RN!$B$5:$G$8,6,FALSE)</f>
        <v>362821774.22000003</v>
      </c>
      <c r="G22" s="20">
        <f>VLOOKUP(G$1,[2]RN!$B$5:$G$8,2,FALSE)</f>
        <v>122610030.43999998</v>
      </c>
      <c r="H22" s="20">
        <f>VLOOKUP(H$1,[2]RN!$B$5:$G$8,3,FALSE)</f>
        <v>141382152.58000001</v>
      </c>
      <c r="I22" s="20">
        <f>VLOOKUP(I$1,[2]RN!$B$5:$G$8,4,FALSE)</f>
        <v>153051615.40000001</v>
      </c>
      <c r="J22" s="20">
        <f>VLOOKUP(J$1,[2]RN!$B$5:$G$8,5,FALSE)</f>
        <v>179692226.19999999</v>
      </c>
      <c r="K22" s="20">
        <f>VLOOKUP(K$1,[2]RN!$B$5:$G$8,6,FALSE)</f>
        <v>203141502.16</v>
      </c>
      <c r="L22" s="20">
        <f>VLOOKUP(L$1,[2]RN!$B$5:$G$8,2,FALSE)</f>
        <v>876183.81</v>
      </c>
      <c r="M22" s="20">
        <f>VLOOKUP(M$1,[2]RN!$B$5:$G$8,3,FALSE)</f>
        <v>0</v>
      </c>
      <c r="N22" s="20">
        <f>VLOOKUP(N$1,[2]RN!$B$5:$G$8,4,FALSE)</f>
        <v>9040829.0600000005</v>
      </c>
      <c r="O22" s="20">
        <f>VLOOKUP(O$1,[2]RN!$B$5:$G$8,5,FALSE)</f>
        <v>12195944.16</v>
      </c>
      <c r="P22" s="20">
        <f>VLOOKUP(P$1,[2]RN!$B$5:$G$8,6,FALSE)</f>
        <v>13668750.229999999</v>
      </c>
      <c r="Q22" s="20">
        <f>VLOOKUP(Q$1,[2]RN!$B$5:$G$8,2,FALSE)</f>
        <v>2233425001.6199999</v>
      </c>
      <c r="R22" s="20">
        <f>VLOOKUP(R$1,[2]RN!$B$5:$G$8,3,FALSE)</f>
        <v>2383154554.4499998</v>
      </c>
      <c r="S22" s="20">
        <f>VLOOKUP(S$1,[2]RN!$B$5:$G$8,4,FALSE)</f>
        <v>2803651887.3800001</v>
      </c>
      <c r="T22" s="20">
        <f>VLOOKUP(T$1,[2]RN!$B$5:$G$8,5,FALSE)</f>
        <v>3115972946.9000001</v>
      </c>
      <c r="U22" s="20">
        <f>VLOOKUP(U$1,[2]RN!$B$5:$G$8,6,FALSE)</f>
        <v>3678972827.7400002</v>
      </c>
    </row>
    <row r="23" spans="1:21">
      <c r="A23" t="s">
        <v>20</v>
      </c>
      <c r="B23" s="20">
        <f>VLOOKUP(B$1,[2]RO!$B$5:$G$8,2,FALSE)</f>
        <v>0</v>
      </c>
      <c r="C23" s="20">
        <f>VLOOKUP(C$1,[2]RO!$B$5:$G$8,3,FALSE)</f>
        <v>91878079.800000012</v>
      </c>
      <c r="D23" s="20">
        <f>VLOOKUP(D$1,[2]RO!$B$5:$G$8,4,FALSE)</f>
        <v>144561010.34999999</v>
      </c>
      <c r="E23" s="20">
        <f>VLOOKUP(E$1,[2]RO!$B$5:$G$8,5,FALSE)</f>
        <v>167727471.91000003</v>
      </c>
      <c r="F23" s="20">
        <f>VLOOKUP(F$1,[2]RO!$B$5:$G$8,6,FALSE)</f>
        <v>188868368.65000001</v>
      </c>
      <c r="G23" s="20">
        <f>VLOOKUP(G$1,[2]RO!$B$5:$G$8,2,FALSE)</f>
        <v>82011843</v>
      </c>
      <c r="H23" s="20">
        <f>VLOOKUP(H$1,[2]RO!$B$5:$G$8,3,FALSE)</f>
        <v>94000225.359999999</v>
      </c>
      <c r="I23" s="20">
        <f>VLOOKUP(I$1,[2]RO!$B$5:$G$8,4,FALSE)</f>
        <v>110225930.34</v>
      </c>
      <c r="J23" s="20">
        <f>VLOOKUP(J$1,[2]RO!$B$5:$G$8,5,FALSE)</f>
        <v>119760294.42</v>
      </c>
      <c r="K23" s="20">
        <f>VLOOKUP(K$1,[2]RO!$B$5:$G$8,6,FALSE)</f>
        <v>137062742.20000002</v>
      </c>
      <c r="L23" s="20">
        <f>VLOOKUP(L$1,[2]RO!$B$5:$G$8,2,FALSE)</f>
        <v>2625258</v>
      </c>
      <c r="M23" s="20">
        <f>VLOOKUP(M$1,[2]RO!$B$5:$G$8,3,FALSE)</f>
        <v>4580484.0999999996</v>
      </c>
      <c r="N23" s="20">
        <f>VLOOKUP(N$1,[2]RO!$B$5:$G$8,4,FALSE)</f>
        <v>5505620.9000000004</v>
      </c>
      <c r="O23" s="20">
        <f>VLOOKUP(O$1,[2]RO!$B$5:$G$8,5,FALSE)</f>
        <v>4610866.92</v>
      </c>
      <c r="P23" s="20">
        <f>VLOOKUP(P$1,[2]RO!$B$5:$G$8,6,FALSE)</f>
        <v>4122200.0599999996</v>
      </c>
      <c r="Q23" s="20">
        <f>VLOOKUP(Q$1,[2]RO!$B$5:$G$8,2,FALSE)</f>
        <v>1665395756</v>
      </c>
      <c r="R23" s="20">
        <f>VLOOKUP(R$1,[2]RO!$B$5:$G$8,3,FALSE)</f>
        <v>1783706828.1100001</v>
      </c>
      <c r="S23" s="20">
        <f>VLOOKUP(S$1,[2]RO!$B$5:$G$8,4,FALSE)</f>
        <v>2163250521.3499999</v>
      </c>
      <c r="T23" s="20">
        <f>VLOOKUP(T$1,[2]RO!$B$5:$G$8,5,FALSE)</f>
        <v>2485153796.6499996</v>
      </c>
      <c r="U23" s="20">
        <f>VLOOKUP(U$1,[2]RO!$B$5:$G$8,6,FALSE)</f>
        <v>2613123715.8499999</v>
      </c>
    </row>
    <row r="24" spans="1:21">
      <c r="A24" t="s">
        <v>21</v>
      </c>
      <c r="B24" s="20">
        <f>VLOOKUP(B$1,[2]RR!$B$5:$G$8,2,FALSE)</f>
        <v>0</v>
      </c>
      <c r="C24" s="20">
        <f>VLOOKUP(C$1,[2]RR!$B$5:$G$8,3,FALSE)</f>
        <v>52993329.690000005</v>
      </c>
      <c r="D24" s="20">
        <f>VLOOKUP(D$1,[2]RR!$B$5:$G$8,4,FALSE)</f>
        <v>64484720.859999999</v>
      </c>
      <c r="E24" s="20">
        <f>VLOOKUP(E$1,[2]RR!$B$5:$G$8,5,FALSE)</f>
        <v>52676248.959999993</v>
      </c>
      <c r="F24" s="20">
        <f>VLOOKUP(F$1,[2]RR!$B$5:$G$8,6,FALSE)</f>
        <v>49908601.060000002</v>
      </c>
      <c r="G24" s="20">
        <f>VLOOKUP(G$1,[2]RR!$B$5:$G$8,2,FALSE)</f>
        <v>25661989.899999999</v>
      </c>
      <c r="H24" s="20">
        <f>VLOOKUP(H$1,[2]RR!$B$5:$G$8,3,FALSE)</f>
        <v>16197856.83</v>
      </c>
      <c r="I24" s="20">
        <f>VLOOKUP(I$1,[2]RR!$B$5:$G$8,4,FALSE)</f>
        <v>21987560.010000002</v>
      </c>
      <c r="J24" s="20">
        <f>VLOOKUP(J$1,[2]RR!$B$5:$G$8,5,FALSE)</f>
        <v>28152083.390000001</v>
      </c>
      <c r="K24" s="20">
        <f>VLOOKUP(K$1,[2]RR!$B$5:$G$8,6,FALSE)</f>
        <v>32994567.559999995</v>
      </c>
      <c r="L24" s="20">
        <f>VLOOKUP(L$1,[2]RR!$B$5:$G$8,2,FALSE)</f>
        <v>714948.17</v>
      </c>
      <c r="M24" s="20">
        <f>VLOOKUP(M$1,[2]RR!$B$5:$G$8,3,FALSE)</f>
        <v>471779.63</v>
      </c>
      <c r="N24" s="20">
        <f>VLOOKUP(N$1,[2]RR!$B$5:$G$8,4,FALSE)</f>
        <v>797080.07</v>
      </c>
      <c r="O24" s="20">
        <f>VLOOKUP(O$1,[2]RR!$B$5:$G$8,5,FALSE)</f>
        <v>989492.08000000007</v>
      </c>
      <c r="P24" s="20">
        <f>VLOOKUP(P$1,[2]RR!$B$5:$G$8,6,FALSE)</f>
        <v>1071842.52</v>
      </c>
      <c r="Q24" s="20">
        <f>VLOOKUP(Q$1,[2]RR!$B$5:$G$8,2,FALSE)</f>
        <v>299887534.98000002</v>
      </c>
      <c r="R24" s="20">
        <f>VLOOKUP(R$1,[2]RR!$B$5:$G$8,3,FALSE)</f>
        <v>346178066.23999995</v>
      </c>
      <c r="S24" s="20">
        <f>VLOOKUP(S$1,[2]RR!$B$5:$G$8,4,FALSE)</f>
        <v>406814551.13</v>
      </c>
      <c r="T24" s="20">
        <f>VLOOKUP(T$1,[2]RR!$B$5:$G$8,5,FALSE)</f>
        <v>418138622.09999996</v>
      </c>
      <c r="U24" s="20">
        <f>VLOOKUP(U$1,[2]RR!$B$5:$G$8,6,FALSE)</f>
        <v>456682939.49000001</v>
      </c>
    </row>
    <row r="25" spans="1:21">
      <c r="A25" t="s">
        <v>22</v>
      </c>
      <c r="B25" s="20">
        <f>VLOOKUP(B$1,[2]RS!$B$5:$G$8,2,FALSE)</f>
        <v>0</v>
      </c>
      <c r="C25" s="20">
        <f>VLOOKUP(C$1,[2]RS!$B$5:$G$8,3,FALSE)</f>
        <v>44939619.709999993</v>
      </c>
      <c r="D25" s="20">
        <f>VLOOKUP(D$1,[2]RS!$B$5:$G$8,4,FALSE)</f>
        <v>185587825</v>
      </c>
      <c r="E25" s="20">
        <f>VLOOKUP(E$1,[2]RS!$B$5:$G$8,5,FALSE)</f>
        <v>67970056.640000001</v>
      </c>
      <c r="F25" s="20">
        <f>VLOOKUP(F$1,[2]RS!$B$5:$G$8,6,FALSE)</f>
        <v>53337670.490000002</v>
      </c>
      <c r="G25" s="20">
        <f>VLOOKUP(G$1,[2]RS!$B$5:$G$8,2,FALSE)</f>
        <v>1006208712.73</v>
      </c>
      <c r="H25" s="20">
        <f>VLOOKUP(H$1,[2]RS!$B$5:$G$8,3,FALSE)</f>
        <v>1477333353.6900001</v>
      </c>
      <c r="I25" s="20">
        <f>VLOOKUP(I$1,[2]RS!$B$5:$G$8,4,FALSE)</f>
        <v>1458232749.8199997</v>
      </c>
      <c r="J25" s="20">
        <f>VLOOKUP(J$1,[2]RS!$B$5:$G$8,5,FALSE)</f>
        <v>1631357430.5699997</v>
      </c>
      <c r="K25" s="20">
        <f>VLOOKUP(K$1,[2]RS!$B$5:$G$8,6,FALSE)</f>
        <v>1841661246.8199999</v>
      </c>
      <c r="L25" s="20">
        <f>VLOOKUP(L$1,[2]RS!$B$5:$G$8,2,FALSE)</f>
        <v>69323385.789999992</v>
      </c>
      <c r="M25" s="20">
        <f>VLOOKUP(M$1,[2]RS!$B$5:$G$8,3,FALSE)</f>
        <v>82864365.469999999</v>
      </c>
      <c r="N25" s="20">
        <f>VLOOKUP(N$1,[2]RS!$B$5:$G$8,4,FALSE)</f>
        <v>247039836.13999996</v>
      </c>
      <c r="O25" s="20">
        <f>VLOOKUP(O$1,[2]RS!$B$5:$G$8,5,FALSE)</f>
        <v>234602365.75999999</v>
      </c>
      <c r="P25" s="20">
        <f>VLOOKUP(P$1,[2]RS!$B$5:$G$8,6,FALSE)</f>
        <v>225352113.30000001</v>
      </c>
      <c r="Q25" s="20">
        <f>VLOOKUP(Q$1,[2]RS!$B$5:$G$8,2,FALSE)</f>
        <v>14535736699.74</v>
      </c>
      <c r="R25" s="20">
        <f>VLOOKUP(R$1,[2]RS!$B$5:$G$8,3,FALSE)</f>
        <v>14733239412.370003</v>
      </c>
      <c r="S25" s="20">
        <f>VLOOKUP(S$1,[2]RS!$B$5:$G$8,4,FALSE)</f>
        <v>17283264553.73</v>
      </c>
      <c r="T25" s="20">
        <f>VLOOKUP(T$1,[2]RS!$B$5:$G$8,5,FALSE)</f>
        <v>19040822379.259998</v>
      </c>
      <c r="U25" s="20">
        <f>VLOOKUP(U$1,[2]RS!$B$5:$G$8,6,FALSE)</f>
        <v>20730510844.610001</v>
      </c>
    </row>
    <row r="26" spans="1:21">
      <c r="A26" t="s">
        <v>23</v>
      </c>
      <c r="B26" s="20">
        <f>VLOOKUP(B$1,[2]SC!$B$5:$G$8,2,FALSE)</f>
        <v>0</v>
      </c>
      <c r="C26" s="20">
        <f>VLOOKUP(C$1,[2]SC!$B$5:$G$8,3,FALSE)</f>
        <v>0</v>
      </c>
      <c r="D26" s="20">
        <f>VLOOKUP(D$1,[2]SC!$B$5:$G$8,4,FALSE)</f>
        <v>507621500.15999997</v>
      </c>
      <c r="E26" s="20">
        <f>VLOOKUP(E$1,[2]SC!$B$5:$G$8,5,FALSE)</f>
        <v>628143669.51999998</v>
      </c>
      <c r="F26" s="20">
        <f>VLOOKUP(F$1,[2]SC!$B$5:$G$8,6,FALSE)</f>
        <v>730785737.5</v>
      </c>
      <c r="G26" s="20">
        <f>VLOOKUP(G$1,[2]SC!$B$5:$G$8,2,FALSE)</f>
        <v>663819447.58999991</v>
      </c>
      <c r="H26" s="20">
        <f>VLOOKUP(H$1,[2]SC!$B$5:$G$8,3,FALSE)</f>
        <v>790568994.60000002</v>
      </c>
      <c r="I26" s="20">
        <f>VLOOKUP(I$1,[2]SC!$B$5:$G$8,4,FALSE)</f>
        <v>865231816.10000002</v>
      </c>
      <c r="J26" s="20">
        <f>VLOOKUP(J$1,[2]SC!$B$5:$G$8,5,FALSE)</f>
        <v>982164589.27999997</v>
      </c>
      <c r="K26" s="20">
        <f>VLOOKUP(K$1,[2]SC!$B$5:$G$8,6,FALSE)</f>
        <v>1121316189.7599998</v>
      </c>
      <c r="L26" s="20">
        <f>VLOOKUP(L$1,[2]SC!$B$5:$G$8,2,FALSE)</f>
        <v>53470582.75999999</v>
      </c>
      <c r="M26" s="20">
        <f>VLOOKUP(M$1,[2]SC!$B$5:$G$8,3,FALSE)</f>
        <v>50964699.140000001</v>
      </c>
      <c r="N26" s="20">
        <f>VLOOKUP(N$1,[2]SC!$B$5:$G$8,4,FALSE)</f>
        <v>69816505.920000002</v>
      </c>
      <c r="O26" s="20">
        <f>VLOOKUP(O$1,[2]SC!$B$5:$G$8,5,FALSE)</f>
        <v>87911314.520000011</v>
      </c>
      <c r="P26" s="20">
        <f>VLOOKUP(P$1,[2]SC!$B$5:$G$8,6,FALSE)</f>
        <v>121785588.31</v>
      </c>
      <c r="Q26" s="20">
        <f>VLOOKUP(Q$1,[2]SC!$B$5:$G$8,2,FALSE)</f>
        <v>7759849033.8400002</v>
      </c>
      <c r="R26" s="20">
        <f>VLOOKUP(R$1,[2]SC!$B$5:$G$8,3,FALSE)</f>
        <v>8355949052.0200005</v>
      </c>
      <c r="S26" s="20">
        <f>VLOOKUP(S$1,[2]SC!$B$5:$G$8,4,FALSE)</f>
        <v>10168461596.6</v>
      </c>
      <c r="T26" s="20">
        <f>VLOOKUP(T$1,[2]SC!$B$5:$G$8,5,FALSE)</f>
        <v>11663325276.09</v>
      </c>
      <c r="U26" s="20">
        <f>VLOOKUP(U$1,[2]SC!$B$5:$G$8,6,FALSE)</f>
        <v>12624114873.099998</v>
      </c>
    </row>
    <row r="27" spans="1:21">
      <c r="A27" t="s">
        <v>24</v>
      </c>
      <c r="B27" s="20">
        <f>VLOOKUP(B$1,[2]SE!$B$5:$G$8,2,FALSE)</f>
        <v>0</v>
      </c>
      <c r="C27" s="20">
        <f>VLOOKUP(C$1,[2]SE!$B$5:$G$8,3,FALSE)</f>
        <v>165061645</v>
      </c>
      <c r="D27" s="20">
        <f>VLOOKUP(D$1,[2]SE!$B$5:$G$8,4,FALSE)</f>
        <v>223329810.70999998</v>
      </c>
      <c r="E27" s="20">
        <f>VLOOKUP(E$1,[2]SE!$B$5:$G$8,5,FALSE)</f>
        <v>269545063.51999998</v>
      </c>
      <c r="F27" s="20">
        <f>VLOOKUP(F$1,[2]SE!$B$5:$G$8,6,FALSE)</f>
        <v>312558368.77999997</v>
      </c>
      <c r="G27" s="20">
        <f>VLOOKUP(G$1,[2]SE!$B$5:$G$8,2,FALSE)</f>
        <v>56500723.259999998</v>
      </c>
      <c r="H27" s="20">
        <f>VLOOKUP(H$1,[2]SE!$B$5:$G$8,3,FALSE)</f>
        <v>67254868.090000004</v>
      </c>
      <c r="I27" s="20">
        <f>VLOOKUP(I$1,[2]SE!$B$5:$G$8,4,FALSE)</f>
        <v>79884454.109999985</v>
      </c>
      <c r="J27" s="20">
        <f>VLOOKUP(J$1,[2]SE!$B$5:$G$8,5,FALSE)</f>
        <v>91944371.359999999</v>
      </c>
      <c r="K27" s="20">
        <f>VLOOKUP(K$1,[2]SE!$B$5:$G$8,6,FALSE)</f>
        <v>109435822.56</v>
      </c>
      <c r="L27" s="20">
        <f>VLOOKUP(L$1,[2]SE!$B$5:$G$8,2,FALSE)</f>
        <v>3278717.2399999998</v>
      </c>
      <c r="M27" s="20">
        <f>VLOOKUP(M$1,[2]SE!$B$5:$G$8,3,FALSE)</f>
        <v>4203166.17</v>
      </c>
      <c r="N27" s="20">
        <f>VLOOKUP(N$1,[2]SE!$B$5:$G$8,4,FALSE)</f>
        <v>8190947.2699999996</v>
      </c>
      <c r="O27" s="20">
        <f>VLOOKUP(O$1,[2]SE!$B$5:$G$8,5,FALSE)</f>
        <v>7536920.2300000004</v>
      </c>
      <c r="P27" s="20">
        <f>VLOOKUP(P$1,[2]SE!$B$5:$G$8,6,FALSE)</f>
        <v>13487720.310000001</v>
      </c>
      <c r="Q27" s="20">
        <f>VLOOKUP(Q$1,[2]SE!$B$5:$G$8,2,FALSE)</f>
        <v>1327083893.9899998</v>
      </c>
      <c r="R27" s="20">
        <f>VLOOKUP(R$1,[2]SE!$B$5:$G$8,3,FALSE)</f>
        <v>1417319459.3999999</v>
      </c>
      <c r="S27" s="20">
        <f>VLOOKUP(S$1,[2]SE!$B$5:$G$8,4,FALSE)</f>
        <v>1753548550.73</v>
      </c>
      <c r="T27" s="20">
        <f>VLOOKUP(T$1,[2]SE!$B$5:$G$8,5,FALSE)</f>
        <v>1958078760.55</v>
      </c>
      <c r="U27" s="20">
        <f>VLOOKUP(U$1,[2]SE!$B$5:$G$8,6,FALSE)</f>
        <v>2180560593.1100001</v>
      </c>
    </row>
    <row r="28" spans="1:21">
      <c r="A28" t="s">
        <v>25</v>
      </c>
      <c r="B28" s="20">
        <f>VLOOKUP(B$1,[2]SP!$B$5:$G$8,2,FALSE)</f>
        <v>0</v>
      </c>
      <c r="C28" s="20">
        <f>VLOOKUP(C$1,[2]SP!$B$5:$G$8,3,FALSE)</f>
        <v>0</v>
      </c>
      <c r="D28" s="20">
        <f>VLOOKUP(D$1,[2]SP!$B$5:$G$8,4,FALSE)</f>
        <v>0</v>
      </c>
      <c r="E28" s="20">
        <f>VLOOKUP(E$1,[2]SP!$B$5:$G$8,5,FALSE)</f>
        <v>0</v>
      </c>
      <c r="F28" s="20">
        <f>VLOOKUP(F$1,[2]SP!$B$5:$G$8,6,FALSE)</f>
        <v>0</v>
      </c>
      <c r="G28" s="20">
        <f>VLOOKUP(G$1,[2]SP!$B$5:$G$8,2,FALSE)</f>
        <v>7705328453.3599987</v>
      </c>
      <c r="H28" s="20">
        <f>VLOOKUP(H$1,[2]SP!$B$5:$G$8,3,FALSE)</f>
        <v>8864248996.4200001</v>
      </c>
      <c r="I28" s="20">
        <f>VLOOKUP(I$1,[2]SP!$B$5:$G$8,4,FALSE)</f>
        <v>9391223554.789999</v>
      </c>
      <c r="J28" s="20">
        <f>VLOOKUP(J$1,[2]SP!$B$5:$G$8,5,FALSE)</f>
        <v>10437320845.32</v>
      </c>
      <c r="K28" s="20">
        <f>VLOOKUP(K$1,[2]SP!$B$5:$G$8,6,FALSE)</f>
        <v>11403656959.25</v>
      </c>
      <c r="L28" s="20">
        <f>VLOOKUP(L$1,[2]SP!$B$5:$G$8,2,FALSE)</f>
        <v>0</v>
      </c>
      <c r="M28" s="20">
        <f>VLOOKUP(M$1,[2]SP!$B$5:$G$8,3,FALSE)</f>
        <v>165996361.50999999</v>
      </c>
      <c r="N28" s="20">
        <f>VLOOKUP(N$1,[2]SP!$B$5:$G$8,4,FALSE)</f>
        <v>980777778.16000021</v>
      </c>
      <c r="O28" s="20">
        <f>VLOOKUP(O$1,[2]SP!$B$5:$G$8,5,FALSE)</f>
        <v>1004147180.9299999</v>
      </c>
      <c r="P28" s="20">
        <f>VLOOKUP(P$1,[2]SP!$B$5:$G$8,6,FALSE)</f>
        <v>1265049989.8400002</v>
      </c>
      <c r="Q28" s="20">
        <f>VLOOKUP(Q$1,[2]SP!$B$5:$G$8,2,FALSE)</f>
        <v>74394502974.050003</v>
      </c>
      <c r="R28" s="20">
        <f>VLOOKUP(R$1,[2]SP!$B$5:$G$8,3,FALSE)</f>
        <v>76513317181.5</v>
      </c>
      <c r="S28" s="20">
        <f>VLOOKUP(S$1,[2]SP!$B$5:$G$8,4,FALSE)</f>
        <v>89517090801.809998</v>
      </c>
      <c r="T28" s="20">
        <f>VLOOKUP(T$1,[2]SP!$B$5:$G$8,5,FALSE)</f>
        <v>98390265143.25</v>
      </c>
      <c r="U28" s="20">
        <f>VLOOKUP(U$1,[2]SP!$B$5:$G$8,6,FALSE)</f>
        <v>105288966584.62001</v>
      </c>
    </row>
    <row r="29" spans="1:21">
      <c r="A29" t="s">
        <v>26</v>
      </c>
      <c r="B29" s="20">
        <f>VLOOKUP(B$1,[2]TO!$B$5:$G$8,2,FALSE)</f>
        <v>0</v>
      </c>
      <c r="C29" s="20">
        <f>VLOOKUP(C$1,[2]TO!$B$5:$G$8,3,FALSE)</f>
        <v>100948468.98999999</v>
      </c>
      <c r="D29" s="20">
        <f>VLOOKUP(D$1,[2]TO!$B$5:$G$8,4,FALSE)</f>
        <v>156241082.21000001</v>
      </c>
      <c r="E29" s="20">
        <f>VLOOKUP(E$1,[2]TO!$B$5:$G$8,5,FALSE)</f>
        <v>246633070.82999998</v>
      </c>
      <c r="F29" s="20">
        <f>VLOOKUP(F$1,[2]TO!$B$5:$G$8,6,FALSE)</f>
        <v>245594924.88000003</v>
      </c>
      <c r="G29" s="20">
        <f>VLOOKUP(G$1,[2]TO!$B$5:$G$8,2,FALSE)</f>
        <v>54779488.870000005</v>
      </c>
      <c r="H29" s="20">
        <f>VLOOKUP(H$1,[2]TO!$B$5:$G$8,3,FALSE)</f>
        <v>59808512.950000003</v>
      </c>
      <c r="I29" s="20">
        <f>VLOOKUP(I$1,[2]TO!$B$5:$G$8,4,FALSE)</f>
        <v>70247231.780000001</v>
      </c>
      <c r="J29" s="20">
        <f>VLOOKUP(J$1,[2]TO!$B$5:$G$8,5,FALSE)</f>
        <v>85872009.219999999</v>
      </c>
      <c r="K29" s="20">
        <f>VLOOKUP(K$1,[2]TO!$B$5:$G$8,6,FALSE)</f>
        <v>99105937.020000026</v>
      </c>
      <c r="L29" s="20">
        <f>VLOOKUP(L$1,[2]TO!$B$5:$G$8,2,FALSE)</f>
        <v>2660030.3199999998</v>
      </c>
      <c r="M29" s="20">
        <f>VLOOKUP(M$1,[2]TO!$B$5:$G$8,3,FALSE)</f>
        <v>2961399.4799999995</v>
      </c>
      <c r="N29" s="20">
        <f>VLOOKUP(N$1,[2]TO!$B$5:$G$8,4,FALSE)</f>
        <v>3352230.1199999996</v>
      </c>
      <c r="O29" s="20">
        <f>VLOOKUP(O$1,[2]TO!$B$5:$G$8,5,FALSE)</f>
        <v>5038760.5200000005</v>
      </c>
      <c r="P29" s="20">
        <f>VLOOKUP(P$1,[2]TO!$B$5:$G$8,6,FALSE)</f>
        <v>7545912.4500000002</v>
      </c>
      <c r="Q29" s="20">
        <f>VLOOKUP(Q$1,[2]TO!$B$5:$G$8,2,FALSE)</f>
        <v>897970387.43000007</v>
      </c>
      <c r="R29" s="20">
        <f>VLOOKUP(R$1,[2]TO!$B$5:$G$8,3,FALSE)</f>
        <v>916887098.17000008</v>
      </c>
      <c r="S29" s="20">
        <f>VLOOKUP(S$1,[2]TO!$B$5:$G$8,4,FALSE)</f>
        <v>1091619714.1099999</v>
      </c>
      <c r="T29" s="20">
        <f>VLOOKUP(T$1,[2]TO!$B$5:$G$8,5,FALSE)</f>
        <v>1275260787.1399999</v>
      </c>
      <c r="U29" s="20">
        <f>VLOOKUP(U$1,[2]TO!$B$5:$G$8,6,FALSE)</f>
        <v>1464739643.8699999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topLeftCell="J1" workbookViewId="0">
      <selection activeCell="F8" sqref="F8"/>
    </sheetView>
  </sheetViews>
  <sheetFormatPr baseColWidth="10" defaultRowHeight="15" x14ac:dyDescent="0"/>
  <cols>
    <col min="1" max="1" width="21.33203125" bestFit="1" customWidth="1"/>
    <col min="2" max="6" width="14.1640625" bestFit="1" customWidth="1"/>
    <col min="7" max="11" width="12.83203125" bestFit="1" customWidth="1"/>
    <col min="12" max="16" width="14.1640625" bestFit="1" customWidth="1"/>
    <col min="17" max="21" width="12.83203125" bestFit="1" customWidth="1"/>
  </cols>
  <sheetData>
    <row r="1" spans="1:21" s="12" customFormat="1">
      <c r="A1" s="10" t="s">
        <v>135</v>
      </c>
      <c r="B1" s="10" t="s">
        <v>136</v>
      </c>
      <c r="C1" s="10" t="s">
        <v>137</v>
      </c>
      <c r="D1" s="10" t="s">
        <v>138</v>
      </c>
      <c r="E1" s="10" t="s">
        <v>139</v>
      </c>
      <c r="F1" s="11" t="s">
        <v>140</v>
      </c>
      <c r="G1" s="10" t="s">
        <v>141</v>
      </c>
      <c r="H1" s="10" t="s">
        <v>142</v>
      </c>
      <c r="I1" s="10" t="s">
        <v>143</v>
      </c>
      <c r="J1" s="10" t="s">
        <v>144</v>
      </c>
      <c r="K1" s="11" t="s">
        <v>145</v>
      </c>
      <c r="L1" s="10" t="s">
        <v>146</v>
      </c>
      <c r="M1" s="10" t="s">
        <v>147</v>
      </c>
      <c r="N1" s="10" t="s">
        <v>148</v>
      </c>
      <c r="O1" s="10" t="s">
        <v>149</v>
      </c>
      <c r="P1" s="11" t="s">
        <v>150</v>
      </c>
      <c r="Q1" s="10" t="s">
        <v>151</v>
      </c>
      <c r="R1" s="10" t="s">
        <v>152</v>
      </c>
      <c r="S1" s="10" t="s">
        <v>153</v>
      </c>
      <c r="T1" s="10" t="s">
        <v>154</v>
      </c>
      <c r="U1" s="11" t="s">
        <v>155</v>
      </c>
    </row>
    <row r="2" spans="1:21" s="13" customFormat="1">
      <c r="A2" s="14" t="s">
        <v>206</v>
      </c>
      <c r="B2" s="15">
        <f>SUM(B3:B94)</f>
        <v>1753444452.1899998</v>
      </c>
      <c r="C2" s="15">
        <f t="shared" ref="C2:U2" si="0">SUM(C3:C94)</f>
        <v>1884411660.3900006</v>
      </c>
      <c r="D2" s="15">
        <f t="shared" si="0"/>
        <v>2122974321.6799998</v>
      </c>
      <c r="E2" s="15">
        <f t="shared" si="0"/>
        <v>2273416410.500001</v>
      </c>
      <c r="F2" s="15">
        <f t="shared" si="0"/>
        <v>2285780199.2100005</v>
      </c>
      <c r="G2" s="15">
        <f t="shared" si="0"/>
        <v>571535922.95000005</v>
      </c>
      <c r="H2" s="15">
        <f t="shared" si="0"/>
        <v>597091554.35000002</v>
      </c>
      <c r="I2" s="15">
        <f t="shared" si="0"/>
        <v>645759459.62000024</v>
      </c>
      <c r="J2" s="15">
        <f t="shared" si="0"/>
        <v>848496979.88999963</v>
      </c>
      <c r="K2" s="15">
        <f t="shared" si="0"/>
        <v>832531431.99000013</v>
      </c>
      <c r="L2" s="15">
        <f t="shared" si="0"/>
        <v>3522002100.7499995</v>
      </c>
      <c r="M2" s="15">
        <f t="shared" si="0"/>
        <v>4056983563.6499996</v>
      </c>
      <c r="N2" s="15">
        <f t="shared" si="0"/>
        <v>4757204127.3800011</v>
      </c>
      <c r="O2" s="15">
        <f t="shared" si="0"/>
        <v>5643266943.3600006</v>
      </c>
      <c r="P2" s="15">
        <f t="shared" si="0"/>
        <v>5918828070.5100012</v>
      </c>
      <c r="Q2" s="15">
        <f t="shared" si="0"/>
        <v>480405918.79000002</v>
      </c>
      <c r="R2" s="15">
        <f t="shared" si="0"/>
        <v>542721144.00000012</v>
      </c>
      <c r="S2" s="15">
        <f t="shared" si="0"/>
        <v>693522762.18000007</v>
      </c>
      <c r="T2" s="15">
        <f t="shared" si="0"/>
        <v>843218536.25999987</v>
      </c>
      <c r="U2" s="15">
        <f t="shared" si="0"/>
        <v>1002550892.9999999</v>
      </c>
    </row>
    <row r="3" spans="1:21">
      <c r="A3" s="8" t="s">
        <v>43</v>
      </c>
      <c r="B3" s="16">
        <v>21984964.629999999</v>
      </c>
      <c r="C3" s="16">
        <v>26841669.670000002</v>
      </c>
      <c r="D3" s="16">
        <v>29043831.280000001</v>
      </c>
      <c r="E3" s="16">
        <v>32685844.43</v>
      </c>
      <c r="F3" s="17">
        <v>34882216.539999999</v>
      </c>
      <c r="G3" s="16">
        <v>13302746.08</v>
      </c>
      <c r="H3" s="16">
        <v>14057096.109999999</v>
      </c>
      <c r="I3" s="16">
        <v>22021368.68</v>
      </c>
      <c r="J3" s="16">
        <v>22719158.710000001</v>
      </c>
      <c r="K3" s="17">
        <v>37499681.810000002</v>
      </c>
      <c r="L3" s="16">
        <v>37386594.469999999</v>
      </c>
      <c r="M3" s="16">
        <v>42571143.810000002</v>
      </c>
      <c r="N3" s="16">
        <v>60926819.960000001</v>
      </c>
      <c r="O3" s="16">
        <v>68586846.590000004</v>
      </c>
      <c r="P3" s="17">
        <v>70857370.599999994</v>
      </c>
      <c r="Q3" s="16">
        <v>5605322.7199999997</v>
      </c>
      <c r="R3" s="16">
        <v>6093151.4500000002</v>
      </c>
      <c r="S3" s="16">
        <v>7504530.2999999998</v>
      </c>
      <c r="T3" s="16">
        <v>8014158.1299999999</v>
      </c>
      <c r="U3" s="17">
        <v>8464937.6999999993</v>
      </c>
    </row>
    <row r="4" spans="1:21">
      <c r="A4" s="9" t="s">
        <v>44</v>
      </c>
      <c r="B4" s="18">
        <v>82784.3</v>
      </c>
      <c r="C4" s="18">
        <v>58520.44</v>
      </c>
      <c r="D4" s="18">
        <v>103747.96</v>
      </c>
      <c r="E4" s="18">
        <v>120919.98</v>
      </c>
      <c r="F4" s="19">
        <v>138507.82999999999</v>
      </c>
      <c r="G4" s="18">
        <v>100224.51</v>
      </c>
      <c r="H4" s="18">
        <v>108348.28</v>
      </c>
      <c r="I4" s="18">
        <v>150688.88</v>
      </c>
      <c r="J4" s="18">
        <v>122929.4</v>
      </c>
      <c r="K4" s="19">
        <v>113535.99</v>
      </c>
      <c r="L4" s="18">
        <v>64024.5</v>
      </c>
      <c r="M4" s="18">
        <v>318297.09999999998</v>
      </c>
      <c r="N4" s="18">
        <v>999134.95</v>
      </c>
      <c r="O4" s="18">
        <v>573002.82999999996</v>
      </c>
      <c r="P4" s="19">
        <v>423119.26</v>
      </c>
      <c r="Q4" s="18">
        <v>30181.55</v>
      </c>
      <c r="R4" s="18">
        <v>28606.240000000002</v>
      </c>
      <c r="S4" s="18">
        <v>163801.29</v>
      </c>
      <c r="T4" s="18">
        <v>122259.23</v>
      </c>
      <c r="U4" s="19">
        <v>83169.009999999995</v>
      </c>
    </row>
    <row r="5" spans="1:21">
      <c r="A5" s="8" t="s">
        <v>45</v>
      </c>
      <c r="B5" s="16" t="s">
        <v>46</v>
      </c>
      <c r="C5" s="16">
        <v>8947688.5999999996</v>
      </c>
      <c r="D5" s="16">
        <v>10043680.48</v>
      </c>
      <c r="E5" s="16">
        <v>13965849.039999999</v>
      </c>
      <c r="F5" s="17"/>
      <c r="G5" s="16" t="s">
        <v>46</v>
      </c>
      <c r="H5" s="16" t="s">
        <v>46</v>
      </c>
      <c r="I5" s="16">
        <v>811304.11</v>
      </c>
      <c r="J5" s="16">
        <v>1381305.99</v>
      </c>
      <c r="K5" s="17"/>
      <c r="L5" s="16" t="s">
        <v>46</v>
      </c>
      <c r="M5" s="16">
        <v>5925787</v>
      </c>
      <c r="N5" s="16">
        <v>7565207.9900000002</v>
      </c>
      <c r="O5" s="16">
        <v>8660275.7799999993</v>
      </c>
      <c r="P5" s="17"/>
      <c r="Q5" s="16" t="s">
        <v>46</v>
      </c>
      <c r="R5" s="16">
        <v>2139095.1</v>
      </c>
      <c r="S5" s="16">
        <v>2315672.2200000002</v>
      </c>
      <c r="T5" s="16">
        <v>3061781.1</v>
      </c>
      <c r="U5" s="17"/>
    </row>
    <row r="6" spans="1:21">
      <c r="A6" s="9" t="s">
        <v>47</v>
      </c>
      <c r="B6" s="18">
        <v>400880.2</v>
      </c>
      <c r="C6" s="18">
        <v>432531.21</v>
      </c>
      <c r="D6" s="18">
        <v>501185.82</v>
      </c>
      <c r="E6" s="18">
        <v>524542.62</v>
      </c>
      <c r="F6" s="19">
        <v>663702.94999999995</v>
      </c>
      <c r="G6" s="18">
        <v>348222.34</v>
      </c>
      <c r="H6" s="18">
        <v>258226.95</v>
      </c>
      <c r="I6" s="18">
        <v>300296.71999999997</v>
      </c>
      <c r="J6" s="18">
        <v>431038.25</v>
      </c>
      <c r="K6" s="19">
        <v>499965.67</v>
      </c>
      <c r="L6" s="18">
        <v>1888281.47</v>
      </c>
      <c r="M6" s="18">
        <v>1829414.64</v>
      </c>
      <c r="N6" s="18">
        <v>1821899.29</v>
      </c>
      <c r="O6" s="18">
        <v>2408992.96</v>
      </c>
      <c r="P6" s="19">
        <v>2611735.9700000002</v>
      </c>
      <c r="Q6" s="18">
        <v>187862.42</v>
      </c>
      <c r="R6" s="18">
        <v>158300.76</v>
      </c>
      <c r="S6" s="18">
        <v>309842.71000000002</v>
      </c>
      <c r="T6" s="18">
        <v>376132.18</v>
      </c>
      <c r="U6" s="19">
        <v>302609.59000000003</v>
      </c>
    </row>
    <row r="7" spans="1:21">
      <c r="A7" s="8" t="s">
        <v>48</v>
      </c>
      <c r="B7" s="16">
        <v>5681743.0899999999</v>
      </c>
      <c r="C7" s="16">
        <v>6713994.6600000001</v>
      </c>
      <c r="D7" s="16">
        <v>6866866.2599999998</v>
      </c>
      <c r="E7" s="16">
        <v>7577687.9299999997</v>
      </c>
      <c r="F7" s="17">
        <v>8239102.4400000004</v>
      </c>
      <c r="G7" s="16">
        <v>2802852.14</v>
      </c>
      <c r="H7" s="16">
        <v>2395431.41</v>
      </c>
      <c r="I7" s="16">
        <v>3276050.4</v>
      </c>
      <c r="J7" s="16">
        <v>4158257.09</v>
      </c>
      <c r="K7" s="17">
        <v>4931671.0599999996</v>
      </c>
      <c r="L7" s="16">
        <v>6234104.3799999999</v>
      </c>
      <c r="M7" s="16">
        <v>4900430.04</v>
      </c>
      <c r="N7" s="16">
        <v>5988194.6900000004</v>
      </c>
      <c r="O7" s="16">
        <v>9224831.5099999998</v>
      </c>
      <c r="P7" s="17">
        <v>12592437.199999999</v>
      </c>
      <c r="Q7" s="16">
        <v>4165021.45</v>
      </c>
      <c r="R7" s="16">
        <v>3967648.34</v>
      </c>
      <c r="S7" s="16">
        <v>5190208.5199999996</v>
      </c>
      <c r="T7" s="16">
        <v>6121139.3099999996</v>
      </c>
      <c r="U7" s="17">
        <v>5470508.8200000003</v>
      </c>
    </row>
    <row r="8" spans="1:21">
      <c r="A8" s="9" t="s">
        <v>49</v>
      </c>
      <c r="B8" s="18">
        <v>1829015.44</v>
      </c>
      <c r="C8" s="18">
        <v>224032.8</v>
      </c>
      <c r="D8" s="18">
        <v>2542265.85</v>
      </c>
      <c r="E8" s="18">
        <v>3103538.63</v>
      </c>
      <c r="F8" s="19"/>
      <c r="G8" s="18">
        <v>285638.19</v>
      </c>
      <c r="H8" s="18" t="s">
        <v>46</v>
      </c>
      <c r="I8" s="18">
        <v>276621.37</v>
      </c>
      <c r="J8" s="18">
        <v>485010.87</v>
      </c>
      <c r="K8" s="19"/>
      <c r="L8" s="18">
        <v>1471464.38</v>
      </c>
      <c r="M8" s="18">
        <v>1178311.5</v>
      </c>
      <c r="N8" s="18">
        <v>3304056.63</v>
      </c>
      <c r="O8" s="18">
        <v>3500217.95</v>
      </c>
      <c r="P8" s="19"/>
      <c r="Q8" s="18">
        <v>785751.68</v>
      </c>
      <c r="R8" s="18">
        <v>2903442.8</v>
      </c>
      <c r="S8" s="18">
        <v>2077960.09</v>
      </c>
      <c r="T8" s="18">
        <v>1119099.47</v>
      </c>
      <c r="U8" s="19"/>
    </row>
    <row r="9" spans="1:21">
      <c r="A9" s="8" t="s">
        <v>50</v>
      </c>
      <c r="B9" s="16">
        <v>2396742.7799999998</v>
      </c>
      <c r="C9" s="16">
        <v>2589375.64</v>
      </c>
      <c r="D9" s="16">
        <v>3229504.67</v>
      </c>
      <c r="E9" s="16">
        <v>3537712.46</v>
      </c>
      <c r="F9" s="17"/>
      <c r="G9" s="16">
        <v>828966.24</v>
      </c>
      <c r="H9" s="16">
        <v>802807.23</v>
      </c>
      <c r="I9" s="16">
        <v>889114.13</v>
      </c>
      <c r="J9" s="16">
        <v>1499456.84</v>
      </c>
      <c r="K9" s="17"/>
      <c r="L9" s="16">
        <v>4784071.16</v>
      </c>
      <c r="M9" s="16">
        <v>7501356.6500000004</v>
      </c>
      <c r="N9" s="16">
        <v>10123268.23</v>
      </c>
      <c r="O9" s="16">
        <v>10646408.35</v>
      </c>
      <c r="P9" s="17"/>
      <c r="Q9" s="16">
        <v>598847.14</v>
      </c>
      <c r="R9" s="16">
        <v>560995.55000000005</v>
      </c>
      <c r="S9" s="16">
        <v>808125.62</v>
      </c>
      <c r="T9" s="16">
        <v>883027.54</v>
      </c>
      <c r="U9" s="17"/>
    </row>
    <row r="10" spans="1:21">
      <c r="A10" s="9" t="s">
        <v>51</v>
      </c>
      <c r="B10" s="18">
        <v>6239720.5300000003</v>
      </c>
      <c r="C10" s="18">
        <v>6882704.9400000004</v>
      </c>
      <c r="D10" s="18">
        <v>7365058.1299999999</v>
      </c>
      <c r="E10" s="18">
        <v>8109951.5</v>
      </c>
      <c r="F10" s="19">
        <v>8615844.1099999994</v>
      </c>
      <c r="G10" s="18">
        <v>3336334.97</v>
      </c>
      <c r="H10" s="18">
        <v>3537136.89</v>
      </c>
      <c r="I10" s="18">
        <v>3990628.63</v>
      </c>
      <c r="J10" s="18">
        <v>4165582.61</v>
      </c>
      <c r="K10" s="19">
        <v>4475610.71</v>
      </c>
      <c r="L10" s="18">
        <v>17262007.25</v>
      </c>
      <c r="M10" s="18">
        <v>15754778.08</v>
      </c>
      <c r="N10" s="18">
        <v>18592366.52</v>
      </c>
      <c r="O10" s="18">
        <v>22795662.77</v>
      </c>
      <c r="P10" s="19">
        <v>24495117.039999999</v>
      </c>
      <c r="Q10" s="18">
        <v>1007430.32</v>
      </c>
      <c r="R10" s="18">
        <v>1066427.99</v>
      </c>
      <c r="S10" s="18">
        <v>1253614.8500000001</v>
      </c>
      <c r="T10" s="18">
        <v>1729402.43</v>
      </c>
      <c r="U10" s="19">
        <v>1725574.98</v>
      </c>
    </row>
    <row r="11" spans="1:21">
      <c r="A11" s="8" t="s">
        <v>52</v>
      </c>
      <c r="B11" s="16">
        <v>5314758.41</v>
      </c>
      <c r="C11" s="16">
        <v>5507644.0199999996</v>
      </c>
      <c r="D11" s="16">
        <v>6319124.96</v>
      </c>
      <c r="E11" s="16">
        <v>7649445.21</v>
      </c>
      <c r="F11" s="17"/>
      <c r="G11" s="16">
        <v>5193660.9800000004</v>
      </c>
      <c r="H11" s="16">
        <v>4752231.5599999996</v>
      </c>
      <c r="I11" s="16">
        <v>5050522.87</v>
      </c>
      <c r="J11" s="16">
        <v>6342488.0099999998</v>
      </c>
      <c r="K11" s="17"/>
      <c r="L11" s="16">
        <v>12537238.4</v>
      </c>
      <c r="M11" s="16">
        <v>16707970.869999999</v>
      </c>
      <c r="N11" s="16">
        <v>27067084.670000002</v>
      </c>
      <c r="O11" s="16">
        <v>24045655.82</v>
      </c>
      <c r="P11" s="17"/>
      <c r="Q11" s="16">
        <v>1192286.18</v>
      </c>
      <c r="R11" s="16">
        <v>667164.37</v>
      </c>
      <c r="S11" s="16">
        <v>1744965.24</v>
      </c>
      <c r="T11" s="16">
        <v>1890082.09</v>
      </c>
      <c r="U11" s="17"/>
    </row>
    <row r="12" spans="1:21">
      <c r="A12" s="9" t="s">
        <v>53</v>
      </c>
      <c r="B12" s="18">
        <v>215173.03</v>
      </c>
      <c r="C12" s="18">
        <v>278620.59999999998</v>
      </c>
      <c r="D12" s="18" t="s">
        <v>46</v>
      </c>
      <c r="E12" s="18">
        <v>283244.3</v>
      </c>
      <c r="F12" s="19">
        <v>333377.34999999998</v>
      </c>
      <c r="G12" s="18">
        <v>504683.26</v>
      </c>
      <c r="H12" s="18">
        <v>395194.4</v>
      </c>
      <c r="I12" s="18" t="s">
        <v>46</v>
      </c>
      <c r="J12" s="18">
        <v>660446.74</v>
      </c>
      <c r="K12" s="19">
        <v>763514.73</v>
      </c>
      <c r="L12" s="18">
        <v>1346545.82</v>
      </c>
      <c r="M12" s="18">
        <v>1149726.8</v>
      </c>
      <c r="N12" s="18" t="s">
        <v>46</v>
      </c>
      <c r="O12" s="18">
        <v>3405328.62</v>
      </c>
      <c r="P12" s="19">
        <v>2856797.16</v>
      </c>
      <c r="Q12" s="18">
        <v>199109.51</v>
      </c>
      <c r="R12" s="18">
        <v>257561.1</v>
      </c>
      <c r="S12" s="18" t="s">
        <v>46</v>
      </c>
      <c r="T12" s="18">
        <v>230039.81</v>
      </c>
      <c r="U12" s="19">
        <v>306080.43</v>
      </c>
    </row>
    <row r="13" spans="1:21">
      <c r="A13" s="8" t="s">
        <v>54</v>
      </c>
      <c r="B13" s="16">
        <v>920843.62</v>
      </c>
      <c r="C13" s="16">
        <v>910902.46</v>
      </c>
      <c r="D13" s="16">
        <v>1026525.59</v>
      </c>
      <c r="E13" s="16">
        <v>1132359.4099999999</v>
      </c>
      <c r="F13" s="17">
        <v>1189630.53</v>
      </c>
      <c r="G13" s="16">
        <v>431315.93</v>
      </c>
      <c r="H13" s="16">
        <v>460005.2</v>
      </c>
      <c r="I13" s="16">
        <v>425639.83</v>
      </c>
      <c r="J13" s="16">
        <v>303845.94</v>
      </c>
      <c r="K13" s="17">
        <v>396865.77</v>
      </c>
      <c r="L13" s="16">
        <v>2079354.96</v>
      </c>
      <c r="M13" s="16">
        <v>1209946.74</v>
      </c>
      <c r="N13" s="16">
        <v>1240714.03</v>
      </c>
      <c r="O13" s="16">
        <v>1447269.63</v>
      </c>
      <c r="P13" s="17">
        <v>2331310.9900000002</v>
      </c>
      <c r="Q13" s="16">
        <v>225246.93</v>
      </c>
      <c r="R13" s="16">
        <v>256853.03</v>
      </c>
      <c r="S13" s="16">
        <v>378579.85</v>
      </c>
      <c r="T13" s="16">
        <v>499880.48</v>
      </c>
      <c r="U13" s="17">
        <v>389217.7</v>
      </c>
    </row>
    <row r="14" spans="1:21">
      <c r="A14" s="9" t="s">
        <v>55</v>
      </c>
      <c r="B14" s="18">
        <v>17648627.18</v>
      </c>
      <c r="C14" s="18">
        <v>19456287.460000001</v>
      </c>
      <c r="D14" s="18">
        <v>20605911.02</v>
      </c>
      <c r="E14" s="18">
        <v>23193008.41</v>
      </c>
      <c r="F14" s="19"/>
      <c r="G14" s="18">
        <v>7653508.9400000004</v>
      </c>
      <c r="H14" s="18">
        <v>4963967.3600000003</v>
      </c>
      <c r="I14" s="18">
        <v>8072193.3300000001</v>
      </c>
      <c r="J14" s="18">
        <v>12010440.32</v>
      </c>
      <c r="K14" s="19"/>
      <c r="L14" s="18">
        <v>13937668.6</v>
      </c>
      <c r="M14" s="18">
        <v>14913762.880000001</v>
      </c>
      <c r="N14" s="18">
        <v>17370958.129999999</v>
      </c>
      <c r="O14" s="18">
        <v>23695707.550000001</v>
      </c>
      <c r="P14" s="19"/>
      <c r="Q14" s="18">
        <v>4859271.51</v>
      </c>
      <c r="R14" s="18">
        <v>9624166.4000000004</v>
      </c>
      <c r="S14" s="18">
        <v>11622040.32</v>
      </c>
      <c r="T14" s="18">
        <v>8366604.0800000001</v>
      </c>
      <c r="U14" s="19"/>
    </row>
    <row r="15" spans="1:21">
      <c r="A15" s="8" t="s">
        <v>56</v>
      </c>
      <c r="B15" s="16">
        <v>1028189.8</v>
      </c>
      <c r="C15" s="16">
        <v>1037444.53</v>
      </c>
      <c r="D15" s="16">
        <v>1135836.17</v>
      </c>
      <c r="E15" s="16">
        <v>1164606.24</v>
      </c>
      <c r="F15" s="17"/>
      <c r="G15" s="16">
        <v>1191445.6000000001</v>
      </c>
      <c r="H15" s="16">
        <v>952318.33</v>
      </c>
      <c r="I15" s="16">
        <v>1192525.8799999999</v>
      </c>
      <c r="J15" s="16">
        <v>1565807.46</v>
      </c>
      <c r="K15" s="17"/>
      <c r="L15" s="16">
        <v>4224377.0999999996</v>
      </c>
      <c r="M15" s="16">
        <v>19667904.120000001</v>
      </c>
      <c r="N15" s="16">
        <v>13803303.24</v>
      </c>
      <c r="O15" s="16">
        <v>9191923.5600000005</v>
      </c>
      <c r="P15" s="17"/>
      <c r="Q15" s="16">
        <v>527111.69999999995</v>
      </c>
      <c r="R15" s="16">
        <v>705244.87</v>
      </c>
      <c r="S15" s="16">
        <v>1052827.3500000001</v>
      </c>
      <c r="T15" s="16">
        <v>1067178.93</v>
      </c>
      <c r="U15" s="17"/>
    </row>
    <row r="16" spans="1:21">
      <c r="A16" s="9" t="s">
        <v>57</v>
      </c>
      <c r="B16" s="18">
        <v>314090.65000000002</v>
      </c>
      <c r="C16" s="18">
        <v>117425.98</v>
      </c>
      <c r="D16" s="18">
        <v>258428.59</v>
      </c>
      <c r="E16" s="18">
        <v>268975.02</v>
      </c>
      <c r="F16" s="19">
        <v>173496.94</v>
      </c>
      <c r="G16" s="18">
        <v>96765.01</v>
      </c>
      <c r="H16" s="18">
        <v>122638.92</v>
      </c>
      <c r="I16" s="18">
        <v>14793.65</v>
      </c>
      <c r="J16" s="18">
        <v>190337.95</v>
      </c>
      <c r="K16" s="19">
        <v>363672.82</v>
      </c>
      <c r="L16" s="18">
        <v>116194.39</v>
      </c>
      <c r="M16" s="18">
        <v>288456.33</v>
      </c>
      <c r="N16" s="18">
        <v>214331.61</v>
      </c>
      <c r="O16" s="18">
        <v>191651.09</v>
      </c>
      <c r="P16" s="19">
        <v>468753.24</v>
      </c>
      <c r="Q16" s="18">
        <v>359.33</v>
      </c>
      <c r="R16" s="18">
        <v>42947.32</v>
      </c>
      <c r="S16" s="18">
        <v>28647.9</v>
      </c>
      <c r="T16" s="18">
        <v>17765.689999999999</v>
      </c>
      <c r="U16" s="19">
        <v>78652.800000000003</v>
      </c>
    </row>
    <row r="17" spans="1:21">
      <c r="A17" s="8" t="s">
        <v>58</v>
      </c>
      <c r="B17" s="16">
        <v>12147194.789999999</v>
      </c>
      <c r="C17" s="16">
        <v>14910475.119999999</v>
      </c>
      <c r="D17" s="16">
        <v>18135706.059999999</v>
      </c>
      <c r="E17" s="16">
        <v>20042837.02</v>
      </c>
      <c r="F17" s="17">
        <v>23907002.420000002</v>
      </c>
      <c r="G17" s="16">
        <v>19004519.59</v>
      </c>
      <c r="H17" s="16">
        <v>18396170.73</v>
      </c>
      <c r="I17" s="16">
        <v>25146112.789999999</v>
      </c>
      <c r="J17" s="16">
        <v>32344132.25</v>
      </c>
      <c r="K17" s="17">
        <v>37601084.359999999</v>
      </c>
      <c r="L17" s="16">
        <v>42445111.200000003</v>
      </c>
      <c r="M17" s="16">
        <v>38794334.390000001</v>
      </c>
      <c r="N17" s="16">
        <v>70684082.489999995</v>
      </c>
      <c r="O17" s="16">
        <v>84689730.549999997</v>
      </c>
      <c r="P17" s="17">
        <v>94270160.579999998</v>
      </c>
      <c r="Q17" s="16">
        <v>6106195.2300000004</v>
      </c>
      <c r="R17" s="16">
        <v>7052356.8399999999</v>
      </c>
      <c r="S17" s="16">
        <v>7500517.6699999999</v>
      </c>
      <c r="T17" s="16">
        <v>11686180.380000001</v>
      </c>
      <c r="U17" s="17">
        <v>15755112.640000001</v>
      </c>
    </row>
    <row r="18" spans="1:21">
      <c r="A18" s="9" t="s">
        <v>59</v>
      </c>
      <c r="B18" s="18">
        <v>210542.44</v>
      </c>
      <c r="C18" s="18">
        <v>148353.60999999999</v>
      </c>
      <c r="D18" s="18">
        <v>156514.79999999999</v>
      </c>
      <c r="E18" s="18">
        <v>194617.61</v>
      </c>
      <c r="F18" s="19">
        <v>200113.59</v>
      </c>
      <c r="G18" s="18">
        <v>564813.84</v>
      </c>
      <c r="H18" s="18">
        <v>306747.94</v>
      </c>
      <c r="I18" s="18">
        <v>374981.37</v>
      </c>
      <c r="J18" s="18">
        <v>629273.06999999995</v>
      </c>
      <c r="K18" s="19">
        <v>790470.16</v>
      </c>
      <c r="L18" s="18">
        <v>2255221.2400000002</v>
      </c>
      <c r="M18" s="18">
        <v>3031883.52</v>
      </c>
      <c r="N18" s="18">
        <v>2751263.92</v>
      </c>
      <c r="O18" s="18">
        <v>2990930.51</v>
      </c>
      <c r="P18" s="19">
        <v>3403535.96</v>
      </c>
      <c r="Q18" s="18">
        <v>116977.88</v>
      </c>
      <c r="R18" s="18">
        <v>243385.56</v>
      </c>
      <c r="S18" s="18">
        <v>270122.63</v>
      </c>
      <c r="T18" s="18">
        <v>164451.09</v>
      </c>
      <c r="U18" s="19">
        <v>196701.9</v>
      </c>
    </row>
    <row r="19" spans="1:21">
      <c r="A19" s="8" t="s">
        <v>60</v>
      </c>
      <c r="B19" s="16">
        <v>101875.15</v>
      </c>
      <c r="C19" s="16">
        <v>126092</v>
      </c>
      <c r="D19" s="16">
        <v>222156.74</v>
      </c>
      <c r="E19" s="16">
        <v>189801.65</v>
      </c>
      <c r="F19" s="17"/>
      <c r="G19" s="16">
        <v>335573.81</v>
      </c>
      <c r="H19" s="16" t="s">
        <v>46</v>
      </c>
      <c r="I19" s="16">
        <v>358031.35</v>
      </c>
      <c r="J19" s="16">
        <v>515123.99</v>
      </c>
      <c r="K19" s="17"/>
      <c r="L19" s="16">
        <v>1017884.52</v>
      </c>
      <c r="M19" s="16">
        <v>640913.1</v>
      </c>
      <c r="N19" s="16">
        <v>742355.67</v>
      </c>
      <c r="O19" s="16">
        <v>1606616.9</v>
      </c>
      <c r="P19" s="17"/>
      <c r="Q19" s="16">
        <v>12691.32</v>
      </c>
      <c r="R19" s="16">
        <v>15364.9</v>
      </c>
      <c r="S19" s="16">
        <v>14809.96</v>
      </c>
      <c r="T19" s="16">
        <v>26058.83</v>
      </c>
      <c r="U19" s="17"/>
    </row>
    <row r="20" spans="1:21">
      <c r="A20" s="9" t="s">
        <v>61</v>
      </c>
      <c r="B20" s="18">
        <v>104951.5</v>
      </c>
      <c r="C20" s="18">
        <v>95630.3</v>
      </c>
      <c r="D20" s="18">
        <v>101166.38</v>
      </c>
      <c r="E20" s="18">
        <v>117257.41</v>
      </c>
      <c r="F20" s="19">
        <v>125407.85</v>
      </c>
      <c r="G20" s="18">
        <v>202153.58</v>
      </c>
      <c r="H20" s="18">
        <v>282285.90000000002</v>
      </c>
      <c r="I20" s="18">
        <v>215339.74</v>
      </c>
      <c r="J20" s="18">
        <v>259905.28</v>
      </c>
      <c r="K20" s="19">
        <v>300840.67</v>
      </c>
      <c r="L20" s="18">
        <v>216363.92</v>
      </c>
      <c r="M20" s="18">
        <v>0</v>
      </c>
      <c r="N20" s="18">
        <v>525915.73</v>
      </c>
      <c r="O20" s="18">
        <v>642965.35</v>
      </c>
      <c r="P20" s="19">
        <v>1012200.7</v>
      </c>
      <c r="Q20" s="18">
        <v>71077.97</v>
      </c>
      <c r="R20" s="18">
        <v>52138.6</v>
      </c>
      <c r="S20" s="18">
        <v>43162.89</v>
      </c>
      <c r="T20" s="18">
        <v>232978.62</v>
      </c>
      <c r="U20" s="19">
        <v>200121.11</v>
      </c>
    </row>
    <row r="21" spans="1:21">
      <c r="A21" s="8" t="s">
        <v>62</v>
      </c>
      <c r="B21" s="16">
        <v>151128.81</v>
      </c>
      <c r="C21" s="16">
        <v>179923.81</v>
      </c>
      <c r="D21" s="16">
        <v>180817.5</v>
      </c>
      <c r="E21" s="16">
        <v>268106.7</v>
      </c>
      <c r="F21" s="17">
        <v>283632.90999999997</v>
      </c>
      <c r="G21" s="16">
        <v>246776.35</v>
      </c>
      <c r="H21" s="16">
        <v>267059.84999999998</v>
      </c>
      <c r="I21" s="16">
        <v>273717</v>
      </c>
      <c r="J21" s="16">
        <v>287358.57</v>
      </c>
      <c r="K21" s="17">
        <v>340536.3</v>
      </c>
      <c r="L21" s="16">
        <v>301891.45</v>
      </c>
      <c r="M21" s="16">
        <v>614626.38</v>
      </c>
      <c r="N21" s="16">
        <v>616983.02</v>
      </c>
      <c r="O21" s="16">
        <v>815119</v>
      </c>
      <c r="P21" s="17">
        <v>1037050.13</v>
      </c>
      <c r="Q21" s="16">
        <v>40450.65</v>
      </c>
      <c r="R21" s="16">
        <v>74077.41</v>
      </c>
      <c r="S21" s="16">
        <v>72951.88</v>
      </c>
      <c r="T21" s="16">
        <v>99973.31</v>
      </c>
      <c r="U21" s="17">
        <v>124079.41</v>
      </c>
    </row>
    <row r="22" spans="1:21">
      <c r="A22" s="9" t="s">
        <v>63</v>
      </c>
      <c r="B22" s="18">
        <v>1244541.6299999999</v>
      </c>
      <c r="C22" s="18">
        <v>1335271.42</v>
      </c>
      <c r="D22" s="18">
        <v>1435568.8</v>
      </c>
      <c r="E22" s="18">
        <v>1197648.3700000001</v>
      </c>
      <c r="F22" s="19">
        <v>1510929.58</v>
      </c>
      <c r="G22" s="18">
        <v>1517734.96</v>
      </c>
      <c r="H22" s="18">
        <v>1591333.77</v>
      </c>
      <c r="I22" s="18">
        <v>1969759.4</v>
      </c>
      <c r="J22" s="18">
        <v>1959408</v>
      </c>
      <c r="K22" s="19">
        <v>2837553.63</v>
      </c>
      <c r="L22" s="18">
        <v>4209119.74</v>
      </c>
      <c r="M22" s="18">
        <v>14166252.449999999</v>
      </c>
      <c r="N22" s="18">
        <v>5288187.9000000004</v>
      </c>
      <c r="O22" s="18">
        <v>4021128.84</v>
      </c>
      <c r="P22" s="19">
        <v>4525929.32</v>
      </c>
      <c r="Q22" s="18">
        <v>310271.26</v>
      </c>
      <c r="R22" s="18">
        <v>491609.28</v>
      </c>
      <c r="S22" s="18">
        <v>494870.8</v>
      </c>
      <c r="T22" s="18">
        <v>542192.36</v>
      </c>
      <c r="U22" s="19">
        <v>457766.86</v>
      </c>
    </row>
    <row r="23" spans="1:21">
      <c r="A23" s="8" t="s">
        <v>64</v>
      </c>
      <c r="B23" s="16">
        <v>74885.62</v>
      </c>
      <c r="C23" s="16">
        <v>91901.33</v>
      </c>
      <c r="D23" s="16">
        <v>171539.12</v>
      </c>
      <c r="E23" s="16">
        <v>199484.51</v>
      </c>
      <c r="F23" s="17"/>
      <c r="G23" s="16">
        <v>254877.54</v>
      </c>
      <c r="H23" s="16">
        <v>147394.32999999999</v>
      </c>
      <c r="I23" s="16">
        <v>172211.44</v>
      </c>
      <c r="J23" s="16">
        <v>202667.85</v>
      </c>
      <c r="K23" s="17"/>
      <c r="L23" s="16">
        <v>2775140.65</v>
      </c>
      <c r="M23" s="16">
        <v>1706544.91</v>
      </c>
      <c r="N23" s="16">
        <v>1379756.43</v>
      </c>
      <c r="O23" s="16">
        <v>2138414.58</v>
      </c>
      <c r="P23" s="17"/>
      <c r="Q23" s="16">
        <v>47467.61</v>
      </c>
      <c r="R23" s="16">
        <v>31739.93</v>
      </c>
      <c r="S23" s="16">
        <v>32544.47</v>
      </c>
      <c r="T23" s="16">
        <v>73481.22</v>
      </c>
      <c r="U23" s="17"/>
    </row>
    <row r="24" spans="1:21">
      <c r="A24" s="9" t="s">
        <v>65</v>
      </c>
      <c r="B24" s="18">
        <v>267399.52</v>
      </c>
      <c r="C24" s="18">
        <v>277736.3</v>
      </c>
      <c r="D24" s="18">
        <v>259756.14</v>
      </c>
      <c r="E24" s="18">
        <v>337786.71</v>
      </c>
      <c r="F24" s="19">
        <v>365176.28</v>
      </c>
      <c r="G24" s="18">
        <v>319822.17</v>
      </c>
      <c r="H24" s="18">
        <v>292051.67</v>
      </c>
      <c r="I24" s="18">
        <v>271297.62</v>
      </c>
      <c r="J24" s="18">
        <v>303113.46999999997</v>
      </c>
      <c r="K24" s="19">
        <v>504937.09</v>
      </c>
      <c r="L24" s="18">
        <v>331340.3</v>
      </c>
      <c r="M24" s="18">
        <v>500774.92</v>
      </c>
      <c r="N24" s="18">
        <v>563713.46</v>
      </c>
      <c r="O24" s="18">
        <v>863003.81</v>
      </c>
      <c r="P24" s="19">
        <v>922454.41</v>
      </c>
      <c r="Q24" s="18">
        <v>32031.72</v>
      </c>
      <c r="R24" s="18">
        <v>68504.66</v>
      </c>
      <c r="S24" s="18">
        <v>77892.52</v>
      </c>
      <c r="T24" s="18">
        <v>84670.1</v>
      </c>
      <c r="U24" s="19">
        <v>89342.51</v>
      </c>
    </row>
    <row r="25" spans="1:21">
      <c r="A25" s="8" t="s">
        <v>66</v>
      </c>
      <c r="B25" s="16">
        <v>2151471.7200000002</v>
      </c>
      <c r="C25" s="16">
        <v>791458.77</v>
      </c>
      <c r="D25" s="16">
        <v>699762.88</v>
      </c>
      <c r="E25" s="16">
        <v>762072.05</v>
      </c>
      <c r="F25" s="17">
        <v>939452.31</v>
      </c>
      <c r="G25" s="16">
        <v>86678.79</v>
      </c>
      <c r="H25" s="16">
        <v>132925.88</v>
      </c>
      <c r="I25" s="16">
        <v>150244.72</v>
      </c>
      <c r="J25" s="16">
        <v>207897.60000000001</v>
      </c>
      <c r="K25" s="17">
        <v>348471.7</v>
      </c>
      <c r="L25" s="16">
        <v>238207.78</v>
      </c>
      <c r="M25" s="16">
        <v>701355.37</v>
      </c>
      <c r="N25" s="16">
        <v>1001303.23</v>
      </c>
      <c r="O25" s="16">
        <v>1718070.1</v>
      </c>
      <c r="P25" s="17">
        <v>1633808.36</v>
      </c>
      <c r="Q25" s="16">
        <v>59419.74</v>
      </c>
      <c r="R25" s="16">
        <v>119206.34</v>
      </c>
      <c r="S25" s="16">
        <v>163845.54999999999</v>
      </c>
      <c r="T25" s="16">
        <v>246634.54</v>
      </c>
      <c r="U25" s="17">
        <v>214149.15</v>
      </c>
    </row>
    <row r="26" spans="1:21">
      <c r="A26" s="9" t="s">
        <v>67</v>
      </c>
      <c r="B26" s="18">
        <v>113933.45</v>
      </c>
      <c r="C26" s="18">
        <v>127127.41</v>
      </c>
      <c r="D26" s="18">
        <v>139481.5</v>
      </c>
      <c r="E26" s="18">
        <v>160479.12</v>
      </c>
      <c r="F26" s="19">
        <v>174595.74</v>
      </c>
      <c r="G26" s="18">
        <v>324282.86</v>
      </c>
      <c r="H26" s="18">
        <v>278795.26</v>
      </c>
      <c r="I26" s="18">
        <v>0</v>
      </c>
      <c r="J26" s="18">
        <v>233974.1</v>
      </c>
      <c r="K26" s="19">
        <v>595846.81999999995</v>
      </c>
      <c r="L26" s="18">
        <v>244258.28</v>
      </c>
      <c r="M26" s="18">
        <v>237342.21</v>
      </c>
      <c r="N26" s="18">
        <v>327154.8</v>
      </c>
      <c r="O26" s="18">
        <v>394947.97</v>
      </c>
      <c r="P26" s="19">
        <v>576147.52</v>
      </c>
      <c r="Q26" s="18">
        <v>64864</v>
      </c>
      <c r="R26" s="18">
        <v>52984</v>
      </c>
      <c r="S26" s="18">
        <v>69020.600000000006</v>
      </c>
      <c r="T26" s="18">
        <v>110892.26</v>
      </c>
      <c r="U26" s="19">
        <v>123937.65</v>
      </c>
    </row>
    <row r="27" spans="1:21">
      <c r="A27" s="8" t="s">
        <v>68</v>
      </c>
      <c r="B27" s="16">
        <v>36810881.149999999</v>
      </c>
      <c r="C27" s="16">
        <v>38881921.920000002</v>
      </c>
      <c r="D27" s="16">
        <v>48673430.350000001</v>
      </c>
      <c r="E27" s="16">
        <v>40760637.409999996</v>
      </c>
      <c r="F27" s="17"/>
      <c r="G27" s="16">
        <v>43487097.100000001</v>
      </c>
      <c r="H27" s="16">
        <v>79486383.299999997</v>
      </c>
      <c r="I27" s="16">
        <v>67003915.729999997</v>
      </c>
      <c r="J27" s="16">
        <v>66950215.859999999</v>
      </c>
      <c r="K27" s="17"/>
      <c r="L27" s="16">
        <v>158172367.59999999</v>
      </c>
      <c r="M27" s="16">
        <v>162517163.19</v>
      </c>
      <c r="N27" s="16">
        <v>203179542.86000001</v>
      </c>
      <c r="O27" s="16">
        <v>224373758.77000001</v>
      </c>
      <c r="P27" s="17"/>
      <c r="Q27" s="16">
        <v>2094128.58</v>
      </c>
      <c r="R27" s="16">
        <v>2979554.47</v>
      </c>
      <c r="S27" s="16">
        <v>4081916.82</v>
      </c>
      <c r="T27" s="16">
        <v>5793559.8200000003</v>
      </c>
      <c r="U27" s="17"/>
    </row>
    <row r="28" spans="1:21">
      <c r="A28" s="9" t="s">
        <v>69</v>
      </c>
      <c r="B28" s="18">
        <v>188633.76</v>
      </c>
      <c r="C28" s="18">
        <v>242628.06</v>
      </c>
      <c r="D28" s="18">
        <v>229575.96</v>
      </c>
      <c r="E28" s="18">
        <v>239534.65</v>
      </c>
      <c r="F28" s="19">
        <v>245216.42</v>
      </c>
      <c r="G28" s="18">
        <v>218968.25</v>
      </c>
      <c r="H28" s="18">
        <v>198417.6</v>
      </c>
      <c r="I28" s="18">
        <v>782760.54</v>
      </c>
      <c r="J28" s="18">
        <v>372514.98</v>
      </c>
      <c r="K28" s="19">
        <v>432808.56</v>
      </c>
      <c r="L28" s="18">
        <v>318660.74</v>
      </c>
      <c r="M28" s="18">
        <v>320546.7</v>
      </c>
      <c r="N28" s="18">
        <v>0</v>
      </c>
      <c r="O28" s="18">
        <v>398151.08</v>
      </c>
      <c r="P28" s="19">
        <v>649514.28</v>
      </c>
      <c r="Q28" s="18">
        <v>45905.21</v>
      </c>
      <c r="R28" s="18">
        <v>50379.69</v>
      </c>
      <c r="S28" s="18">
        <v>51990.76</v>
      </c>
      <c r="T28" s="18">
        <v>66373.8</v>
      </c>
      <c r="U28" s="19">
        <v>99453.96</v>
      </c>
    </row>
    <row r="29" spans="1:21">
      <c r="A29" s="8" t="s">
        <v>70</v>
      </c>
      <c r="B29" s="16" t="s">
        <v>46</v>
      </c>
      <c r="C29" s="16">
        <v>1510377.2</v>
      </c>
      <c r="D29" s="16">
        <v>1602514.6</v>
      </c>
      <c r="E29" s="16">
        <v>1896934.53</v>
      </c>
      <c r="F29" s="17"/>
      <c r="G29" s="16" t="s">
        <v>46</v>
      </c>
      <c r="H29" s="16">
        <v>760563.84</v>
      </c>
      <c r="I29" s="16">
        <v>829599.91</v>
      </c>
      <c r="J29" s="16">
        <v>1407256.83</v>
      </c>
      <c r="K29" s="17"/>
      <c r="L29" s="16" t="s">
        <v>46</v>
      </c>
      <c r="M29" s="16">
        <v>5336650.0199999996</v>
      </c>
      <c r="N29" s="16">
        <v>5559685.1500000004</v>
      </c>
      <c r="O29" s="16">
        <v>5734360.4299999997</v>
      </c>
      <c r="P29" s="17"/>
      <c r="Q29" s="16" t="s">
        <v>46</v>
      </c>
      <c r="R29" s="16">
        <v>430183.7</v>
      </c>
      <c r="S29" s="16">
        <v>537833.28</v>
      </c>
      <c r="T29" s="16">
        <v>615447.11</v>
      </c>
      <c r="U29" s="17"/>
    </row>
    <row r="30" spans="1:21">
      <c r="A30" s="9" t="s">
        <v>71</v>
      </c>
      <c r="B30" s="18">
        <v>2701604.48</v>
      </c>
      <c r="C30" s="18">
        <v>2721431.56</v>
      </c>
      <c r="D30" s="18">
        <v>3099008.95</v>
      </c>
      <c r="E30" s="18">
        <v>3418934.8</v>
      </c>
      <c r="F30" s="19"/>
      <c r="G30" s="18">
        <v>294793.93</v>
      </c>
      <c r="H30" s="18">
        <v>313305.09000000003</v>
      </c>
      <c r="I30" s="18">
        <v>442190.3</v>
      </c>
      <c r="J30" s="18">
        <v>501341.51</v>
      </c>
      <c r="K30" s="19"/>
      <c r="L30" s="18">
        <v>1032798.33</v>
      </c>
      <c r="M30" s="18">
        <v>1015327.53</v>
      </c>
      <c r="N30" s="18">
        <v>1492387.08</v>
      </c>
      <c r="O30" s="18">
        <v>1809196.96</v>
      </c>
      <c r="P30" s="19"/>
      <c r="Q30" s="18">
        <v>520852.08</v>
      </c>
      <c r="R30" s="18">
        <v>605386.57999999996</v>
      </c>
      <c r="S30" s="18">
        <v>814641.91</v>
      </c>
      <c r="T30" s="18">
        <v>857476.49</v>
      </c>
      <c r="U30" s="19"/>
    </row>
    <row r="31" spans="1:21">
      <c r="A31" s="8" t="s">
        <v>72</v>
      </c>
      <c r="B31" s="16">
        <v>6586458.8899999997</v>
      </c>
      <c r="C31" s="16">
        <v>7923069.9000000004</v>
      </c>
      <c r="D31" s="16">
        <v>10570789.35</v>
      </c>
      <c r="E31" s="16">
        <v>13539268.33</v>
      </c>
      <c r="F31" s="17">
        <v>11178122.83</v>
      </c>
      <c r="G31" s="16">
        <v>2250843.1800000002</v>
      </c>
      <c r="H31" s="16">
        <v>3633013.84</v>
      </c>
      <c r="I31" s="16">
        <v>4097480.4</v>
      </c>
      <c r="J31" s="16">
        <v>5254476.47</v>
      </c>
      <c r="K31" s="17">
        <v>9854504.9600000009</v>
      </c>
      <c r="L31" s="16">
        <v>10353539.92</v>
      </c>
      <c r="M31" s="16">
        <v>25678775.989999998</v>
      </c>
      <c r="N31" s="16">
        <v>45928643.009999998</v>
      </c>
      <c r="O31" s="16">
        <v>74835412.819999993</v>
      </c>
      <c r="P31" s="17">
        <v>168355611.52000001</v>
      </c>
      <c r="Q31" s="16">
        <v>2087663.83</v>
      </c>
      <c r="R31" s="16">
        <v>2577809.9700000002</v>
      </c>
      <c r="S31" s="16">
        <v>5054272.87</v>
      </c>
      <c r="T31" s="16">
        <v>7858281.5499999998</v>
      </c>
      <c r="U31" s="17">
        <v>9136112.9100000001</v>
      </c>
    </row>
    <row r="32" spans="1:21">
      <c r="A32" s="9" t="s">
        <v>73</v>
      </c>
      <c r="B32" s="18">
        <v>9740368.4000000004</v>
      </c>
      <c r="C32" s="18">
        <v>11496373.710000001</v>
      </c>
      <c r="D32" s="18">
        <v>13239533.949999999</v>
      </c>
      <c r="E32" s="18">
        <v>15116700.699999999</v>
      </c>
      <c r="F32" s="19"/>
      <c r="G32" s="18">
        <v>3959988.32</v>
      </c>
      <c r="H32" s="18">
        <v>4304440.9000000004</v>
      </c>
      <c r="I32" s="18">
        <v>5188256.59</v>
      </c>
      <c r="J32" s="18">
        <v>7728036.5099999998</v>
      </c>
      <c r="K32" s="19"/>
      <c r="L32" s="18">
        <v>58749410.450000003</v>
      </c>
      <c r="M32" s="18">
        <v>67998320.530000001</v>
      </c>
      <c r="N32" s="18">
        <v>134055377.98</v>
      </c>
      <c r="O32" s="18">
        <v>190987340.44</v>
      </c>
      <c r="P32" s="19"/>
      <c r="Q32" s="18">
        <v>3710401.82</v>
      </c>
      <c r="R32" s="18">
        <v>1358935.94</v>
      </c>
      <c r="S32" s="18">
        <v>2635056.2200000002</v>
      </c>
      <c r="T32" s="18">
        <v>3510304.33</v>
      </c>
      <c r="U32" s="19"/>
    </row>
    <row r="33" spans="1:21">
      <c r="A33" s="8" t="s">
        <v>74</v>
      </c>
      <c r="B33" s="16">
        <v>217635.03</v>
      </c>
      <c r="C33" s="16">
        <v>272919.63</v>
      </c>
      <c r="D33" s="16">
        <v>286994.03999999998</v>
      </c>
      <c r="E33" s="16">
        <v>324226.8</v>
      </c>
      <c r="F33" s="17">
        <v>377849.2</v>
      </c>
      <c r="G33" s="16">
        <v>252294.13</v>
      </c>
      <c r="H33" s="16">
        <v>267492.89</v>
      </c>
      <c r="I33" s="16">
        <v>305488.71999999997</v>
      </c>
      <c r="J33" s="16">
        <v>390124.6</v>
      </c>
      <c r="K33" s="17">
        <v>437702.7</v>
      </c>
      <c r="L33" s="16">
        <v>233972.98</v>
      </c>
      <c r="M33" s="16">
        <v>196609.45</v>
      </c>
      <c r="N33" s="16">
        <v>585858.75</v>
      </c>
      <c r="O33" s="16">
        <v>606493.65</v>
      </c>
      <c r="P33" s="17">
        <v>575606.22</v>
      </c>
      <c r="Q33" s="16">
        <v>30242.959999999999</v>
      </c>
      <c r="R33" s="16">
        <v>37594.230000000003</v>
      </c>
      <c r="S33" s="16">
        <v>44921.25</v>
      </c>
      <c r="T33" s="16">
        <v>65701.2</v>
      </c>
      <c r="U33" s="17">
        <v>80384.52</v>
      </c>
    </row>
    <row r="34" spans="1:21">
      <c r="A34" s="9" t="s">
        <v>75</v>
      </c>
      <c r="B34" s="18">
        <v>403873</v>
      </c>
      <c r="C34" s="18">
        <v>499457.01</v>
      </c>
      <c r="D34" s="18">
        <v>536113.9</v>
      </c>
      <c r="E34" s="18">
        <v>522630.76</v>
      </c>
      <c r="F34" s="19"/>
      <c r="G34" s="18">
        <v>434672.34</v>
      </c>
      <c r="H34" s="18">
        <v>415491.4</v>
      </c>
      <c r="I34" s="18">
        <v>580109.43999999994</v>
      </c>
      <c r="J34" s="18">
        <v>707513.98</v>
      </c>
      <c r="K34" s="19"/>
      <c r="L34" s="18">
        <v>481174.48</v>
      </c>
      <c r="M34" s="18">
        <v>888778.75</v>
      </c>
      <c r="N34" s="18">
        <v>1191078.24</v>
      </c>
      <c r="O34" s="18">
        <v>669465.56999999995</v>
      </c>
      <c r="P34" s="19"/>
      <c r="Q34" s="18">
        <v>143669.35999999999</v>
      </c>
      <c r="R34" s="18">
        <v>177996.61</v>
      </c>
      <c r="S34" s="18">
        <v>148534.73000000001</v>
      </c>
      <c r="T34" s="18">
        <v>232801.64</v>
      </c>
      <c r="U34" s="19"/>
    </row>
    <row r="35" spans="1:21">
      <c r="A35" s="8" t="s">
        <v>76</v>
      </c>
      <c r="B35" s="16">
        <v>2966296.61</v>
      </c>
      <c r="C35" s="16">
        <v>3105939</v>
      </c>
      <c r="D35" s="16">
        <v>3685393.07</v>
      </c>
      <c r="E35" s="16">
        <v>3188240.39</v>
      </c>
      <c r="F35" s="17"/>
      <c r="G35" s="16">
        <v>1516333.1</v>
      </c>
      <c r="H35" s="16">
        <v>1905629</v>
      </c>
      <c r="I35" s="16">
        <v>2086396.02</v>
      </c>
      <c r="J35" s="16">
        <v>2570136.75</v>
      </c>
      <c r="K35" s="17"/>
      <c r="L35" s="16">
        <v>4785856.53</v>
      </c>
      <c r="M35" s="16">
        <v>5741874</v>
      </c>
      <c r="N35" s="16">
        <v>9812765.9700000007</v>
      </c>
      <c r="O35" s="16">
        <v>12657528.09</v>
      </c>
      <c r="P35" s="17"/>
      <c r="Q35" s="16">
        <v>791019.35</v>
      </c>
      <c r="R35" s="16">
        <v>837916</v>
      </c>
      <c r="S35" s="16">
        <v>1126257.95</v>
      </c>
      <c r="T35" s="16">
        <v>1395920.89</v>
      </c>
      <c r="U35" s="17"/>
    </row>
    <row r="36" spans="1:21">
      <c r="A36" s="9" t="s">
        <v>77</v>
      </c>
      <c r="B36" s="18" t="s">
        <v>46</v>
      </c>
      <c r="C36" s="18">
        <v>2431872.14</v>
      </c>
      <c r="D36" s="18">
        <v>3821045.03</v>
      </c>
      <c r="E36" s="18">
        <v>4781781.22</v>
      </c>
      <c r="F36" s="19">
        <v>4414081.55</v>
      </c>
      <c r="G36" s="18" t="s">
        <v>46</v>
      </c>
      <c r="H36" s="18">
        <v>463627.76</v>
      </c>
      <c r="I36" s="18">
        <v>695325.64</v>
      </c>
      <c r="J36" s="18">
        <v>987201.58</v>
      </c>
      <c r="K36" s="19">
        <v>1302758.53</v>
      </c>
      <c r="L36" s="18" t="s">
        <v>46</v>
      </c>
      <c r="M36" s="18">
        <v>3790036</v>
      </c>
      <c r="N36" s="18">
        <v>6043498.5700000003</v>
      </c>
      <c r="O36" s="18">
        <v>9269458.2100000009</v>
      </c>
      <c r="P36" s="19">
        <v>10946527.289999999</v>
      </c>
      <c r="Q36" s="18" t="s">
        <v>46</v>
      </c>
      <c r="R36" s="18">
        <v>342158.98</v>
      </c>
      <c r="S36" s="18">
        <v>763539.68</v>
      </c>
      <c r="T36" s="18">
        <v>1704045.93</v>
      </c>
      <c r="U36" s="19">
        <v>1276460.19</v>
      </c>
    </row>
    <row r="37" spans="1:21">
      <c r="A37" s="8" t="s">
        <v>78</v>
      </c>
      <c r="B37" s="16">
        <v>193236.73</v>
      </c>
      <c r="C37" s="16">
        <v>454918.8</v>
      </c>
      <c r="D37" s="16">
        <v>538056.81999999995</v>
      </c>
      <c r="E37" s="16">
        <v>579897.04</v>
      </c>
      <c r="F37" s="17">
        <v>757269.17</v>
      </c>
      <c r="G37" s="16">
        <v>505506.29</v>
      </c>
      <c r="H37" s="16">
        <v>649594.4</v>
      </c>
      <c r="I37" s="16">
        <v>777056.33</v>
      </c>
      <c r="J37" s="16">
        <v>1118503.42</v>
      </c>
      <c r="K37" s="17">
        <v>1244343.1200000001</v>
      </c>
      <c r="L37" s="16">
        <v>1559651.13</v>
      </c>
      <c r="M37" s="16">
        <v>3034281.25</v>
      </c>
      <c r="N37" s="16">
        <v>2622232.36</v>
      </c>
      <c r="O37" s="16">
        <v>3676243.42</v>
      </c>
      <c r="P37" s="17">
        <v>4788003.82</v>
      </c>
      <c r="Q37" s="16">
        <v>35992.71</v>
      </c>
      <c r="R37" s="16">
        <v>40762.89</v>
      </c>
      <c r="S37" s="16">
        <v>56195.51</v>
      </c>
      <c r="T37" s="16">
        <v>36801.81</v>
      </c>
      <c r="U37" s="17">
        <v>137526.23000000001</v>
      </c>
    </row>
    <row r="38" spans="1:21">
      <c r="A38" s="9" t="s">
        <v>79</v>
      </c>
      <c r="B38" s="18">
        <v>28450.6</v>
      </c>
      <c r="C38" s="18">
        <v>51305.919999999998</v>
      </c>
      <c r="D38" s="18">
        <v>38426.22</v>
      </c>
      <c r="E38" s="18">
        <v>34723.449999999997</v>
      </c>
      <c r="F38" s="19"/>
      <c r="G38" s="18">
        <v>199431.24</v>
      </c>
      <c r="H38" s="18">
        <v>118778.48</v>
      </c>
      <c r="I38" s="18">
        <v>163040.18</v>
      </c>
      <c r="J38" s="18">
        <v>220018.62</v>
      </c>
      <c r="K38" s="19"/>
      <c r="L38" s="18">
        <v>115628.88</v>
      </c>
      <c r="M38" s="18">
        <v>111150.22</v>
      </c>
      <c r="N38" s="18">
        <v>166416.17000000001</v>
      </c>
      <c r="O38" s="18">
        <v>123462.93</v>
      </c>
      <c r="P38" s="19"/>
      <c r="Q38" s="18">
        <v>10753.22</v>
      </c>
      <c r="R38" s="18">
        <v>19034.400000000001</v>
      </c>
      <c r="S38" s="18">
        <v>28367.5</v>
      </c>
      <c r="T38" s="18">
        <v>16297.4</v>
      </c>
      <c r="U38" s="19"/>
    </row>
    <row r="39" spans="1:21">
      <c r="A39" s="8" t="s">
        <v>80</v>
      </c>
      <c r="B39" s="16">
        <v>8223409.7599999998</v>
      </c>
      <c r="C39" s="16">
        <v>9594652.4100000001</v>
      </c>
      <c r="D39" s="16">
        <v>11020849.83</v>
      </c>
      <c r="E39" s="16">
        <v>21663986.489999998</v>
      </c>
      <c r="F39" s="17">
        <v>23839469.629999999</v>
      </c>
      <c r="G39" s="16">
        <v>22442972.129999999</v>
      </c>
      <c r="H39" s="16">
        <v>23657370.010000002</v>
      </c>
      <c r="I39" s="16">
        <v>23356168.350000001</v>
      </c>
      <c r="J39" s="16">
        <v>37211825.880000003</v>
      </c>
      <c r="K39" s="17">
        <v>59240206.329999998</v>
      </c>
      <c r="L39" s="16">
        <v>207545425.09999999</v>
      </c>
      <c r="M39" s="16">
        <v>269111434.54000002</v>
      </c>
      <c r="N39" s="16">
        <v>301861398.55000001</v>
      </c>
      <c r="O39" s="16">
        <v>355357443.60000002</v>
      </c>
      <c r="P39" s="17">
        <v>473746032.30000001</v>
      </c>
      <c r="Q39" s="16">
        <v>6958499.7999999998</v>
      </c>
      <c r="R39" s="16">
        <v>6371891.1699999999</v>
      </c>
      <c r="S39" s="16">
        <v>9972974.5199999996</v>
      </c>
      <c r="T39" s="16">
        <v>14004956.73</v>
      </c>
      <c r="U39" s="17">
        <v>18911138.420000002</v>
      </c>
    </row>
    <row r="40" spans="1:21">
      <c r="A40" s="9" t="s">
        <v>81</v>
      </c>
      <c r="B40" s="18">
        <v>174523.06</v>
      </c>
      <c r="C40" s="18">
        <v>199723.49</v>
      </c>
      <c r="D40" s="18">
        <v>217308.02</v>
      </c>
      <c r="E40" s="18">
        <v>261875.98</v>
      </c>
      <c r="F40" s="19"/>
      <c r="G40" s="18">
        <v>92457.01</v>
      </c>
      <c r="H40" s="18">
        <v>84018.55</v>
      </c>
      <c r="I40" s="18">
        <v>87714.82</v>
      </c>
      <c r="J40" s="18">
        <v>120664.5</v>
      </c>
      <c r="K40" s="19"/>
      <c r="L40" s="18">
        <v>301366.09000000003</v>
      </c>
      <c r="M40" s="18">
        <v>418890.02</v>
      </c>
      <c r="N40" s="18">
        <v>716047.7</v>
      </c>
      <c r="O40" s="18">
        <v>615280.88</v>
      </c>
      <c r="P40" s="19"/>
      <c r="Q40" s="18">
        <v>17669.47</v>
      </c>
      <c r="R40" s="18">
        <v>36693.760000000002</v>
      </c>
      <c r="S40" s="18">
        <v>21074.080000000002</v>
      </c>
      <c r="T40" s="18">
        <v>26480</v>
      </c>
      <c r="U40" s="19"/>
    </row>
    <row r="41" spans="1:21">
      <c r="A41" s="8" t="s">
        <v>82</v>
      </c>
      <c r="B41" s="16">
        <v>4255681.68</v>
      </c>
      <c r="C41" s="16">
        <v>6126170.7999999998</v>
      </c>
      <c r="D41" s="16">
        <v>5566431.3200000003</v>
      </c>
      <c r="E41" s="16">
        <v>7094929.2599999998</v>
      </c>
      <c r="F41" s="17"/>
      <c r="G41" s="16">
        <v>502506.61</v>
      </c>
      <c r="H41" s="16">
        <v>2399779.9900000002</v>
      </c>
      <c r="I41" s="16">
        <v>3263371.73</v>
      </c>
      <c r="J41" s="16">
        <v>1611082.11</v>
      </c>
      <c r="K41" s="17"/>
      <c r="L41" s="16">
        <v>12110416.74</v>
      </c>
      <c r="M41" s="16">
        <v>22564211.420000002</v>
      </c>
      <c r="N41" s="16">
        <v>19228000.989999998</v>
      </c>
      <c r="O41" s="16">
        <v>9945326.1199999992</v>
      </c>
      <c r="P41" s="17"/>
      <c r="Q41" s="16">
        <v>772758.09</v>
      </c>
      <c r="R41" s="16">
        <v>819183.52</v>
      </c>
      <c r="S41" s="16">
        <v>639946.25</v>
      </c>
      <c r="T41" s="16">
        <v>1649964.98</v>
      </c>
      <c r="U41" s="17"/>
    </row>
    <row r="42" spans="1:21">
      <c r="A42" s="9" t="s">
        <v>83</v>
      </c>
      <c r="B42" s="18">
        <v>8688169.0899999999</v>
      </c>
      <c r="C42" s="18">
        <v>10014220.380000001</v>
      </c>
      <c r="D42" s="18">
        <v>10756355.73</v>
      </c>
      <c r="E42" s="18">
        <v>12114102.800000001</v>
      </c>
      <c r="F42" s="19">
        <v>12281856.119999999</v>
      </c>
      <c r="G42" s="18">
        <v>1682266.09</v>
      </c>
      <c r="H42" s="18">
        <v>1713768.93</v>
      </c>
      <c r="I42" s="18">
        <v>2454522.34</v>
      </c>
      <c r="J42" s="18">
        <v>3032024.04</v>
      </c>
      <c r="K42" s="19">
        <v>2882859.44</v>
      </c>
      <c r="L42" s="18">
        <v>14166081.539999999</v>
      </c>
      <c r="M42" s="18">
        <v>15444849.560000001</v>
      </c>
      <c r="N42" s="18">
        <v>18010846.550000001</v>
      </c>
      <c r="O42" s="18">
        <v>24668553.260000002</v>
      </c>
      <c r="P42" s="19">
        <v>25191734.52</v>
      </c>
      <c r="Q42" s="18">
        <v>2746376.53</v>
      </c>
      <c r="R42" s="18">
        <v>2986292.8</v>
      </c>
      <c r="S42" s="18">
        <v>2854392.29</v>
      </c>
      <c r="T42" s="18">
        <v>3665924.16</v>
      </c>
      <c r="U42" s="19">
        <v>4526610.75</v>
      </c>
    </row>
    <row r="43" spans="1:21">
      <c r="A43" s="8" t="s">
        <v>84</v>
      </c>
      <c r="B43" s="16">
        <v>12523006</v>
      </c>
      <c r="C43" s="16">
        <v>14401001</v>
      </c>
      <c r="D43" s="16">
        <v>15299365</v>
      </c>
      <c r="E43" s="16">
        <v>16770626</v>
      </c>
      <c r="F43" s="17">
        <v>17761508</v>
      </c>
      <c r="G43" s="16">
        <v>1751650</v>
      </c>
      <c r="H43" s="16">
        <v>1852841</v>
      </c>
      <c r="I43" s="16">
        <v>2441410</v>
      </c>
      <c r="J43" s="16">
        <v>3141184</v>
      </c>
      <c r="K43" s="17">
        <v>4020821</v>
      </c>
      <c r="L43" s="16">
        <v>3736931</v>
      </c>
      <c r="M43" s="16">
        <v>3873463</v>
      </c>
      <c r="N43" s="16">
        <v>6036355</v>
      </c>
      <c r="O43" s="16">
        <v>10747874</v>
      </c>
      <c r="P43" s="17">
        <v>17258472</v>
      </c>
      <c r="Q43" s="16">
        <v>3045931</v>
      </c>
      <c r="R43" s="16">
        <v>3490175</v>
      </c>
      <c r="S43" s="16">
        <v>4495972</v>
      </c>
      <c r="T43" s="16">
        <v>7243052</v>
      </c>
      <c r="U43" s="17">
        <v>8701673</v>
      </c>
    </row>
    <row r="44" spans="1:21">
      <c r="A44" s="9" t="s">
        <v>85</v>
      </c>
      <c r="B44" s="18">
        <v>179170.08</v>
      </c>
      <c r="C44" s="18">
        <v>198816.45</v>
      </c>
      <c r="D44" s="18">
        <v>226373.12</v>
      </c>
      <c r="E44" s="18">
        <v>248524.85</v>
      </c>
      <c r="F44" s="19">
        <v>262431.07</v>
      </c>
      <c r="G44" s="18">
        <v>216583.52</v>
      </c>
      <c r="H44" s="18">
        <v>156911.82</v>
      </c>
      <c r="I44" s="18">
        <v>167289.48000000001</v>
      </c>
      <c r="J44" s="18">
        <v>185283.63</v>
      </c>
      <c r="K44" s="19">
        <v>238506.99</v>
      </c>
      <c r="L44" s="18">
        <v>595322.91</v>
      </c>
      <c r="M44" s="18">
        <v>497328.98</v>
      </c>
      <c r="N44" s="18">
        <v>854952.34</v>
      </c>
      <c r="O44" s="18">
        <v>743872.95</v>
      </c>
      <c r="P44" s="19">
        <v>780891.71</v>
      </c>
      <c r="Q44" s="18">
        <v>72382.63</v>
      </c>
      <c r="R44" s="18">
        <v>79528.94</v>
      </c>
      <c r="S44" s="18">
        <v>71386.34</v>
      </c>
      <c r="T44" s="18">
        <v>74227.97</v>
      </c>
      <c r="U44" s="19">
        <v>82757.100000000006</v>
      </c>
    </row>
    <row r="45" spans="1:21">
      <c r="A45" s="8" t="s">
        <v>86</v>
      </c>
      <c r="B45" s="16">
        <v>3555937.12</v>
      </c>
      <c r="C45" s="16">
        <v>3959758.4</v>
      </c>
      <c r="D45" s="16">
        <v>5720292.8899999997</v>
      </c>
      <c r="E45" s="16">
        <v>6521190.3600000003</v>
      </c>
      <c r="F45" s="17"/>
      <c r="G45" s="16">
        <v>1126271.53</v>
      </c>
      <c r="H45" s="16">
        <v>1139967.6499999999</v>
      </c>
      <c r="I45" s="16">
        <v>1420134.33</v>
      </c>
      <c r="J45" s="16">
        <v>1532143.3</v>
      </c>
      <c r="K45" s="17"/>
      <c r="L45" s="16">
        <v>4140563.99</v>
      </c>
      <c r="M45" s="16">
        <v>3730077.73</v>
      </c>
      <c r="N45" s="16">
        <v>4642159.6500000004</v>
      </c>
      <c r="O45" s="16">
        <v>6935177.1799999997</v>
      </c>
      <c r="P45" s="17"/>
      <c r="Q45" s="16">
        <v>434456.41</v>
      </c>
      <c r="R45" s="16">
        <v>422238.59</v>
      </c>
      <c r="S45" s="16">
        <v>548926.80000000005</v>
      </c>
      <c r="T45" s="16">
        <v>739716.26</v>
      </c>
      <c r="U45" s="17"/>
    </row>
    <row r="46" spans="1:21">
      <c r="A46" s="9" t="s">
        <v>87</v>
      </c>
      <c r="B46" s="18">
        <v>1892323.34</v>
      </c>
      <c r="C46" s="18">
        <v>1882481.93</v>
      </c>
      <c r="D46" s="18">
        <v>2000647.33</v>
      </c>
      <c r="E46" s="18">
        <v>2129372.44</v>
      </c>
      <c r="F46" s="19">
        <v>2329588.2799999998</v>
      </c>
      <c r="G46" s="18">
        <v>466291.46</v>
      </c>
      <c r="H46" s="18">
        <v>428117</v>
      </c>
      <c r="I46" s="18">
        <v>414264.41</v>
      </c>
      <c r="J46" s="18">
        <v>517653.54</v>
      </c>
      <c r="K46" s="19">
        <v>787784.17</v>
      </c>
      <c r="L46" s="18">
        <v>1812891.4</v>
      </c>
      <c r="M46" s="18">
        <v>1754066.6</v>
      </c>
      <c r="N46" s="18">
        <v>2012425.89</v>
      </c>
      <c r="O46" s="18">
        <v>2316247.2999999998</v>
      </c>
      <c r="P46" s="19">
        <v>2620944.41</v>
      </c>
      <c r="Q46" s="18">
        <v>374646.76</v>
      </c>
      <c r="R46" s="18">
        <v>461378.26</v>
      </c>
      <c r="S46" s="18">
        <v>527559.44999999995</v>
      </c>
      <c r="T46" s="18">
        <v>639162.48</v>
      </c>
      <c r="U46" s="19">
        <v>650275.26</v>
      </c>
    </row>
    <row r="47" spans="1:21">
      <c r="A47" s="8" t="s">
        <v>88</v>
      </c>
      <c r="B47" s="16">
        <v>454871.26</v>
      </c>
      <c r="C47" s="16">
        <v>568519.35</v>
      </c>
      <c r="D47" s="16">
        <v>570592.19999999995</v>
      </c>
      <c r="E47" s="16">
        <v>647714.68999999994</v>
      </c>
      <c r="F47" s="17">
        <v>719753.86</v>
      </c>
      <c r="G47" s="16">
        <v>191536.78</v>
      </c>
      <c r="H47" s="16">
        <v>186449.14</v>
      </c>
      <c r="I47" s="16">
        <v>247414.23</v>
      </c>
      <c r="J47" s="16">
        <v>304856.81</v>
      </c>
      <c r="K47" s="17">
        <v>419489.19</v>
      </c>
      <c r="L47" s="16">
        <v>324145.06</v>
      </c>
      <c r="M47" s="16">
        <v>737192.09</v>
      </c>
      <c r="N47" s="16">
        <v>515509.58</v>
      </c>
      <c r="O47" s="16">
        <v>685917.59</v>
      </c>
      <c r="P47" s="17">
        <v>518211.54</v>
      </c>
      <c r="Q47" s="16">
        <v>25468.85</v>
      </c>
      <c r="R47" s="16">
        <v>87074.2</v>
      </c>
      <c r="S47" s="16">
        <v>97282.3</v>
      </c>
      <c r="T47" s="16">
        <v>131253.51</v>
      </c>
      <c r="U47" s="17">
        <v>132290.16</v>
      </c>
    </row>
    <row r="48" spans="1:21">
      <c r="A48" s="9" t="s">
        <v>89</v>
      </c>
      <c r="B48" s="18">
        <v>260066.71</v>
      </c>
      <c r="C48" s="18">
        <v>291069.09000000003</v>
      </c>
      <c r="D48" s="18">
        <v>229236.6</v>
      </c>
      <c r="E48" s="18">
        <v>229078.97</v>
      </c>
      <c r="F48" s="19">
        <v>247937.2</v>
      </c>
      <c r="G48" s="18">
        <v>126780.96</v>
      </c>
      <c r="H48" s="18">
        <v>124277.34</v>
      </c>
      <c r="I48" s="18">
        <v>155764.26</v>
      </c>
      <c r="J48" s="18">
        <v>235725.6</v>
      </c>
      <c r="K48" s="19">
        <v>527009.53</v>
      </c>
      <c r="L48" s="18">
        <v>330014.40000000002</v>
      </c>
      <c r="M48" s="18">
        <v>515052.44</v>
      </c>
      <c r="N48" s="18">
        <v>1451864.98</v>
      </c>
      <c r="O48" s="18">
        <v>1499096.91</v>
      </c>
      <c r="P48" s="19">
        <v>1582769.75</v>
      </c>
      <c r="Q48" s="18">
        <v>67613.009999999995</v>
      </c>
      <c r="R48" s="18">
        <v>83347.23</v>
      </c>
      <c r="S48" s="18">
        <v>163641.07999999999</v>
      </c>
      <c r="T48" s="18">
        <v>117712.29</v>
      </c>
      <c r="U48" s="19">
        <v>128560.84</v>
      </c>
    </row>
    <row r="49" spans="1:21">
      <c r="A49" s="8" t="s">
        <v>90</v>
      </c>
      <c r="B49" s="16">
        <v>4908937.1500000004</v>
      </c>
      <c r="C49" s="16">
        <v>5302684.24</v>
      </c>
      <c r="D49" s="16">
        <v>5832888.9000000004</v>
      </c>
      <c r="E49" s="16">
        <v>6442315.4900000002</v>
      </c>
      <c r="F49" s="17">
        <v>10258360</v>
      </c>
      <c r="G49" s="16">
        <v>986824.09</v>
      </c>
      <c r="H49" s="16">
        <v>1104431.53</v>
      </c>
      <c r="I49" s="16">
        <v>1419462.64</v>
      </c>
      <c r="J49" s="16">
        <v>1835002.8799999999</v>
      </c>
      <c r="K49" s="17">
        <v>1866885</v>
      </c>
      <c r="L49" s="16">
        <v>5891340.6699999999</v>
      </c>
      <c r="M49" s="16">
        <v>6586440.5899999999</v>
      </c>
      <c r="N49" s="16">
        <v>7998572.0999999996</v>
      </c>
      <c r="O49" s="16">
        <v>10569484.470000001</v>
      </c>
      <c r="P49" s="17">
        <v>11512120</v>
      </c>
      <c r="Q49" s="16">
        <v>669003.91</v>
      </c>
      <c r="R49" s="16">
        <v>896805.65</v>
      </c>
      <c r="S49" s="16">
        <v>1209934.81</v>
      </c>
      <c r="T49" s="16">
        <v>1399035.91</v>
      </c>
      <c r="U49" s="17">
        <v>1529806</v>
      </c>
    </row>
    <row r="50" spans="1:21">
      <c r="A50" s="9" t="s">
        <v>91</v>
      </c>
      <c r="B50" s="18">
        <v>143274537.59999999</v>
      </c>
      <c r="C50" s="18">
        <v>150413814.16</v>
      </c>
      <c r="D50" s="18">
        <v>181107591.97999999</v>
      </c>
      <c r="E50" s="18">
        <v>172453844.88</v>
      </c>
      <c r="F50" s="19">
        <v>199701815.78999999</v>
      </c>
      <c r="G50" s="18">
        <v>18803000.390000001</v>
      </c>
      <c r="H50" s="18">
        <v>18908522.510000002</v>
      </c>
      <c r="I50" s="18">
        <v>25576783.140000001</v>
      </c>
      <c r="J50" s="18">
        <v>24158152.199999999</v>
      </c>
      <c r="K50" s="19">
        <v>34720820.759999998</v>
      </c>
      <c r="L50" s="18">
        <v>108981548</v>
      </c>
      <c r="M50" s="18">
        <v>134028554.98</v>
      </c>
      <c r="N50" s="18">
        <v>148782457.75</v>
      </c>
      <c r="O50" s="18">
        <v>176346278.31</v>
      </c>
      <c r="P50" s="19">
        <v>204363663.25999999</v>
      </c>
      <c r="Q50" s="18">
        <v>37041744.479999997</v>
      </c>
      <c r="R50" s="18">
        <v>40351567.810000002</v>
      </c>
      <c r="S50" s="18">
        <v>56050043.119999997</v>
      </c>
      <c r="T50" s="18">
        <v>72434629.549999997</v>
      </c>
      <c r="U50" s="19">
        <v>82119488.260000005</v>
      </c>
    </row>
    <row r="51" spans="1:21">
      <c r="A51" s="8" t="s">
        <v>92</v>
      </c>
      <c r="B51" s="16">
        <v>10977086.189999999</v>
      </c>
      <c r="C51" s="16">
        <v>12104650.08</v>
      </c>
      <c r="D51" s="16">
        <v>11954925.949999999</v>
      </c>
      <c r="E51" s="16">
        <v>12533388.74</v>
      </c>
      <c r="F51" s="17">
        <v>13804086.85</v>
      </c>
      <c r="G51" s="16">
        <v>2712413.43</v>
      </c>
      <c r="H51" s="16">
        <v>3051311.99</v>
      </c>
      <c r="I51" s="16">
        <v>3646941.53</v>
      </c>
      <c r="J51" s="16">
        <v>3898687.3</v>
      </c>
      <c r="K51" s="17">
        <v>5245518.57</v>
      </c>
      <c r="L51" s="16">
        <v>10212177.02</v>
      </c>
      <c r="M51" s="16">
        <v>11254127.83</v>
      </c>
      <c r="N51" s="16">
        <v>12730975.630000001</v>
      </c>
      <c r="O51" s="16">
        <v>16572703.560000001</v>
      </c>
      <c r="P51" s="17">
        <v>20398152.82</v>
      </c>
      <c r="Q51" s="16">
        <v>2984727.42</v>
      </c>
      <c r="R51" s="16">
        <v>3032615.4</v>
      </c>
      <c r="S51" s="16">
        <v>4373487.0199999996</v>
      </c>
      <c r="T51" s="16">
        <v>3683831.35</v>
      </c>
      <c r="U51" s="17">
        <v>4460433.92</v>
      </c>
    </row>
    <row r="52" spans="1:21">
      <c r="A52" s="9" t="s">
        <v>93</v>
      </c>
      <c r="B52" s="18">
        <v>23435464.32</v>
      </c>
      <c r="C52" s="18">
        <v>27405656.34</v>
      </c>
      <c r="D52" s="18">
        <v>28474921.699999999</v>
      </c>
      <c r="E52" s="18">
        <v>31141095.43</v>
      </c>
      <c r="F52" s="19">
        <v>33672440.579999998</v>
      </c>
      <c r="G52" s="18">
        <v>5718676</v>
      </c>
      <c r="H52" s="18">
        <v>5981129.8200000003</v>
      </c>
      <c r="I52" s="18">
        <v>6736605.9299999997</v>
      </c>
      <c r="J52" s="18">
        <v>7189311.5099999998</v>
      </c>
      <c r="K52" s="19">
        <v>8098194.5700000003</v>
      </c>
      <c r="L52" s="18">
        <v>41440502.469999999</v>
      </c>
      <c r="M52" s="18">
        <v>53445116.5</v>
      </c>
      <c r="N52" s="18">
        <v>57357640.25</v>
      </c>
      <c r="O52" s="18">
        <v>64802814.909999996</v>
      </c>
      <c r="P52" s="19">
        <v>62592722.859999999</v>
      </c>
      <c r="Q52" s="18">
        <v>5986458.4900000002</v>
      </c>
      <c r="R52" s="18">
        <v>4439196.22</v>
      </c>
      <c r="S52" s="18">
        <v>6296797.4699999997</v>
      </c>
      <c r="T52" s="18">
        <v>8608586.4800000004</v>
      </c>
      <c r="U52" s="19">
        <v>10582737.35</v>
      </c>
    </row>
    <row r="53" spans="1:21">
      <c r="A53" s="8" t="s">
        <v>94</v>
      </c>
      <c r="B53" s="16">
        <v>690378</v>
      </c>
      <c r="C53" s="16">
        <v>741712.02</v>
      </c>
      <c r="D53" s="16">
        <v>793830.39</v>
      </c>
      <c r="E53" s="16">
        <v>905632.85</v>
      </c>
      <c r="F53" s="17">
        <v>980347.81</v>
      </c>
      <c r="G53" s="16">
        <v>315196</v>
      </c>
      <c r="H53" s="16">
        <v>328109.31</v>
      </c>
      <c r="I53" s="16">
        <v>471772.59</v>
      </c>
      <c r="J53" s="16">
        <v>406915.23</v>
      </c>
      <c r="K53" s="17">
        <v>444589.11</v>
      </c>
      <c r="L53" s="16">
        <v>3048334</v>
      </c>
      <c r="M53" s="16">
        <v>2804127.86</v>
      </c>
      <c r="N53" s="16">
        <v>5015988.66</v>
      </c>
      <c r="O53" s="16">
        <v>5663888.9900000002</v>
      </c>
      <c r="P53" s="17">
        <v>5631866.4299999997</v>
      </c>
      <c r="Q53" s="16">
        <v>52882</v>
      </c>
      <c r="R53" s="16">
        <v>77772.36</v>
      </c>
      <c r="S53" s="16">
        <v>60028.53</v>
      </c>
      <c r="T53" s="16">
        <v>142648.81</v>
      </c>
      <c r="U53" s="17">
        <v>100832.74</v>
      </c>
    </row>
    <row r="54" spans="1:21">
      <c r="A54" s="9" t="s">
        <v>95</v>
      </c>
      <c r="B54" s="18" t="s">
        <v>46</v>
      </c>
      <c r="C54" s="18">
        <v>1807531.1</v>
      </c>
      <c r="D54" s="18">
        <v>0</v>
      </c>
      <c r="E54" s="18">
        <v>2970299.49</v>
      </c>
      <c r="F54" s="19">
        <v>2614571.81</v>
      </c>
      <c r="G54" s="18" t="s">
        <v>46</v>
      </c>
      <c r="H54" s="18" t="s">
        <v>46</v>
      </c>
      <c r="I54" s="18">
        <v>4967391.99</v>
      </c>
      <c r="J54" s="18">
        <v>432848.57</v>
      </c>
      <c r="K54" s="19">
        <v>312370.69</v>
      </c>
      <c r="L54" s="18" t="s">
        <v>46</v>
      </c>
      <c r="M54" s="18">
        <v>1556585.7</v>
      </c>
      <c r="N54" s="18">
        <v>0</v>
      </c>
      <c r="O54" s="18">
        <v>2248739.15</v>
      </c>
      <c r="P54" s="19">
        <v>2750547.62</v>
      </c>
      <c r="Q54" s="18" t="s">
        <v>46</v>
      </c>
      <c r="R54" s="18">
        <v>431854</v>
      </c>
      <c r="S54" s="18">
        <v>0</v>
      </c>
      <c r="T54" s="18">
        <v>539442.99</v>
      </c>
      <c r="U54" s="19">
        <v>748419.32</v>
      </c>
    </row>
    <row r="55" spans="1:21">
      <c r="A55" s="8" t="s">
        <v>96</v>
      </c>
      <c r="B55" s="16">
        <v>3089119.23</v>
      </c>
      <c r="C55" s="16">
        <v>3226633.11</v>
      </c>
      <c r="D55" s="16">
        <v>3331172</v>
      </c>
      <c r="E55" s="16">
        <v>3759054.94</v>
      </c>
      <c r="F55" s="17">
        <v>4113796.47</v>
      </c>
      <c r="G55" s="16">
        <v>889473.3</v>
      </c>
      <c r="H55" s="16">
        <v>1030283.82</v>
      </c>
      <c r="I55" s="16">
        <v>854788</v>
      </c>
      <c r="J55" s="16">
        <v>2278261.15</v>
      </c>
      <c r="K55" s="17">
        <v>5084191.68</v>
      </c>
      <c r="L55" s="16">
        <v>3023874.86</v>
      </c>
      <c r="M55" s="16">
        <v>4115327.26</v>
      </c>
      <c r="N55" s="16">
        <v>4608408</v>
      </c>
      <c r="O55" s="16">
        <v>7489456.9000000004</v>
      </c>
      <c r="P55" s="17">
        <v>7867901.4800000004</v>
      </c>
      <c r="Q55" s="16">
        <v>2332641.6800000002</v>
      </c>
      <c r="R55" s="16">
        <v>1262331.79</v>
      </c>
      <c r="S55" s="16">
        <v>2020267</v>
      </c>
      <c r="T55" s="16">
        <v>1783658</v>
      </c>
      <c r="U55" s="17">
        <v>3610001.31</v>
      </c>
    </row>
    <row r="56" spans="1:21">
      <c r="A56" s="9" t="s">
        <v>97</v>
      </c>
      <c r="B56" s="18">
        <v>1016395.07</v>
      </c>
      <c r="C56" s="18">
        <v>1093499.74</v>
      </c>
      <c r="D56" s="18">
        <v>1170490.08</v>
      </c>
      <c r="E56" s="18">
        <v>1278800.57</v>
      </c>
      <c r="F56" s="19">
        <v>1357928.49</v>
      </c>
      <c r="G56" s="18">
        <v>336486.24</v>
      </c>
      <c r="H56" s="18">
        <v>288535.43</v>
      </c>
      <c r="I56" s="18">
        <v>291701.39</v>
      </c>
      <c r="J56" s="18">
        <v>460926.57</v>
      </c>
      <c r="K56" s="19">
        <v>513342.82</v>
      </c>
      <c r="L56" s="18">
        <v>576818.17000000004</v>
      </c>
      <c r="M56" s="18">
        <v>388305.09</v>
      </c>
      <c r="N56" s="18">
        <v>738331.77</v>
      </c>
      <c r="O56" s="18">
        <v>748276.19</v>
      </c>
      <c r="P56" s="19">
        <v>766284.58</v>
      </c>
      <c r="Q56" s="18">
        <v>134490.01999999999</v>
      </c>
      <c r="R56" s="18">
        <v>195314.48</v>
      </c>
      <c r="S56" s="18">
        <v>312995.92</v>
      </c>
      <c r="T56" s="18">
        <v>270442.3</v>
      </c>
      <c r="U56" s="19">
        <v>348749.95</v>
      </c>
    </row>
    <row r="57" spans="1:21">
      <c r="A57" s="8" t="s">
        <v>98</v>
      </c>
      <c r="B57" s="16">
        <v>35237800</v>
      </c>
      <c r="C57" s="16">
        <v>36052973.75</v>
      </c>
      <c r="D57" s="16">
        <v>41970680.560000002</v>
      </c>
      <c r="E57" s="16">
        <v>45756866.369999997</v>
      </c>
      <c r="F57" s="17">
        <v>47403402.100000001</v>
      </c>
      <c r="G57" s="16">
        <v>9597200</v>
      </c>
      <c r="H57" s="16">
        <v>6364818.5099999998</v>
      </c>
      <c r="I57" s="16">
        <v>6758302.3700000001</v>
      </c>
      <c r="J57" s="16">
        <v>11320027.550000001</v>
      </c>
      <c r="K57" s="17">
        <v>17171545.359999999</v>
      </c>
      <c r="L57" s="16">
        <v>48026500</v>
      </c>
      <c r="M57" s="16">
        <v>33678088.109999999</v>
      </c>
      <c r="N57" s="16">
        <v>37294839.859999999</v>
      </c>
      <c r="O57" s="16">
        <v>46509794.950000003</v>
      </c>
      <c r="P57" s="17">
        <v>50059237.359999999</v>
      </c>
      <c r="Q57" s="16">
        <v>5774700</v>
      </c>
      <c r="R57" s="16">
        <v>6993838.3600000003</v>
      </c>
      <c r="S57" s="16">
        <v>9510398.7400000002</v>
      </c>
      <c r="T57" s="16">
        <v>9912543.9700000007</v>
      </c>
      <c r="U57" s="17">
        <v>13117324.34</v>
      </c>
    </row>
    <row r="58" spans="1:21">
      <c r="A58" s="9" t="s">
        <v>99</v>
      </c>
      <c r="B58" s="18">
        <v>368709.57</v>
      </c>
      <c r="C58" s="18">
        <v>400701.94</v>
      </c>
      <c r="D58" s="18">
        <v>440972.74</v>
      </c>
      <c r="E58" s="18">
        <v>436080.76</v>
      </c>
      <c r="F58" s="19">
        <v>457554.79</v>
      </c>
      <c r="G58" s="18">
        <v>213399.87</v>
      </c>
      <c r="H58" s="18">
        <v>186610.56</v>
      </c>
      <c r="I58" s="18">
        <v>216182.34</v>
      </c>
      <c r="J58" s="18">
        <v>343181.38</v>
      </c>
      <c r="K58" s="19">
        <v>540557.9</v>
      </c>
      <c r="L58" s="18">
        <v>1109573.71</v>
      </c>
      <c r="M58" s="18">
        <v>1977495.61</v>
      </c>
      <c r="N58" s="18">
        <v>2149771.0299999998</v>
      </c>
      <c r="O58" s="18">
        <v>1486731.48</v>
      </c>
      <c r="P58" s="19">
        <v>1992618.35</v>
      </c>
      <c r="Q58" s="18">
        <v>83955.41</v>
      </c>
      <c r="R58" s="18">
        <v>89981.52</v>
      </c>
      <c r="S58" s="18">
        <v>90882.05</v>
      </c>
      <c r="T58" s="18">
        <v>131369.68</v>
      </c>
      <c r="U58" s="19">
        <v>158895.73000000001</v>
      </c>
    </row>
    <row r="59" spans="1:21">
      <c r="A59" s="8" t="s">
        <v>100</v>
      </c>
      <c r="B59" s="16">
        <v>1517892.53</v>
      </c>
      <c r="C59" s="16">
        <v>1732728.99</v>
      </c>
      <c r="D59" s="16">
        <v>1916345.85</v>
      </c>
      <c r="E59" s="16">
        <v>2187273.35</v>
      </c>
      <c r="F59" s="17">
        <v>2336667.7999999998</v>
      </c>
      <c r="G59" s="16">
        <v>1106461.02</v>
      </c>
      <c r="H59" s="16">
        <v>1047344.2</v>
      </c>
      <c r="I59" s="16">
        <v>1213707.22</v>
      </c>
      <c r="J59" s="16">
        <v>1473102.4</v>
      </c>
      <c r="K59" s="17">
        <v>1571069.35</v>
      </c>
      <c r="L59" s="16">
        <v>5405817.2800000003</v>
      </c>
      <c r="M59" s="16">
        <v>5918393.2800000003</v>
      </c>
      <c r="N59" s="16">
        <v>8445576.2100000009</v>
      </c>
      <c r="O59" s="16">
        <v>9287542.8000000007</v>
      </c>
      <c r="P59" s="17">
        <v>10489754.34</v>
      </c>
      <c r="Q59" s="16">
        <v>213609.41</v>
      </c>
      <c r="R59" s="16">
        <v>239147.62</v>
      </c>
      <c r="S59" s="16">
        <v>241322.9</v>
      </c>
      <c r="T59" s="16">
        <v>222828.2</v>
      </c>
      <c r="U59" s="17">
        <v>315585.7</v>
      </c>
    </row>
    <row r="60" spans="1:21">
      <c r="A60" s="9" t="s">
        <v>101</v>
      </c>
      <c r="B60" s="18">
        <v>654350</v>
      </c>
      <c r="C60" s="18">
        <v>598027.81000000006</v>
      </c>
      <c r="D60" s="18">
        <v>681816.12</v>
      </c>
      <c r="E60" s="18">
        <v>396199.41</v>
      </c>
      <c r="F60" s="19">
        <v>506028.99</v>
      </c>
      <c r="G60" s="18">
        <v>331080</v>
      </c>
      <c r="H60" s="18">
        <v>373917.56</v>
      </c>
      <c r="I60" s="18">
        <v>416718.63</v>
      </c>
      <c r="J60" s="18">
        <v>552207.67000000004</v>
      </c>
      <c r="K60" s="19">
        <v>1286736.8</v>
      </c>
      <c r="L60" s="18">
        <v>311616</v>
      </c>
      <c r="M60" s="18">
        <v>539476.46</v>
      </c>
      <c r="N60" s="18">
        <v>931446.33</v>
      </c>
      <c r="O60" s="18">
        <v>1637828.82</v>
      </c>
      <c r="P60" s="19">
        <v>1422104.91</v>
      </c>
      <c r="Q60" s="18">
        <v>90000</v>
      </c>
      <c r="R60" s="18">
        <v>89140.9</v>
      </c>
      <c r="S60" s="18">
        <v>51689.79</v>
      </c>
      <c r="T60" s="18">
        <v>102709.1</v>
      </c>
      <c r="U60" s="19">
        <v>105213.75</v>
      </c>
    </row>
    <row r="61" spans="1:21">
      <c r="A61" s="8" t="s">
        <v>102</v>
      </c>
      <c r="B61" s="16">
        <v>463683.68</v>
      </c>
      <c r="C61" s="16">
        <v>306639.06</v>
      </c>
      <c r="D61" s="16">
        <v>345348.51</v>
      </c>
      <c r="E61" s="16">
        <v>351523.95</v>
      </c>
      <c r="F61" s="17">
        <v>534829.48</v>
      </c>
      <c r="G61" s="16">
        <v>1232577.8799999999</v>
      </c>
      <c r="H61" s="16">
        <v>1342107.52</v>
      </c>
      <c r="I61" s="16">
        <v>1638685.36</v>
      </c>
      <c r="J61" s="16">
        <v>2863960.53</v>
      </c>
      <c r="K61" s="17">
        <v>4306845.93</v>
      </c>
      <c r="L61" s="16">
        <v>4274542</v>
      </c>
      <c r="M61" s="16">
        <v>3500701.02</v>
      </c>
      <c r="N61" s="16">
        <v>4759965.2300000004</v>
      </c>
      <c r="O61" s="16">
        <v>7497978.0599999996</v>
      </c>
      <c r="P61" s="17">
        <v>7770461.5599999996</v>
      </c>
      <c r="Q61" s="16">
        <v>123953.45</v>
      </c>
      <c r="R61" s="16">
        <v>123621.62</v>
      </c>
      <c r="S61" s="16">
        <v>369098.12</v>
      </c>
      <c r="T61" s="16">
        <v>965400.06</v>
      </c>
      <c r="U61" s="17">
        <v>658962.54</v>
      </c>
    </row>
    <row r="62" spans="1:21">
      <c r="A62" s="9" t="s">
        <v>103</v>
      </c>
      <c r="B62" s="18">
        <v>251807.78</v>
      </c>
      <c r="C62" s="18">
        <v>273802.37</v>
      </c>
      <c r="D62" s="18">
        <v>294942.15999999997</v>
      </c>
      <c r="E62" s="18">
        <v>326974.37</v>
      </c>
      <c r="F62" s="19">
        <v>380728.16</v>
      </c>
      <c r="G62" s="18">
        <v>95598.63</v>
      </c>
      <c r="H62" s="18">
        <v>61002.37</v>
      </c>
      <c r="I62" s="18">
        <v>79775.679999999993</v>
      </c>
      <c r="J62" s="18">
        <v>122098.98</v>
      </c>
      <c r="K62" s="19">
        <v>132723.29999999999</v>
      </c>
      <c r="L62" s="18">
        <v>446112.27</v>
      </c>
      <c r="M62" s="18">
        <v>417149.99</v>
      </c>
      <c r="N62" s="18">
        <v>724504.07</v>
      </c>
      <c r="O62" s="18">
        <v>942069.6</v>
      </c>
      <c r="P62" s="19">
        <v>1062890</v>
      </c>
      <c r="Q62" s="18">
        <v>26320.44</v>
      </c>
      <c r="R62" s="18">
        <v>45170.64</v>
      </c>
      <c r="S62" s="18">
        <v>54601.279999999999</v>
      </c>
      <c r="T62" s="18">
        <v>52177.99</v>
      </c>
      <c r="U62" s="19">
        <v>99060.59</v>
      </c>
    </row>
    <row r="63" spans="1:21">
      <c r="A63" s="8" t="s">
        <v>104</v>
      </c>
      <c r="B63" s="16">
        <v>1669766.05</v>
      </c>
      <c r="C63" s="16">
        <v>2023561.97</v>
      </c>
      <c r="D63" s="16">
        <v>2373934.77</v>
      </c>
      <c r="E63" s="16">
        <v>2582197.91</v>
      </c>
      <c r="F63" s="17">
        <v>2718856.59</v>
      </c>
      <c r="G63" s="16">
        <v>1713873</v>
      </c>
      <c r="H63" s="16">
        <v>2112444.88</v>
      </c>
      <c r="I63" s="16">
        <v>2443396.77</v>
      </c>
      <c r="J63" s="16">
        <v>3122140.44</v>
      </c>
      <c r="K63" s="17">
        <v>3615019.7</v>
      </c>
      <c r="L63" s="16">
        <v>5219414.45</v>
      </c>
      <c r="M63" s="16">
        <v>5566326.9100000001</v>
      </c>
      <c r="N63" s="16">
        <v>7797247.3300000001</v>
      </c>
      <c r="O63" s="16">
        <v>10713766.869999999</v>
      </c>
      <c r="P63" s="17">
        <v>15982797.33</v>
      </c>
      <c r="Q63" s="16">
        <v>78802.039999999994</v>
      </c>
      <c r="R63" s="16">
        <v>559571.05000000005</v>
      </c>
      <c r="S63" s="16">
        <v>256025.25</v>
      </c>
      <c r="T63" s="16">
        <v>842886.84</v>
      </c>
      <c r="U63" s="17">
        <v>2949072.68</v>
      </c>
    </row>
    <row r="64" spans="1:21">
      <c r="A64" s="9" t="s">
        <v>105</v>
      </c>
      <c r="B64" s="18">
        <v>499565.12</v>
      </c>
      <c r="C64" s="18">
        <v>568557.31000000006</v>
      </c>
      <c r="D64" s="18">
        <v>542984.91</v>
      </c>
      <c r="E64" s="18">
        <v>585992.36</v>
      </c>
      <c r="F64" s="19"/>
      <c r="G64" s="18">
        <v>2457621.17</v>
      </c>
      <c r="H64" s="18">
        <v>1553599.26</v>
      </c>
      <c r="I64" s="18">
        <v>1872351.26</v>
      </c>
      <c r="J64" s="18">
        <v>2313117.5299999998</v>
      </c>
      <c r="K64" s="19"/>
      <c r="L64" s="18">
        <v>5167851.29</v>
      </c>
      <c r="M64" s="18">
        <v>2472094.4</v>
      </c>
      <c r="N64" s="18">
        <v>3402268.82</v>
      </c>
      <c r="O64" s="18">
        <v>6046048.29</v>
      </c>
      <c r="P64" s="19"/>
      <c r="Q64" s="18">
        <v>81005.84</v>
      </c>
      <c r="R64" s="18">
        <v>78701.33</v>
      </c>
      <c r="S64" s="18">
        <v>142291.81</v>
      </c>
      <c r="T64" s="18">
        <v>147723.4</v>
      </c>
      <c r="U64" s="19"/>
    </row>
    <row r="65" spans="1:21">
      <c r="A65" s="8" t="s">
        <v>106</v>
      </c>
      <c r="B65" s="16">
        <v>7949833.4900000002</v>
      </c>
      <c r="C65" s="16">
        <v>8748255.1500000004</v>
      </c>
      <c r="D65" s="16">
        <v>9012974.4800000004</v>
      </c>
      <c r="E65" s="16">
        <v>10323262.310000001</v>
      </c>
      <c r="F65" s="17">
        <v>11034720.85</v>
      </c>
      <c r="G65" s="16">
        <v>3215389.75</v>
      </c>
      <c r="H65" s="16">
        <v>2803868.03</v>
      </c>
      <c r="I65" s="16">
        <v>3727097.83</v>
      </c>
      <c r="J65" s="16">
        <v>5343885.7</v>
      </c>
      <c r="K65" s="17">
        <v>6545229.0700000003</v>
      </c>
      <c r="L65" s="16">
        <v>18929600.039999999</v>
      </c>
      <c r="M65" s="16">
        <v>23551545.870000001</v>
      </c>
      <c r="N65" s="16">
        <v>24256059.25</v>
      </c>
      <c r="O65" s="16">
        <v>31148378.039999999</v>
      </c>
      <c r="P65" s="17">
        <v>34631292.829999998</v>
      </c>
      <c r="Q65" s="16">
        <v>2129268.81</v>
      </c>
      <c r="R65" s="16">
        <v>2082909.39</v>
      </c>
      <c r="S65" s="16">
        <v>2485238.09</v>
      </c>
      <c r="T65" s="16">
        <v>3222524.64</v>
      </c>
      <c r="U65" s="17">
        <v>4626622.26</v>
      </c>
    </row>
    <row r="66" spans="1:21">
      <c r="A66" s="9" t="s">
        <v>107</v>
      </c>
      <c r="B66" s="18">
        <v>1730302.62</v>
      </c>
      <c r="C66" s="18">
        <v>1854504.51</v>
      </c>
      <c r="D66" s="18">
        <v>2079386.5</v>
      </c>
      <c r="E66" s="18">
        <v>2334537.0699999998</v>
      </c>
      <c r="F66" s="19"/>
      <c r="G66" s="18">
        <v>594922.51</v>
      </c>
      <c r="H66" s="18">
        <v>616575.32999999996</v>
      </c>
      <c r="I66" s="18">
        <v>1008365.49</v>
      </c>
      <c r="J66" s="18">
        <v>1785758.36</v>
      </c>
      <c r="K66" s="19"/>
      <c r="L66" s="18">
        <v>15500980.630000001</v>
      </c>
      <c r="M66" s="18">
        <v>14035526.609999999</v>
      </c>
      <c r="N66" s="18">
        <v>15748570.880000001</v>
      </c>
      <c r="O66" s="18">
        <v>16033541.539999999</v>
      </c>
      <c r="P66" s="19"/>
      <c r="Q66" s="18">
        <v>219620.01</v>
      </c>
      <c r="R66" s="18">
        <v>427668.62</v>
      </c>
      <c r="S66" s="18">
        <v>488876.94</v>
      </c>
      <c r="T66" s="18">
        <v>728397.45</v>
      </c>
      <c r="U66" s="19"/>
    </row>
    <row r="67" spans="1:21">
      <c r="A67" s="8" t="s">
        <v>108</v>
      </c>
      <c r="B67" s="16">
        <v>324985.59999999998</v>
      </c>
      <c r="C67" s="16">
        <v>424626.97</v>
      </c>
      <c r="D67" s="16">
        <v>386800.9</v>
      </c>
      <c r="E67" s="16">
        <v>522267</v>
      </c>
      <c r="F67" s="17">
        <v>685785</v>
      </c>
      <c r="G67" s="16">
        <v>522115.85</v>
      </c>
      <c r="H67" s="16">
        <v>578945.6</v>
      </c>
      <c r="I67" s="16">
        <v>719073.07</v>
      </c>
      <c r="J67" s="16">
        <v>982190</v>
      </c>
      <c r="K67" s="17">
        <v>1317604</v>
      </c>
      <c r="L67" s="16">
        <v>800436.21</v>
      </c>
      <c r="M67" s="16">
        <v>989056.68</v>
      </c>
      <c r="N67" s="16">
        <v>2814832.49</v>
      </c>
      <c r="O67" s="16">
        <v>2363553</v>
      </c>
      <c r="P67" s="17">
        <v>1173286</v>
      </c>
      <c r="Q67" s="16">
        <v>155936.20000000001</v>
      </c>
      <c r="R67" s="16">
        <v>165508.03</v>
      </c>
      <c r="S67" s="16">
        <v>139595.75</v>
      </c>
      <c r="T67" s="16">
        <v>127242</v>
      </c>
      <c r="U67" s="17">
        <v>121056</v>
      </c>
    </row>
    <row r="68" spans="1:21">
      <c r="A68" s="9" t="s">
        <v>109</v>
      </c>
      <c r="B68" s="18">
        <v>126825.5</v>
      </c>
      <c r="C68" s="18">
        <v>147416.16</v>
      </c>
      <c r="D68" s="18">
        <v>136078.91</v>
      </c>
      <c r="E68" s="18">
        <v>4545484.67</v>
      </c>
      <c r="F68" s="19">
        <v>146146.89000000001</v>
      </c>
      <c r="G68" s="18">
        <v>125013.33</v>
      </c>
      <c r="H68" s="18">
        <v>84348.53</v>
      </c>
      <c r="I68" s="18">
        <v>88025.39</v>
      </c>
      <c r="J68" s="18">
        <v>112835.56</v>
      </c>
      <c r="K68" s="19">
        <v>103139.07</v>
      </c>
      <c r="L68" s="18">
        <v>585254.74</v>
      </c>
      <c r="M68" s="18">
        <v>2754354.05</v>
      </c>
      <c r="N68" s="18">
        <v>4425145.59</v>
      </c>
      <c r="O68" s="18">
        <v>1831216.81</v>
      </c>
      <c r="P68" s="19">
        <v>1107923.06</v>
      </c>
      <c r="Q68" s="18">
        <v>81037.919999999998</v>
      </c>
      <c r="R68" s="18">
        <v>114208.33</v>
      </c>
      <c r="S68" s="18">
        <v>122038.02</v>
      </c>
      <c r="T68" s="18">
        <v>130634.39</v>
      </c>
      <c r="U68" s="19">
        <v>179217.15</v>
      </c>
    </row>
    <row r="69" spans="1:21">
      <c r="A69" s="8" t="s">
        <v>110</v>
      </c>
      <c r="B69" s="16">
        <v>5971765.8799999999</v>
      </c>
      <c r="C69" s="16">
        <v>7687432.8700000001</v>
      </c>
      <c r="D69" s="16">
        <v>8839343.6500000004</v>
      </c>
      <c r="E69" s="16">
        <v>10582458.039999999</v>
      </c>
      <c r="F69" s="17">
        <v>11709569.41</v>
      </c>
      <c r="G69" s="16">
        <v>7402683.1600000001</v>
      </c>
      <c r="H69" s="16">
        <v>6015897.6399999997</v>
      </c>
      <c r="I69" s="16">
        <v>7118488.96</v>
      </c>
      <c r="J69" s="16">
        <v>8875825.0800000001</v>
      </c>
      <c r="K69" s="17">
        <v>17308969.699999999</v>
      </c>
      <c r="L69" s="16">
        <v>24297667.25</v>
      </c>
      <c r="M69" s="16">
        <v>17206495.34</v>
      </c>
      <c r="N69" s="16">
        <v>17918937.579999998</v>
      </c>
      <c r="O69" s="16">
        <v>25623540.68</v>
      </c>
      <c r="P69" s="17">
        <v>40811754.630000003</v>
      </c>
      <c r="Q69" s="16">
        <v>8855091.2200000007</v>
      </c>
      <c r="R69" s="16">
        <v>8248066.8799999999</v>
      </c>
      <c r="S69" s="16">
        <v>8508547.9399999995</v>
      </c>
      <c r="T69" s="16">
        <v>13071503.27</v>
      </c>
      <c r="U69" s="17">
        <v>14900187.640000001</v>
      </c>
    </row>
    <row r="70" spans="1:21">
      <c r="A70" s="9" t="s">
        <v>41</v>
      </c>
      <c r="B70" s="18">
        <v>1192568605</v>
      </c>
      <c r="C70" s="18">
        <v>1277320074.3900001</v>
      </c>
      <c r="D70" s="18">
        <v>1431848091.24</v>
      </c>
      <c r="E70" s="18">
        <v>1526766704.73</v>
      </c>
      <c r="F70" s="19">
        <v>1624933536.8699999</v>
      </c>
      <c r="G70" s="18">
        <v>343424892.5</v>
      </c>
      <c r="H70" s="18">
        <v>349136119.38999999</v>
      </c>
      <c r="I70" s="18">
        <v>354113677.50999999</v>
      </c>
      <c r="J70" s="18">
        <v>499653297.66000003</v>
      </c>
      <c r="K70" s="19">
        <v>508210996.43000001</v>
      </c>
      <c r="L70" s="18">
        <v>2446750928</v>
      </c>
      <c r="M70" s="18">
        <v>2767111744.9299998</v>
      </c>
      <c r="N70" s="18">
        <v>3166204901.1900001</v>
      </c>
      <c r="O70" s="18">
        <v>3722608357.3099999</v>
      </c>
      <c r="P70" s="19">
        <v>4283897640.54</v>
      </c>
      <c r="Q70" s="18">
        <v>344239349.60000002</v>
      </c>
      <c r="R70" s="18">
        <v>389969500.26999998</v>
      </c>
      <c r="S70" s="18">
        <v>496975421.19</v>
      </c>
      <c r="T70" s="18">
        <v>592928652.57000005</v>
      </c>
      <c r="U70" s="19">
        <v>748933504.63</v>
      </c>
    </row>
    <row r="71" spans="1:21">
      <c r="A71" s="8" t="s">
        <v>111</v>
      </c>
      <c r="B71" s="16">
        <v>99834.97</v>
      </c>
      <c r="C71" s="16">
        <v>130745.84</v>
      </c>
      <c r="D71" s="16">
        <v>150397.66</v>
      </c>
      <c r="E71" s="16">
        <v>157138.53</v>
      </c>
      <c r="F71" s="17">
        <v>168296.02</v>
      </c>
      <c r="G71" s="16">
        <v>211382.77</v>
      </c>
      <c r="H71" s="16">
        <v>143651.78</v>
      </c>
      <c r="I71" s="16">
        <v>170844.72</v>
      </c>
      <c r="J71" s="16">
        <v>229030.06</v>
      </c>
      <c r="K71" s="17">
        <v>314121.5</v>
      </c>
      <c r="L71" s="16">
        <v>200969.03</v>
      </c>
      <c r="M71" s="16">
        <v>571315.82999999996</v>
      </c>
      <c r="N71" s="16">
        <v>999265.45</v>
      </c>
      <c r="O71" s="16">
        <v>962064.02</v>
      </c>
      <c r="P71" s="17">
        <v>836365.02</v>
      </c>
      <c r="Q71" s="16">
        <v>96944.89</v>
      </c>
      <c r="R71" s="16">
        <v>114641.33</v>
      </c>
      <c r="S71" s="16">
        <v>107611.9</v>
      </c>
      <c r="T71" s="16">
        <v>59228.55</v>
      </c>
      <c r="U71" s="17">
        <v>191667.7</v>
      </c>
    </row>
    <row r="72" spans="1:21">
      <c r="A72" s="9" t="s">
        <v>112</v>
      </c>
      <c r="B72" s="18">
        <v>1324566.21</v>
      </c>
      <c r="C72" s="18">
        <v>1434709.71</v>
      </c>
      <c r="D72" s="18">
        <v>1575237.59</v>
      </c>
      <c r="E72" s="18">
        <v>1782598.87</v>
      </c>
      <c r="F72" s="19">
        <v>1825744.61</v>
      </c>
      <c r="G72" s="18">
        <v>455815.02</v>
      </c>
      <c r="H72" s="18">
        <v>548469.93999999994</v>
      </c>
      <c r="I72" s="18">
        <v>809687.32</v>
      </c>
      <c r="J72" s="18">
        <v>990176.03</v>
      </c>
      <c r="K72" s="19">
        <v>862248.72</v>
      </c>
      <c r="L72" s="18">
        <v>869607.52</v>
      </c>
      <c r="M72" s="18">
        <v>1273667.02</v>
      </c>
      <c r="N72" s="18">
        <v>2475448.89</v>
      </c>
      <c r="O72" s="18">
        <v>2752895.04</v>
      </c>
      <c r="P72" s="19">
        <v>2460469.9700000002</v>
      </c>
      <c r="Q72" s="18">
        <v>192708.61</v>
      </c>
      <c r="R72" s="18">
        <v>273867.51</v>
      </c>
      <c r="S72" s="18">
        <v>254666.21</v>
      </c>
      <c r="T72" s="18">
        <v>267051.7</v>
      </c>
      <c r="U72" s="19">
        <v>295987.07</v>
      </c>
    </row>
    <row r="73" spans="1:21">
      <c r="A73" s="8" t="s">
        <v>113</v>
      </c>
      <c r="B73" s="16">
        <v>484726.38</v>
      </c>
      <c r="C73" s="16">
        <v>515012.39</v>
      </c>
      <c r="D73" s="16">
        <v>559180.42000000004</v>
      </c>
      <c r="E73" s="16">
        <v>616778</v>
      </c>
      <c r="F73" s="17">
        <v>682149.09</v>
      </c>
      <c r="G73" s="16">
        <v>202541.04</v>
      </c>
      <c r="H73" s="16">
        <v>289416.59000000003</v>
      </c>
      <c r="I73" s="16">
        <v>471347.7</v>
      </c>
      <c r="J73" s="16">
        <v>467998</v>
      </c>
      <c r="K73" s="17">
        <v>432082.72</v>
      </c>
      <c r="L73" s="16">
        <v>488978.45</v>
      </c>
      <c r="M73" s="16">
        <v>455657.7</v>
      </c>
      <c r="N73" s="16">
        <v>424734.12</v>
      </c>
      <c r="O73" s="16">
        <v>674319</v>
      </c>
      <c r="P73" s="17">
        <v>1358384.63</v>
      </c>
      <c r="Q73" s="16">
        <v>183046.82</v>
      </c>
      <c r="R73" s="16">
        <v>315539.3</v>
      </c>
      <c r="S73" s="16">
        <v>334546.98</v>
      </c>
      <c r="T73" s="16">
        <v>289144</v>
      </c>
      <c r="U73" s="17">
        <v>400739.75</v>
      </c>
    </row>
    <row r="74" spans="1:21">
      <c r="A74" s="9" t="s">
        <v>114</v>
      </c>
      <c r="B74" s="18">
        <v>613621.29</v>
      </c>
      <c r="C74" s="18">
        <v>684735.66</v>
      </c>
      <c r="D74" s="18">
        <v>802950.75</v>
      </c>
      <c r="E74" s="18">
        <v>849402.95</v>
      </c>
      <c r="F74" s="19">
        <v>902405.8</v>
      </c>
      <c r="G74" s="18">
        <v>315070.36</v>
      </c>
      <c r="H74" s="18">
        <v>344848.92</v>
      </c>
      <c r="I74" s="18">
        <v>328789.98</v>
      </c>
      <c r="J74" s="18">
        <v>417698.6</v>
      </c>
      <c r="K74" s="19">
        <v>638518.52</v>
      </c>
      <c r="L74" s="18">
        <v>1094473.08</v>
      </c>
      <c r="M74" s="18">
        <v>1035596.91</v>
      </c>
      <c r="N74" s="18">
        <v>1851263.17</v>
      </c>
      <c r="O74" s="18">
        <v>1244172.42</v>
      </c>
      <c r="P74" s="19">
        <v>1217020.82</v>
      </c>
      <c r="Q74" s="18">
        <v>166860.44</v>
      </c>
      <c r="R74" s="18">
        <v>123037.85</v>
      </c>
      <c r="S74" s="18">
        <v>156730.53</v>
      </c>
      <c r="T74" s="18">
        <v>439923.02</v>
      </c>
      <c r="U74" s="19">
        <v>182741.15</v>
      </c>
    </row>
    <row r="75" spans="1:21">
      <c r="A75" s="8" t="s">
        <v>115</v>
      </c>
      <c r="B75" s="16">
        <v>26739180.100000001</v>
      </c>
      <c r="C75" s="16">
        <v>29051027.199999999</v>
      </c>
      <c r="D75" s="16">
        <v>35799225.18</v>
      </c>
      <c r="E75" s="16">
        <v>35454636.399999999</v>
      </c>
      <c r="F75" s="17">
        <v>40410182.789999999</v>
      </c>
      <c r="G75" s="16">
        <v>3689589</v>
      </c>
      <c r="H75" s="16" t="s">
        <v>46</v>
      </c>
      <c r="I75" s="16">
        <v>5271903.41</v>
      </c>
      <c r="J75" s="16">
        <v>6418644.6399999997</v>
      </c>
      <c r="K75" s="17">
        <v>8856137.0600000005</v>
      </c>
      <c r="L75" s="16">
        <v>24915717.699999999</v>
      </c>
      <c r="M75" s="16">
        <v>39379373.600000001</v>
      </c>
      <c r="N75" s="16">
        <v>42945897.270000003</v>
      </c>
      <c r="O75" s="16">
        <v>53387693.439999998</v>
      </c>
      <c r="P75" s="17">
        <v>56389797.189999998</v>
      </c>
      <c r="Q75" s="16">
        <v>5172019.4000000004</v>
      </c>
      <c r="R75" s="16">
        <v>7630522</v>
      </c>
      <c r="S75" s="16">
        <v>8195755.21</v>
      </c>
      <c r="T75" s="16">
        <v>11179619.449999999</v>
      </c>
      <c r="U75" s="17">
        <v>14257402.52</v>
      </c>
    </row>
    <row r="76" spans="1:21">
      <c r="A76" s="9" t="s">
        <v>116</v>
      </c>
      <c r="B76" s="18">
        <v>1625074.82</v>
      </c>
      <c r="C76" s="18">
        <v>697701.9</v>
      </c>
      <c r="D76" s="18">
        <v>756285.73</v>
      </c>
      <c r="E76" s="18">
        <v>1047629.63</v>
      </c>
      <c r="F76" s="19"/>
      <c r="G76" s="18">
        <v>727565.47</v>
      </c>
      <c r="H76" s="18" t="s">
        <v>46</v>
      </c>
      <c r="I76" s="18">
        <v>1309006.24</v>
      </c>
      <c r="J76" s="18">
        <v>4073663.74</v>
      </c>
      <c r="K76" s="19"/>
      <c r="L76" s="18">
        <v>7263505.1399999997</v>
      </c>
      <c r="M76" s="18">
        <v>8208279</v>
      </c>
      <c r="N76" s="18">
        <v>9004531.2899999991</v>
      </c>
      <c r="O76" s="18">
        <v>12719717.949999999</v>
      </c>
      <c r="P76" s="19"/>
      <c r="Q76" s="18">
        <v>136299.51999999999</v>
      </c>
      <c r="R76" s="18">
        <v>199864.9</v>
      </c>
      <c r="S76" s="18">
        <v>289521.24</v>
      </c>
      <c r="T76" s="18">
        <v>1641910.56</v>
      </c>
      <c r="U76" s="19"/>
    </row>
    <row r="77" spans="1:21">
      <c r="A77" s="8" t="s">
        <v>117</v>
      </c>
      <c r="B77" s="16">
        <v>11611570.359999999</v>
      </c>
      <c r="C77" s="16">
        <v>13068591.1</v>
      </c>
      <c r="D77" s="16">
        <v>14163939.65</v>
      </c>
      <c r="E77" s="16">
        <v>18122418.800000001</v>
      </c>
      <c r="F77" s="17">
        <v>19870744.510000002</v>
      </c>
      <c r="G77" s="16">
        <v>4175441.91</v>
      </c>
      <c r="H77" s="16" t="s">
        <v>46</v>
      </c>
      <c r="I77" s="16">
        <v>3913452.97</v>
      </c>
      <c r="J77" s="16">
        <v>6240259.2199999997</v>
      </c>
      <c r="K77" s="17">
        <v>7683253.6200000001</v>
      </c>
      <c r="L77" s="16">
        <v>11949141.1</v>
      </c>
      <c r="M77" s="16">
        <v>16687090.5</v>
      </c>
      <c r="N77" s="16">
        <v>22274891.789999999</v>
      </c>
      <c r="O77" s="16">
        <v>24791877.5</v>
      </c>
      <c r="P77" s="17">
        <v>24842765.5</v>
      </c>
      <c r="Q77" s="16">
        <v>928825.07</v>
      </c>
      <c r="R77" s="16">
        <v>812280</v>
      </c>
      <c r="S77" s="16">
        <v>569666.21</v>
      </c>
      <c r="T77" s="16">
        <v>1869259.47</v>
      </c>
      <c r="U77" s="17">
        <v>1037006.93</v>
      </c>
    </row>
    <row r="78" spans="1:21">
      <c r="A78" s="9" t="s">
        <v>118</v>
      </c>
      <c r="B78" s="18">
        <v>50671.040000000001</v>
      </c>
      <c r="C78" s="18">
        <v>56462.04</v>
      </c>
      <c r="D78" s="18">
        <v>59677.57</v>
      </c>
      <c r="E78" s="18">
        <v>60728.09</v>
      </c>
      <c r="F78" s="19">
        <v>67536.37</v>
      </c>
      <c r="G78" s="18">
        <v>90262.56</v>
      </c>
      <c r="H78" s="18">
        <v>70640.570000000007</v>
      </c>
      <c r="I78" s="18">
        <v>63611.08</v>
      </c>
      <c r="J78" s="18">
        <v>129113.8</v>
      </c>
      <c r="K78" s="19">
        <v>151086.32999999999</v>
      </c>
      <c r="L78" s="18">
        <v>147746.35999999999</v>
      </c>
      <c r="M78" s="18">
        <v>150138.56</v>
      </c>
      <c r="N78" s="18">
        <v>220053.09</v>
      </c>
      <c r="O78" s="18">
        <v>239161.18</v>
      </c>
      <c r="P78" s="19">
        <v>359204.36</v>
      </c>
      <c r="Q78" s="18">
        <v>14758.67</v>
      </c>
      <c r="R78" s="18">
        <v>20157.72</v>
      </c>
      <c r="S78" s="18">
        <v>20528.3</v>
      </c>
      <c r="T78" s="18">
        <v>45143.86</v>
      </c>
      <c r="U78" s="19">
        <v>9259.2800000000007</v>
      </c>
    </row>
    <row r="79" spans="1:21">
      <c r="A79" s="8" t="s">
        <v>119</v>
      </c>
      <c r="B79" s="16">
        <v>304152.57</v>
      </c>
      <c r="C79" s="16">
        <v>348433.63</v>
      </c>
      <c r="D79" s="16">
        <v>422732.21</v>
      </c>
      <c r="E79" s="16">
        <v>374187.54</v>
      </c>
      <c r="F79" s="17"/>
      <c r="G79" s="16">
        <v>443811.58</v>
      </c>
      <c r="H79" s="16">
        <v>428123.79</v>
      </c>
      <c r="I79" s="16">
        <v>459663.78</v>
      </c>
      <c r="J79" s="16">
        <v>675695.12</v>
      </c>
      <c r="K79" s="17"/>
      <c r="L79" s="16">
        <v>337268.33</v>
      </c>
      <c r="M79" s="16">
        <v>344622.77</v>
      </c>
      <c r="N79" s="16">
        <v>497506.01</v>
      </c>
      <c r="O79" s="16">
        <v>818064</v>
      </c>
      <c r="P79" s="17"/>
      <c r="Q79" s="16">
        <v>115688.08</v>
      </c>
      <c r="R79" s="16">
        <v>174318.61</v>
      </c>
      <c r="S79" s="16">
        <v>120118</v>
      </c>
      <c r="T79" s="16">
        <v>161004.46</v>
      </c>
      <c r="U79" s="17"/>
    </row>
    <row r="80" spans="1:21">
      <c r="A80" s="9" t="s">
        <v>120</v>
      </c>
      <c r="B80" s="18">
        <v>5531631.5300000003</v>
      </c>
      <c r="C80" s="18">
        <v>6026962.46</v>
      </c>
      <c r="D80" s="18">
        <v>6689716.75</v>
      </c>
      <c r="E80" s="18">
        <v>6584156.5700000003</v>
      </c>
      <c r="F80" s="19"/>
      <c r="G80" s="18">
        <v>412059.68</v>
      </c>
      <c r="H80" s="18">
        <v>443731.95</v>
      </c>
      <c r="I80" s="18">
        <v>759988.92</v>
      </c>
      <c r="J80" s="18">
        <v>991246.48</v>
      </c>
      <c r="K80" s="19"/>
      <c r="L80" s="18">
        <v>2989046.37</v>
      </c>
      <c r="M80" s="18">
        <v>2886328.35</v>
      </c>
      <c r="N80" s="18">
        <v>3609628.78</v>
      </c>
      <c r="O80" s="18">
        <v>4943675.67</v>
      </c>
      <c r="P80" s="19"/>
      <c r="Q80" s="18">
        <v>896423.8</v>
      </c>
      <c r="R80" s="18">
        <v>1230309.51</v>
      </c>
      <c r="S80" s="18">
        <v>1174379.8899999999</v>
      </c>
      <c r="T80" s="18">
        <v>1331502.48</v>
      </c>
      <c r="U80" s="19"/>
    </row>
    <row r="81" spans="1:21">
      <c r="A81" s="8" t="s">
        <v>121</v>
      </c>
      <c r="B81" s="16">
        <v>33344.01</v>
      </c>
      <c r="C81" s="16">
        <v>35292.6</v>
      </c>
      <c r="D81" s="16">
        <v>40060.54</v>
      </c>
      <c r="E81" s="16">
        <v>62757.83</v>
      </c>
      <c r="F81" s="17">
        <v>69937.23</v>
      </c>
      <c r="G81" s="16">
        <v>184774.36</v>
      </c>
      <c r="H81" s="16">
        <v>219279.07</v>
      </c>
      <c r="I81" s="16">
        <v>221016.17</v>
      </c>
      <c r="J81" s="16">
        <v>250932.01</v>
      </c>
      <c r="K81" s="17">
        <v>595275.97</v>
      </c>
      <c r="L81" s="16">
        <v>68893.69</v>
      </c>
      <c r="M81" s="16">
        <v>405533.46</v>
      </c>
      <c r="N81" s="16">
        <v>2782695.22</v>
      </c>
      <c r="O81" s="16">
        <v>1024130.32</v>
      </c>
      <c r="P81" s="17">
        <v>383923.02</v>
      </c>
      <c r="Q81" s="16">
        <v>97645.48</v>
      </c>
      <c r="R81" s="16">
        <v>36278.480000000003</v>
      </c>
      <c r="S81" s="16">
        <v>75110.94</v>
      </c>
      <c r="T81" s="16">
        <v>34724.75</v>
      </c>
      <c r="U81" s="17">
        <v>40748.870000000003</v>
      </c>
    </row>
    <row r="82" spans="1:21">
      <c r="A82" s="9" t="s">
        <v>122</v>
      </c>
      <c r="B82" s="18">
        <v>321563.8</v>
      </c>
      <c r="C82" s="18">
        <v>355216.34</v>
      </c>
      <c r="D82" s="18">
        <v>374554.85</v>
      </c>
      <c r="E82" s="18">
        <v>416293.54</v>
      </c>
      <c r="F82" s="19"/>
      <c r="G82" s="18">
        <v>215232.28</v>
      </c>
      <c r="H82" s="18">
        <v>289202.59999999998</v>
      </c>
      <c r="I82" s="18">
        <v>382201.39</v>
      </c>
      <c r="J82" s="18">
        <v>544183.39</v>
      </c>
      <c r="K82" s="19"/>
      <c r="L82" s="18">
        <v>4853498.6500000004</v>
      </c>
      <c r="M82" s="18">
        <v>6939947.6500000004</v>
      </c>
      <c r="N82" s="18">
        <v>8363941.79</v>
      </c>
      <c r="O82" s="18">
        <v>7454778.6200000001</v>
      </c>
      <c r="P82" s="19"/>
      <c r="Q82" s="18">
        <v>183199.85</v>
      </c>
      <c r="R82" s="18">
        <v>114925.25</v>
      </c>
      <c r="S82" s="18">
        <v>127540.17</v>
      </c>
      <c r="T82" s="18">
        <v>115598.71</v>
      </c>
      <c r="U82" s="19"/>
    </row>
    <row r="83" spans="1:21">
      <c r="A83" s="8" t="s">
        <v>123</v>
      </c>
      <c r="B83" s="16">
        <v>8504989.0199999996</v>
      </c>
      <c r="C83" s="16">
        <v>9871796.3300000001</v>
      </c>
      <c r="D83" s="16">
        <v>10052528.02</v>
      </c>
      <c r="E83" s="16">
        <v>11003212.17</v>
      </c>
      <c r="F83" s="17">
        <v>13025981.130000001</v>
      </c>
      <c r="G83" s="16">
        <v>1058749.58</v>
      </c>
      <c r="H83" s="16">
        <v>981324.6</v>
      </c>
      <c r="I83" s="16">
        <v>1301089.8700000001</v>
      </c>
      <c r="J83" s="16">
        <v>2179827.48</v>
      </c>
      <c r="K83" s="17">
        <v>3476230.23</v>
      </c>
      <c r="L83" s="16">
        <v>8973872.7799999993</v>
      </c>
      <c r="M83" s="16">
        <v>8917827.9199999999</v>
      </c>
      <c r="N83" s="16">
        <v>12098011.6</v>
      </c>
      <c r="O83" s="16">
        <v>13393172.130000001</v>
      </c>
      <c r="P83" s="17">
        <v>14798237.93</v>
      </c>
      <c r="Q83" s="16">
        <v>1405021.67</v>
      </c>
      <c r="R83" s="16">
        <v>1375482.72</v>
      </c>
      <c r="S83" s="16">
        <v>1622071.82</v>
      </c>
      <c r="T83" s="16">
        <v>1698287.66</v>
      </c>
      <c r="U83" s="17">
        <v>2049941.79</v>
      </c>
    </row>
    <row r="84" spans="1:21">
      <c r="A84" s="9" t="s">
        <v>124</v>
      </c>
      <c r="B84" s="18">
        <v>1187380.73</v>
      </c>
      <c r="C84" s="18">
        <v>1335225.67</v>
      </c>
      <c r="D84" s="18">
        <v>1738756.57</v>
      </c>
      <c r="E84" s="18">
        <v>2419172.37</v>
      </c>
      <c r="F84" s="19"/>
      <c r="G84" s="18">
        <v>401233.75</v>
      </c>
      <c r="H84" s="18">
        <v>426885.42</v>
      </c>
      <c r="I84" s="18">
        <v>573611.62</v>
      </c>
      <c r="J84" s="18">
        <v>843604.47999999998</v>
      </c>
      <c r="K84" s="19"/>
      <c r="L84" s="18">
        <v>6875136.1600000001</v>
      </c>
      <c r="M84" s="18">
        <v>7579242.04</v>
      </c>
      <c r="N84" s="18">
        <v>9709637.8200000003</v>
      </c>
      <c r="O84" s="18">
        <v>14920503.699999999</v>
      </c>
      <c r="P84" s="19"/>
      <c r="Q84" s="18">
        <v>270274.26</v>
      </c>
      <c r="R84" s="18">
        <v>310444.28999999998</v>
      </c>
      <c r="S84" s="18">
        <v>394932.17</v>
      </c>
      <c r="T84" s="18">
        <v>1916931.3</v>
      </c>
      <c r="U84" s="19"/>
    </row>
    <row r="85" spans="1:21">
      <c r="A85" s="8" t="s">
        <v>125</v>
      </c>
      <c r="B85" s="16" t="s">
        <v>46</v>
      </c>
      <c r="C85" s="16">
        <v>399406</v>
      </c>
      <c r="D85" s="16">
        <v>509706.44</v>
      </c>
      <c r="E85" s="16">
        <v>823591.47</v>
      </c>
      <c r="F85" s="17">
        <v>880711.36</v>
      </c>
      <c r="G85" s="16" t="s">
        <v>46</v>
      </c>
      <c r="H85" s="16">
        <v>716465</v>
      </c>
      <c r="I85" s="16">
        <v>916038.94</v>
      </c>
      <c r="J85" s="16">
        <v>1080818.68</v>
      </c>
      <c r="K85" s="17">
        <v>1572589.74</v>
      </c>
      <c r="L85" s="16" t="s">
        <v>46</v>
      </c>
      <c r="M85" s="16">
        <v>6894079</v>
      </c>
      <c r="N85" s="16">
        <v>2981286.36</v>
      </c>
      <c r="O85" s="16">
        <v>2639342.75</v>
      </c>
      <c r="P85" s="17">
        <v>2414970.7200000002</v>
      </c>
      <c r="Q85" s="16" t="s">
        <v>46</v>
      </c>
      <c r="R85" s="16">
        <v>170819</v>
      </c>
      <c r="S85" s="16">
        <v>208482.14</v>
      </c>
      <c r="T85" s="16">
        <v>365533.54</v>
      </c>
      <c r="U85" s="17">
        <v>358444.16</v>
      </c>
    </row>
    <row r="86" spans="1:21">
      <c r="A86" s="9" t="s">
        <v>126</v>
      </c>
      <c r="B86" s="18">
        <v>42124.9</v>
      </c>
      <c r="C86" s="18">
        <v>53636.480000000003</v>
      </c>
      <c r="D86" s="18">
        <v>85748.5</v>
      </c>
      <c r="E86" s="18">
        <v>96515.44</v>
      </c>
      <c r="F86" s="19"/>
      <c r="G86" s="18">
        <v>471874.83</v>
      </c>
      <c r="H86" s="18">
        <v>490558.99</v>
      </c>
      <c r="I86" s="18">
        <v>505399.45</v>
      </c>
      <c r="J86" s="18">
        <v>739876.21</v>
      </c>
      <c r="K86" s="19"/>
      <c r="L86" s="18">
        <v>145785.57999999999</v>
      </c>
      <c r="M86" s="18">
        <v>239202.72</v>
      </c>
      <c r="N86" s="18">
        <v>338991.82</v>
      </c>
      <c r="O86" s="18">
        <v>801052.3</v>
      </c>
      <c r="P86" s="19"/>
      <c r="Q86" s="18">
        <v>68990</v>
      </c>
      <c r="R86" s="18">
        <v>82072.12</v>
      </c>
      <c r="S86" s="18">
        <v>76518.5</v>
      </c>
      <c r="T86" s="18">
        <v>104653.8</v>
      </c>
      <c r="U86" s="19"/>
    </row>
    <row r="87" spans="1:21">
      <c r="A87" s="8" t="s">
        <v>127</v>
      </c>
      <c r="B87" s="16">
        <v>593719.07999999996</v>
      </c>
      <c r="C87" s="16">
        <v>592956.42000000004</v>
      </c>
      <c r="D87" s="16">
        <v>533483.57999999996</v>
      </c>
      <c r="E87" s="16">
        <v>640968.13</v>
      </c>
      <c r="F87" s="17">
        <v>709857.27</v>
      </c>
      <c r="G87" s="16">
        <v>230782.18</v>
      </c>
      <c r="H87" s="16">
        <v>267971.88</v>
      </c>
      <c r="I87" s="16">
        <v>358522.94</v>
      </c>
      <c r="J87" s="16">
        <v>538275.55000000005</v>
      </c>
      <c r="K87" s="17">
        <v>676444.99</v>
      </c>
      <c r="L87" s="16">
        <v>839945.89</v>
      </c>
      <c r="M87" s="16">
        <v>1088568.6100000001</v>
      </c>
      <c r="N87" s="16">
        <v>1236091.68</v>
      </c>
      <c r="O87" s="16">
        <v>2483902.41</v>
      </c>
      <c r="P87" s="17">
        <v>1724327.08</v>
      </c>
      <c r="Q87" s="16">
        <v>164147.24</v>
      </c>
      <c r="R87" s="16">
        <v>172054.43</v>
      </c>
      <c r="S87" s="16">
        <v>230826.74</v>
      </c>
      <c r="T87" s="16">
        <v>294666.81</v>
      </c>
      <c r="U87" s="17">
        <v>262040</v>
      </c>
    </row>
    <row r="88" spans="1:21">
      <c r="A88" s="9" t="s">
        <v>128</v>
      </c>
      <c r="B88" s="18">
        <v>14321719.74</v>
      </c>
      <c r="C88" s="18">
        <v>17408259.050000001</v>
      </c>
      <c r="D88" s="18">
        <v>21461906.800000001</v>
      </c>
      <c r="E88" s="18">
        <v>25158410.73</v>
      </c>
      <c r="F88" s="19">
        <v>26385426.100000001</v>
      </c>
      <c r="G88" s="18">
        <v>6527471.5599999996</v>
      </c>
      <c r="H88" s="18">
        <v>3441316.36</v>
      </c>
      <c r="I88" s="18">
        <v>3881318.27</v>
      </c>
      <c r="J88" s="18">
        <v>4352267.55</v>
      </c>
      <c r="K88" s="19">
        <v>6062680.9900000002</v>
      </c>
      <c r="L88" s="18">
        <v>9722134.5800000001</v>
      </c>
      <c r="M88" s="18">
        <v>9220051.8800000008</v>
      </c>
      <c r="N88" s="18">
        <v>12964511.810000001</v>
      </c>
      <c r="O88" s="18">
        <v>17656461.600000001</v>
      </c>
      <c r="P88" s="19">
        <v>21004784.850000001</v>
      </c>
      <c r="Q88" s="18">
        <v>4675998.76</v>
      </c>
      <c r="R88" s="18">
        <v>4893970.4800000004</v>
      </c>
      <c r="S88" s="18">
        <v>6550000</v>
      </c>
      <c r="T88" s="18">
        <v>6999256.1299999999</v>
      </c>
      <c r="U88" s="19">
        <v>7709214.9699999997</v>
      </c>
    </row>
    <row r="89" spans="1:21">
      <c r="A89" s="8" t="s">
        <v>129</v>
      </c>
      <c r="B89" s="16">
        <v>24502.73</v>
      </c>
      <c r="C89" s="16">
        <v>45953.77</v>
      </c>
      <c r="D89" s="16" t="s">
        <v>46</v>
      </c>
      <c r="E89" s="16">
        <v>42116.21</v>
      </c>
      <c r="F89" s="17">
        <v>44152.959999999999</v>
      </c>
      <c r="G89" s="16">
        <v>303054.11</v>
      </c>
      <c r="H89" s="16">
        <v>199596.23</v>
      </c>
      <c r="I89" s="16" t="s">
        <v>46</v>
      </c>
      <c r="J89" s="16">
        <v>197235.12</v>
      </c>
      <c r="K89" s="17">
        <v>167316.95000000001</v>
      </c>
      <c r="L89" s="16">
        <v>234799.44</v>
      </c>
      <c r="M89" s="16">
        <v>247933.3</v>
      </c>
      <c r="N89" s="16" t="s">
        <v>46</v>
      </c>
      <c r="O89" s="16">
        <v>706978.5</v>
      </c>
      <c r="P89" s="17">
        <v>697252.42</v>
      </c>
      <c r="Q89" s="16">
        <v>42942.9</v>
      </c>
      <c r="R89" s="16">
        <v>75025</v>
      </c>
      <c r="S89" s="16" t="s">
        <v>46</v>
      </c>
      <c r="T89" s="16">
        <v>44834.6</v>
      </c>
      <c r="U89" s="17">
        <v>93760.8</v>
      </c>
    </row>
    <row r="90" spans="1:21">
      <c r="A90" s="9" t="s">
        <v>130</v>
      </c>
      <c r="B90" s="18">
        <v>2736095</v>
      </c>
      <c r="C90" s="18">
        <v>3168766.14</v>
      </c>
      <c r="D90" s="18">
        <v>3488680.93</v>
      </c>
      <c r="E90" s="18">
        <v>4292047.26</v>
      </c>
      <c r="F90" s="19">
        <v>5171712.71</v>
      </c>
      <c r="G90" s="18">
        <v>926439.2</v>
      </c>
      <c r="H90" s="18">
        <v>884298.31</v>
      </c>
      <c r="I90" s="18">
        <v>1251265.46</v>
      </c>
      <c r="J90" s="18">
        <v>1418083.97</v>
      </c>
      <c r="K90" s="19">
        <v>1407409.25</v>
      </c>
      <c r="L90" s="18">
        <v>4525708.41</v>
      </c>
      <c r="M90" s="18">
        <v>5336861.8499999996</v>
      </c>
      <c r="N90" s="18">
        <v>7447013.5</v>
      </c>
      <c r="O90" s="18">
        <v>11343332.99</v>
      </c>
      <c r="P90" s="19">
        <v>11605684.68</v>
      </c>
      <c r="Q90" s="18">
        <v>451449.5</v>
      </c>
      <c r="R90" s="18">
        <v>281056.99</v>
      </c>
      <c r="S90" s="18">
        <v>549941</v>
      </c>
      <c r="T90" s="18">
        <v>599091.41</v>
      </c>
      <c r="U90" s="19">
        <v>1816430.76</v>
      </c>
    </row>
    <row r="91" spans="1:21">
      <c r="A91" s="8" t="s">
        <v>131</v>
      </c>
      <c r="B91" s="16">
        <v>4417068.5599999996</v>
      </c>
      <c r="C91" s="16">
        <v>6444886.4500000002</v>
      </c>
      <c r="D91" s="16">
        <v>2899826.71</v>
      </c>
      <c r="E91" s="16">
        <v>2489629.27</v>
      </c>
      <c r="F91" s="17">
        <v>3415803.51</v>
      </c>
      <c r="G91" s="16">
        <v>660738.52</v>
      </c>
      <c r="H91" s="16">
        <v>487429.67</v>
      </c>
      <c r="I91" s="16">
        <v>731591.56</v>
      </c>
      <c r="J91" s="16">
        <v>890952.15</v>
      </c>
      <c r="K91" s="17">
        <v>980338.56</v>
      </c>
      <c r="L91" s="16">
        <v>1403021.94</v>
      </c>
      <c r="M91" s="16">
        <v>1119313.69</v>
      </c>
      <c r="N91" s="16">
        <v>3156558.42</v>
      </c>
      <c r="O91" s="16">
        <v>3491416.99</v>
      </c>
      <c r="P91" s="17">
        <v>4338594.3499999996</v>
      </c>
      <c r="Q91" s="16">
        <v>356413.89</v>
      </c>
      <c r="R91" s="16">
        <v>402690.82</v>
      </c>
      <c r="S91" s="16">
        <v>808638.56</v>
      </c>
      <c r="T91" s="16">
        <v>862646.57</v>
      </c>
      <c r="U91" s="17">
        <v>847735.07</v>
      </c>
    </row>
    <row r="92" spans="1:21">
      <c r="A92" s="9" t="s">
        <v>132</v>
      </c>
      <c r="B92" s="18">
        <v>40159.629999999997</v>
      </c>
      <c r="C92" s="18">
        <v>36375.53</v>
      </c>
      <c r="D92" s="18">
        <v>37831.949999999997</v>
      </c>
      <c r="E92" s="18">
        <v>39361.01</v>
      </c>
      <c r="F92" s="19">
        <v>46810.75</v>
      </c>
      <c r="G92" s="18">
        <v>65622.820000000007</v>
      </c>
      <c r="H92" s="18">
        <v>91485.09</v>
      </c>
      <c r="I92" s="18">
        <v>117895.08</v>
      </c>
      <c r="J92" s="18">
        <v>135577.67000000001</v>
      </c>
      <c r="K92" s="19">
        <v>164436.76</v>
      </c>
      <c r="L92" s="18">
        <v>140309.35999999999</v>
      </c>
      <c r="M92" s="18">
        <v>500539.75</v>
      </c>
      <c r="N92" s="18">
        <v>588423.52</v>
      </c>
      <c r="O92" s="18">
        <v>120479.05</v>
      </c>
      <c r="P92" s="19">
        <v>198146.51</v>
      </c>
      <c r="Q92" s="18">
        <v>21289.599999999999</v>
      </c>
      <c r="R92" s="18">
        <v>36671.910000000003</v>
      </c>
      <c r="S92" s="18">
        <v>40655.11</v>
      </c>
      <c r="T92" s="18">
        <v>36265.4</v>
      </c>
      <c r="U92" s="19">
        <v>41815.160000000003</v>
      </c>
    </row>
    <row r="93" spans="1:21">
      <c r="A93" s="8" t="s">
        <v>133</v>
      </c>
      <c r="B93" s="16">
        <v>744590.3</v>
      </c>
      <c r="C93" s="16">
        <v>871282.41</v>
      </c>
      <c r="D93" s="16">
        <v>0</v>
      </c>
      <c r="E93" s="16">
        <v>1064116.75</v>
      </c>
      <c r="F93" s="17">
        <v>1144799.57</v>
      </c>
      <c r="G93" s="16">
        <v>532370.6</v>
      </c>
      <c r="H93" s="16">
        <v>493125.9</v>
      </c>
      <c r="I93" s="16">
        <v>0</v>
      </c>
      <c r="J93" s="16">
        <v>443640.81</v>
      </c>
      <c r="K93" s="17">
        <v>451456.46</v>
      </c>
      <c r="L93" s="16">
        <v>887966.9</v>
      </c>
      <c r="M93" s="16">
        <v>2951762.65</v>
      </c>
      <c r="N93" s="16">
        <v>0</v>
      </c>
      <c r="O93" s="16">
        <v>3864196.27</v>
      </c>
      <c r="P93" s="17">
        <v>2658773.7000000002</v>
      </c>
      <c r="Q93" s="16">
        <v>235790.5</v>
      </c>
      <c r="R93" s="16">
        <v>223431.74</v>
      </c>
      <c r="S93" s="16">
        <v>0</v>
      </c>
      <c r="T93" s="16">
        <v>344763.55</v>
      </c>
      <c r="U93" s="17">
        <v>330679.56</v>
      </c>
    </row>
    <row r="94" spans="1:21">
      <c r="A94" s="9" t="s">
        <v>134</v>
      </c>
      <c r="B94" s="18">
        <v>54694300</v>
      </c>
      <c r="C94" s="18">
        <v>36631300</v>
      </c>
      <c r="D94" s="18">
        <v>38763600</v>
      </c>
      <c r="E94" s="18">
        <v>41763600</v>
      </c>
      <c r="F94" s="19">
        <v>45449500</v>
      </c>
      <c r="G94" s="18">
        <v>6786300</v>
      </c>
      <c r="H94" s="18">
        <v>4103400</v>
      </c>
      <c r="I94" s="18">
        <v>4218800</v>
      </c>
      <c r="J94" s="18">
        <v>5645700</v>
      </c>
      <c r="K94" s="19">
        <v>5890400</v>
      </c>
      <c r="L94" s="18">
        <v>44841000</v>
      </c>
      <c r="M94" s="18">
        <v>51066200</v>
      </c>
      <c r="N94" s="18">
        <v>58262200</v>
      </c>
      <c r="O94" s="18">
        <v>65751200</v>
      </c>
      <c r="P94" s="19">
        <v>74222100</v>
      </c>
      <c r="Q94" s="18">
        <v>2942900</v>
      </c>
      <c r="R94" s="18">
        <v>2768700</v>
      </c>
      <c r="S94" s="18">
        <v>3927700</v>
      </c>
      <c r="T94" s="18">
        <v>3857100</v>
      </c>
      <c r="U94" s="19">
        <v>5114900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7" sqref="A17"/>
    </sheetView>
  </sheetViews>
  <sheetFormatPr baseColWidth="10" defaultRowHeight="15" x14ac:dyDescent="0"/>
  <cols>
    <col min="5" max="5" width="19.33203125" customWidth="1"/>
  </cols>
  <sheetData>
    <row r="1" spans="1:5">
      <c r="A1" t="s">
        <v>209</v>
      </c>
      <c r="B1" t="s">
        <v>210</v>
      </c>
    </row>
    <row r="2" spans="1:5">
      <c r="A2" t="s">
        <v>27</v>
      </c>
      <c r="B2">
        <v>0</v>
      </c>
      <c r="C2" t="s">
        <v>211</v>
      </c>
      <c r="D2" t="s">
        <v>213</v>
      </c>
      <c r="E2" t="str">
        <f t="shared" ref="E2:E18" si="0">CONCATENATE(C2,A2,D2)</f>
        <v>{"name":"IRPF"},</v>
      </c>
    </row>
    <row r="3" spans="1:5">
      <c r="A3" t="s">
        <v>28</v>
      </c>
      <c r="B3">
        <v>1</v>
      </c>
      <c r="C3" t="s">
        <v>211</v>
      </c>
      <c r="D3" t="s">
        <v>213</v>
      </c>
      <c r="E3" t="str">
        <f t="shared" si="0"/>
        <v>{"name":"IRPJ"},</v>
      </c>
    </row>
    <row r="4" spans="1:5">
      <c r="A4" t="s">
        <v>29</v>
      </c>
      <c r="B4">
        <v>2</v>
      </c>
      <c r="C4" t="s">
        <v>211</v>
      </c>
      <c r="D4" t="s">
        <v>213</v>
      </c>
      <c r="E4" t="str">
        <f t="shared" si="0"/>
        <v>{"name":"IRRF"},</v>
      </c>
    </row>
    <row r="5" spans="1:5">
      <c r="A5" t="s">
        <v>30</v>
      </c>
      <c r="B5">
        <v>3</v>
      </c>
      <c r="C5" t="s">
        <v>211</v>
      </c>
      <c r="D5" t="s">
        <v>213</v>
      </c>
      <c r="E5" t="str">
        <f t="shared" si="0"/>
        <v>{"name":"ITR"},</v>
      </c>
    </row>
    <row r="6" spans="1:5">
      <c r="A6" t="s">
        <v>31</v>
      </c>
      <c r="B6">
        <v>4</v>
      </c>
      <c r="C6" t="s">
        <v>211</v>
      </c>
      <c r="D6" t="s">
        <v>213</v>
      </c>
      <c r="E6" t="str">
        <f t="shared" si="0"/>
        <v>{"name":"IPVA"},</v>
      </c>
    </row>
    <row r="7" spans="1:5">
      <c r="A7" t="s">
        <v>32</v>
      </c>
      <c r="B7">
        <v>5</v>
      </c>
      <c r="C7" t="s">
        <v>211</v>
      </c>
      <c r="D7" t="s">
        <v>213</v>
      </c>
      <c r="E7" t="str">
        <f t="shared" si="0"/>
        <v>{"name":"IPTU"},</v>
      </c>
    </row>
    <row r="8" spans="1:5">
      <c r="A8" t="s">
        <v>33</v>
      </c>
      <c r="B8">
        <v>6</v>
      </c>
      <c r="C8" t="s">
        <v>211</v>
      </c>
      <c r="D8" t="s">
        <v>213</v>
      </c>
      <c r="E8" t="str">
        <f t="shared" si="0"/>
        <v>{"name":"II"},</v>
      </c>
    </row>
    <row r="9" spans="1:5">
      <c r="A9" t="s">
        <v>34</v>
      </c>
      <c r="B9">
        <v>7</v>
      </c>
      <c r="C9" t="s">
        <v>211</v>
      </c>
      <c r="D9" t="s">
        <v>213</v>
      </c>
      <c r="E9" t="str">
        <f t="shared" si="0"/>
        <v>{"name":"IE"},</v>
      </c>
    </row>
    <row r="10" spans="1:5">
      <c r="A10" t="s">
        <v>35</v>
      </c>
      <c r="B10">
        <v>8</v>
      </c>
      <c r="C10" t="s">
        <v>211</v>
      </c>
      <c r="D10" t="s">
        <v>213</v>
      </c>
      <c r="E10" t="str">
        <f t="shared" si="0"/>
        <v>{"name":"IPI"},</v>
      </c>
    </row>
    <row r="11" spans="1:5">
      <c r="A11" t="s">
        <v>36</v>
      </c>
      <c r="B11">
        <v>9</v>
      </c>
      <c r="C11" t="s">
        <v>211</v>
      </c>
      <c r="D11" t="s">
        <v>213</v>
      </c>
      <c r="E11" t="str">
        <f t="shared" si="0"/>
        <v>{"name":"ICMS"},</v>
      </c>
    </row>
    <row r="12" spans="1:5">
      <c r="A12" t="s">
        <v>37</v>
      </c>
      <c r="B12">
        <v>10</v>
      </c>
      <c r="C12" t="s">
        <v>211</v>
      </c>
      <c r="D12" t="s">
        <v>213</v>
      </c>
      <c r="E12" t="str">
        <f t="shared" si="0"/>
        <v>{"name":"ISS"},</v>
      </c>
    </row>
    <row r="13" spans="1:5">
      <c r="A13" t="s">
        <v>38</v>
      </c>
      <c r="B13">
        <v>11</v>
      </c>
      <c r="C13" t="s">
        <v>211</v>
      </c>
      <c r="D13" t="s">
        <v>213</v>
      </c>
      <c r="E13" t="str">
        <f t="shared" si="0"/>
        <v>{"name":"IOF"},</v>
      </c>
    </row>
    <row r="14" spans="1:5">
      <c r="A14" t="s">
        <v>40</v>
      </c>
      <c r="B14">
        <v>12</v>
      </c>
      <c r="C14" t="s">
        <v>211</v>
      </c>
      <c r="D14" t="s">
        <v>213</v>
      </c>
      <c r="E14" t="str">
        <f t="shared" si="0"/>
        <v>{"name":"ITCD"},</v>
      </c>
    </row>
    <row r="15" spans="1:5">
      <c r="A15" t="s">
        <v>39</v>
      </c>
      <c r="B15">
        <v>13</v>
      </c>
      <c r="C15" t="s">
        <v>211</v>
      </c>
      <c r="D15" t="s">
        <v>213</v>
      </c>
      <c r="E15" t="str">
        <f t="shared" si="0"/>
        <v>{"name":"ITBI"},</v>
      </c>
    </row>
    <row r="16" spans="1:5">
      <c r="A16" t="s">
        <v>216</v>
      </c>
      <c r="B16">
        <v>14</v>
      </c>
      <c r="C16" t="s">
        <v>211</v>
      </c>
      <c r="D16" t="s">
        <v>213</v>
      </c>
      <c r="E16" t="str">
        <f t="shared" si="0"/>
        <v>{"name":"União"},</v>
      </c>
    </row>
    <row r="17" spans="1:5">
      <c r="A17" t="s">
        <v>214</v>
      </c>
      <c r="B17">
        <v>15</v>
      </c>
      <c r="C17" t="s">
        <v>211</v>
      </c>
      <c r="D17" t="s">
        <v>213</v>
      </c>
      <c r="E17" t="str">
        <f t="shared" si="0"/>
        <v>{"name":"Estado"},</v>
      </c>
    </row>
    <row r="18" spans="1:5">
      <c r="A18" t="s">
        <v>215</v>
      </c>
      <c r="B18">
        <v>16</v>
      </c>
      <c r="C18" t="s">
        <v>211</v>
      </c>
      <c r="D18" t="s">
        <v>212</v>
      </c>
      <c r="E18" t="str">
        <f t="shared" si="0"/>
        <v>{"name":"Município"}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fed</vt:lpstr>
      <vt:lpstr>est</vt:lpstr>
      <vt:lpstr>RJ_mun</vt:lpstr>
      <vt:lpstr>json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Rodrigues</dc:creator>
  <cp:lastModifiedBy>Luis Rodrigues</cp:lastModifiedBy>
  <dcterms:created xsi:type="dcterms:W3CDTF">2013-11-05T12:27:31Z</dcterms:created>
  <dcterms:modified xsi:type="dcterms:W3CDTF">2013-11-06T17:09:11Z</dcterms:modified>
</cp:coreProperties>
</file>