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codeName="ThisWorkbook" defaultThemeVersion="124226"/>
  <mc:AlternateContent xmlns:mc="http://schemas.openxmlformats.org/markup-compatibility/2006">
    <mc:Choice Requires="x15">
      <x15ac:absPath xmlns:x15ac="http://schemas.microsoft.com/office/spreadsheetml/2010/11/ac" url="C:\Users\DMencias\Documents\Ecofroz\SR Reports\"/>
    </mc:Choice>
  </mc:AlternateContent>
  <xr:revisionPtr revIDLastSave="0" documentId="13_ncr:1_{824205E2-7991-4936-9886-5312F48CFA53}" xr6:coauthVersionLast="45" xr6:coauthVersionMax="45" xr10:uidLastSave="{00000000-0000-0000-0000-000000000000}"/>
  <bookViews>
    <workbookView xWindow="-120" yWindow="-120" windowWidth="20730" windowHeight="11160" activeTab="2" xr2:uid="{00000000-000D-0000-FFFF-FFFF00000000}"/>
  </bookViews>
  <sheets>
    <sheet name="Instructivo" sheetId="1" r:id="rId1"/>
    <sheet name="PRY_GTIyO FII ITIL OPERACIONES" sheetId="3" r:id="rId2"/>
    <sheet name="BSC-esfuerzo" sheetId="9" r:id="rId3"/>
    <sheet name="BSC-tiempo" sheetId="6" r:id="rId4"/>
    <sheet name="Hoja1" sheetId="7"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56" i="3" l="1"/>
  <c r="D56" i="3"/>
  <c r="F10" i="3"/>
  <c r="F9" i="3"/>
  <c r="F8" i="3"/>
  <c r="J10" i="3"/>
  <c r="J8" i="3"/>
  <c r="J60" i="3" l="1"/>
  <c r="L55" i="3" l="1"/>
  <c r="D55" i="3" l="1"/>
  <c r="E55" i="3"/>
  <c r="K56" i="3" s="1"/>
  <c r="B40" i="9" l="1"/>
  <c r="B41" i="9" s="1"/>
  <c r="L60" i="9" l="1"/>
  <c r="L61" i="9" s="1"/>
  <c r="L62" i="9" s="1"/>
  <c r="L63" i="9" s="1"/>
  <c r="L64" i="9" s="1"/>
  <c r="L65" i="9" s="1"/>
  <c r="B42" i="9"/>
  <c r="D42" i="9" s="1"/>
  <c r="D41" i="9"/>
  <c r="T40" i="9"/>
  <c r="T41" i="9" s="1"/>
  <c r="T42" i="9" s="1"/>
  <c r="T43" i="9" s="1"/>
  <c r="T44" i="9" s="1"/>
  <c r="T45" i="9" s="1"/>
  <c r="I62" i="3"/>
  <c r="G62" i="3"/>
  <c r="E62" i="3"/>
  <c r="J62" i="3"/>
  <c r="C10" i="3"/>
  <c r="F6" i="3"/>
  <c r="B43" i="9" l="1"/>
  <c r="B44" i="9" s="1"/>
  <c r="B45" i="9" s="1"/>
  <c r="B46" i="9" s="1"/>
  <c r="D43" i="9" l="1"/>
  <c r="D44" i="9"/>
  <c r="B47" i="9"/>
  <c r="D46" i="9"/>
  <c r="D47" i="9" l="1"/>
  <c r="B48" i="9"/>
  <c r="B49" i="9" l="1"/>
  <c r="D48" i="9"/>
  <c r="D49" i="9" l="1"/>
  <c r="B50" i="9"/>
  <c r="B51" i="9" l="1"/>
  <c r="D50" i="9"/>
  <c r="D51" i="9" l="1"/>
  <c r="B52" i="9"/>
  <c r="B53" i="9" l="1"/>
  <c r="D52" i="9"/>
  <c r="D53" i="9" l="1"/>
  <c r="B54" i="9"/>
  <c r="B55" i="9" l="1"/>
  <c r="D54" i="9"/>
  <c r="D55" i="9" l="1"/>
  <c r="B56" i="9"/>
  <c r="B57" i="9" l="1"/>
  <c r="D56" i="9"/>
  <c r="B58" i="9" l="1"/>
  <c r="D57" i="9"/>
  <c r="B59" i="9" l="1"/>
  <c r="D58" i="9"/>
  <c r="B60" i="9" l="1"/>
  <c r="D59" i="9"/>
  <c r="B61" i="9" l="1"/>
  <c r="D60" i="9"/>
  <c r="D61" i="9" l="1"/>
  <c r="B62" i="9"/>
  <c r="D62" i="9" l="1"/>
  <c r="B63" i="9"/>
  <c r="B64" i="9" l="1"/>
  <c r="D63" i="9"/>
  <c r="B65" i="9" l="1"/>
  <c r="D64" i="9"/>
  <c r="D65" i="9" l="1"/>
  <c r="B66" i="9"/>
  <c r="B67" i="9" l="1"/>
  <c r="D66" i="9"/>
  <c r="B68" i="9" l="1"/>
  <c r="D67" i="9"/>
  <c r="B69" i="9" l="1"/>
  <c r="D68" i="9"/>
  <c r="B70" i="9" l="1"/>
  <c r="D70" i="9" s="1"/>
  <c r="D69"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Marquez Murriagui Christian Marcelo</author>
    <author>nboada</author>
    <author>Arevalo Rivera Leonardo Napoleon</author>
  </authors>
  <commentList>
    <comment ref="J1" authorId="0" shapeId="0" xr:uid="{00000000-0006-0000-0100-000001000000}">
      <text>
        <r>
          <rPr>
            <sz val="8"/>
            <color indexed="81"/>
            <rFont val="Tahoma"/>
            <family val="2"/>
          </rPr>
          <t>Fecha del reporte, mantener el formado dd/MMM/yyyy</t>
        </r>
      </text>
    </comment>
    <comment ref="A2" authorId="0" shapeId="0" xr:uid="{00000000-0006-0000-0100-000002000000}">
      <text>
        <r>
          <rPr>
            <sz val="8"/>
            <color indexed="81"/>
            <rFont val="Tahoma"/>
            <family val="2"/>
          </rPr>
          <t>Descripción General del Proyecto.</t>
        </r>
      </text>
    </comment>
    <comment ref="J4" authorId="1" shapeId="0" xr:uid="{00000000-0006-0000-0100-000003000000}">
      <text>
        <r>
          <rPr>
            <sz val="8"/>
            <color indexed="81"/>
            <rFont val="Tahoma"/>
            <family val="2"/>
          </rPr>
          <t>% de Avance del proyecto según Project Server</t>
        </r>
      </text>
    </comment>
    <comment ref="J5" authorId="1" shapeId="0" xr:uid="{00000000-0006-0000-0100-000004000000}">
      <text>
        <r>
          <rPr>
            <sz val="8"/>
            <color indexed="81"/>
            <rFont val="Tahoma"/>
            <family val="2"/>
          </rPr>
          <t>% de Avance del proyecto según Project Server</t>
        </r>
      </text>
    </comment>
    <comment ref="F7" authorId="1" shapeId="0" xr:uid="{00000000-0006-0000-0100-000005000000}">
      <text>
        <r>
          <rPr>
            <sz val="8"/>
            <color indexed="81"/>
            <rFont val="Tahoma"/>
            <family val="2"/>
          </rPr>
          <t>Presupuesto Planificados de RRHH en horas hombre. Sumar los SOW + CRs.</t>
        </r>
      </text>
    </comment>
    <comment ref="J7" authorId="1" shapeId="0" xr:uid="{00000000-0006-0000-0100-000006000000}">
      <text>
        <r>
          <rPr>
            <sz val="8"/>
            <color indexed="81"/>
            <rFont val="Tahoma"/>
            <family val="2"/>
          </rPr>
          <t>Es el No. De HH ejecutado a la fecha de corte.</t>
        </r>
      </text>
    </comment>
    <comment ref="C8" authorId="1" shapeId="0" xr:uid="{00000000-0006-0000-0100-000007000000}">
      <text>
        <r>
          <rPr>
            <sz val="8"/>
            <color indexed="81"/>
            <rFont val="Tahoma"/>
            <family val="2"/>
          </rPr>
          <t>Presupuesto Planificado Con IVA</t>
        </r>
      </text>
    </comment>
    <comment ref="F8" authorId="1" shapeId="0" xr:uid="{00000000-0006-0000-0100-000008000000}">
      <text>
        <r>
          <rPr>
            <sz val="8"/>
            <color indexed="81"/>
            <rFont val="Tahoma"/>
            <family val="2"/>
          </rPr>
          <t>Presupuesto Planificados de RRHH en horas hombre. Sumar los SOW + CRs.</t>
        </r>
      </text>
    </comment>
    <comment ref="C9" authorId="1" shapeId="0" xr:uid="{00000000-0006-0000-0100-000009000000}">
      <text>
        <r>
          <rPr>
            <sz val="8"/>
            <color indexed="81"/>
            <rFont val="Tahoma"/>
            <family val="2"/>
          </rPr>
          <t xml:space="preserve">Presupuesto Ejecutado a la fecha, Con IVA
</t>
        </r>
      </text>
    </comment>
    <comment ref="F9" authorId="1" shapeId="0" xr:uid="{00000000-0006-0000-0100-00000A000000}">
      <text>
        <r>
          <rPr>
            <sz val="8"/>
            <color indexed="81"/>
            <rFont val="Tahoma"/>
            <family val="2"/>
          </rPr>
          <t>Presupuesto Planificado para HW y SW, SI incluye IVA</t>
        </r>
      </text>
    </comment>
    <comment ref="J9" authorId="0" shapeId="0" xr:uid="{00000000-0006-0000-0100-00000B000000}">
      <text>
        <r>
          <rPr>
            <sz val="8"/>
            <color indexed="81"/>
            <rFont val="Tahoma"/>
            <family val="2"/>
          </rPr>
          <t>Es el No. De HH planificado a la fecha de corte, contra la línea Base.</t>
        </r>
      </text>
    </comment>
    <comment ref="C10" authorId="2" shapeId="0" xr:uid="{00000000-0006-0000-0100-00000C000000}">
      <text>
        <r>
          <rPr>
            <b/>
            <sz val="9"/>
            <color indexed="81"/>
            <rFont val="Tahoma"/>
            <family val="2"/>
          </rPr>
          <t>Arevalo Rivera Leonardo Napoleon:</t>
        </r>
        <r>
          <rPr>
            <sz val="9"/>
            <color indexed="81"/>
            <rFont val="Tahoma"/>
            <family val="2"/>
          </rPr>
          <t xml:space="preserve">
Corresponde a la Suma de: Presupuesto esfuerzo TCS+Presupuesto proveedor+Presupuesto SW y HW. Debe coicidir con SOW+CR. Este valor debe coicidir con el SOW+ CRs, Si incluye IVA
</t>
        </r>
      </text>
    </comment>
    <comment ref="F10" authorId="0" shapeId="0" xr:uid="{00000000-0006-0000-0100-00000D000000}">
      <text>
        <r>
          <rPr>
            <b/>
            <sz val="8"/>
            <color indexed="81"/>
            <rFont val="Tahoma"/>
            <family val="2"/>
          </rPr>
          <t>Valor Ganado - Costo planeado del trabajo realizado a la fecha.</t>
        </r>
      </text>
    </comment>
    <comment ref="J14" authorId="1" shapeId="0" xr:uid="{00000000-0006-0000-0100-00000E000000}">
      <text>
        <r>
          <rPr>
            <sz val="8"/>
            <color indexed="81"/>
            <rFont val="Tahoma"/>
            <family val="2"/>
          </rPr>
          <t>% de Avance del proyecto según Project Server</t>
        </r>
      </text>
    </comment>
    <comment ref="A28" authorId="1" shapeId="0" xr:uid="{00000000-0006-0000-0100-00000F000000}">
      <text>
        <r>
          <rPr>
            <sz val="8"/>
            <color indexed="81"/>
            <rFont val="Tahoma"/>
            <family val="2"/>
          </rPr>
          <t xml:space="preserve">Descripción de las actividades más relevantes ocurridas en la semana de trabajo.
</t>
        </r>
      </text>
    </comment>
    <comment ref="A35" authorId="1" shapeId="0" xr:uid="{00000000-0006-0000-0100-000010000000}">
      <text>
        <r>
          <rPr>
            <sz val="8"/>
            <color indexed="81"/>
            <rFont val="Tahoma"/>
            <family val="2"/>
          </rPr>
          <t xml:space="preserve">Descripción de las actividades más relevantes planificadas para la siguiente semana de trabajo.
</t>
        </r>
      </text>
    </comment>
    <comment ref="E43" authorId="1" shapeId="0" xr:uid="{00000000-0006-0000-0100-000011000000}">
      <text>
        <r>
          <rPr>
            <sz val="8"/>
            <color indexed="81"/>
            <rFont val="Tahoma"/>
            <family val="2"/>
          </rPr>
          <t>Tipo de Problema Tecnologico, operacional</t>
        </r>
      </text>
    </comment>
    <comment ref="F43" authorId="1" shapeId="0" xr:uid="{00000000-0006-0000-0100-000012000000}">
      <text>
        <r>
          <rPr>
            <sz val="8"/>
            <color indexed="81"/>
            <rFont val="Tahoma"/>
            <family val="2"/>
          </rPr>
          <t>Fecha de asignación de la persona al proyecto</t>
        </r>
      </text>
    </comment>
    <comment ref="G43" authorId="0" shapeId="0" xr:uid="{00000000-0006-0000-0100-000013000000}">
      <text>
        <r>
          <rPr>
            <sz val="8"/>
            <color indexed="81"/>
            <rFont val="Tahoma"/>
            <family val="2"/>
          </rPr>
          <t xml:space="preserve">Causa del problema, aclarar si fue un riesgo que se materializó o poner el resultado del análisis causal.
</t>
        </r>
      </text>
    </comment>
    <comment ref="A63" authorId="1" shapeId="0" xr:uid="{00000000-0006-0000-0100-000014000000}">
      <text>
        <r>
          <rPr>
            <sz val="8"/>
            <color indexed="81"/>
            <rFont val="Tahoma"/>
            <family val="2"/>
          </rPr>
          <t>Comentarios adicionales sobre el proyecto</t>
        </r>
      </text>
    </comment>
  </commentList>
</comments>
</file>

<file path=xl/sharedStrings.xml><?xml version="1.0" encoding="utf-8"?>
<sst xmlns="http://schemas.openxmlformats.org/spreadsheetml/2006/main" count="361" uniqueCount="286">
  <si>
    <t>F. Reporte</t>
  </si>
  <si>
    <t>Líder de Producto:</t>
  </si>
  <si>
    <t>Líder de Proyecto</t>
  </si>
  <si>
    <t>Comienzo Previsto:</t>
  </si>
  <si>
    <t>Comienzo Real</t>
  </si>
  <si>
    <t>Fin Previsto:</t>
  </si>
  <si>
    <t>Fin Real</t>
  </si>
  <si>
    <t>Nro CC</t>
  </si>
  <si>
    <t>Proveedores:</t>
  </si>
  <si>
    <t>Presupuesto Ejec.  h/h  (AC)</t>
  </si>
  <si>
    <t>Esfuerzo Plan. A la fecha (h/h)</t>
  </si>
  <si>
    <t>Estado Proyecto</t>
  </si>
  <si>
    <t>Valor Ganado ( EV)</t>
  </si>
  <si>
    <t>Valor  Planeado  a la fecha (PV)</t>
  </si>
  <si>
    <t>CPI</t>
  </si>
  <si>
    <t>SPI</t>
  </si>
  <si>
    <t>Tipo Proyecto</t>
  </si>
  <si>
    <t>Oficial PMO</t>
  </si>
  <si>
    <t>Etapa Actual SDLC:</t>
  </si>
  <si>
    <t>% de Avance Etapa:</t>
  </si>
  <si>
    <t>% de Desv. Etapa:</t>
  </si>
  <si>
    <t>Hitos del Proyecto</t>
  </si>
  <si>
    <t>No.</t>
  </si>
  <si>
    <t>Hito</t>
  </si>
  <si>
    <t>Fecha Planificada</t>
  </si>
  <si>
    <t>% Avance</t>
  </si>
  <si>
    <t>Observaciones</t>
  </si>
  <si>
    <t>Nº</t>
  </si>
  <si>
    <t>Descripcion</t>
  </si>
  <si>
    <t>F. Apertura</t>
  </si>
  <si>
    <t>Descripción</t>
  </si>
  <si>
    <t>Problemas</t>
  </si>
  <si>
    <t>Tipo</t>
  </si>
  <si>
    <t>Fecha Solución</t>
  </si>
  <si>
    <t>Causa</t>
  </si>
  <si>
    <t>% Dedicación</t>
  </si>
  <si>
    <t>Costo hora/hombre</t>
  </si>
  <si>
    <t>Activo</t>
  </si>
  <si>
    <t>Negocio</t>
  </si>
  <si>
    <t>Regulatorio</t>
  </si>
  <si>
    <t>Operacional</t>
  </si>
  <si>
    <t>Defecto</t>
  </si>
  <si>
    <t xml:space="preserve">Esto documento contiene el template de reportes de avance del Proyecto. </t>
  </si>
  <si>
    <t>Ciclo de Vida</t>
  </si>
  <si>
    <t>Especial</t>
  </si>
  <si>
    <t>Normal</t>
  </si>
  <si>
    <t>Tamaño Proyecto</t>
  </si>
  <si>
    <t>Pequeño</t>
  </si>
  <si>
    <t>Mediano</t>
  </si>
  <si>
    <t>Grande</t>
  </si>
  <si>
    <t>Fecha Real</t>
  </si>
  <si>
    <t>Fecha  Asignación</t>
  </si>
  <si>
    <t>Fecha  Liberación</t>
  </si>
  <si>
    <t>Actividades - Logros Relevantes realizadas de la semana</t>
  </si>
  <si>
    <t>Actividades Relevantes Planificadas para la siguiente semana</t>
  </si>
  <si>
    <t>Efecto</t>
  </si>
  <si>
    <t>Generales:</t>
  </si>
  <si>
    <t>Nombres</t>
  </si>
  <si>
    <t>En las celdas que se soliciten nombres, favor poner primer nombre, primer apellido</t>
  </si>
  <si>
    <t>Fechas</t>
  </si>
  <si>
    <t>Formato a utilizar DD/MMM/YYYY</t>
  </si>
  <si>
    <t>Ejemplo:</t>
  </si>
  <si>
    <t>Celdas</t>
  </si>
  <si>
    <t>Comentarios</t>
  </si>
  <si>
    <t>Favor leer detenidamente los comentarios de cada una de las celdas</t>
  </si>
  <si>
    <t>Selección</t>
  </si>
  <si>
    <t>Los campos, son de selección de datos, favor no digitar nada sino seguir la lista desplegable que se encuentra en la hoja Datos Sel que esta oculta</t>
  </si>
  <si>
    <t>Hitos</t>
  </si>
  <si>
    <t>En lo posible describir la tarea general y el porcentaje de avance de la misma</t>
  </si>
  <si>
    <t>Capacity Plan - 60%</t>
  </si>
  <si>
    <t>Formularios entregados al Release Manager</t>
  </si>
  <si>
    <t>Riesgos</t>
  </si>
  <si>
    <t>Los riesgos deben ser actualizados desde la hoja de  PP1150 Registro y Guia de Riesgos v1.xls de cada proyecto</t>
  </si>
  <si>
    <t>Deben ser actualizados desde la hoja 0. PP3070A Reporte de Problemas.xls</t>
  </si>
  <si>
    <t>Nota:</t>
  </si>
  <si>
    <t>Ejemplo: 20/07/2012</t>
  </si>
  <si>
    <t>Para copiar un reporte de una semana a otra favor hacerlo a nivel de todas las columnas, para que no se pierdan las referencias de las listas que se encuentran en la misma hoja.</t>
  </si>
  <si>
    <t>INSTRUCTIVO DE USO:</t>
  </si>
  <si>
    <t xml:space="preserve">Ejemplo: </t>
  </si>
  <si>
    <t>Versión 3.1</t>
  </si>
  <si>
    <t>Retaso por impacto Cartola</t>
  </si>
  <si>
    <t>% de Avance Planificado:</t>
  </si>
  <si>
    <t>Presup. Proveedor Planif:</t>
  </si>
  <si>
    <t>Rol</t>
  </si>
  <si>
    <t>TOTAL ESFUERZO SEMANAL</t>
  </si>
  <si>
    <t>TOTAL ACUMULADO PROYECTO</t>
  </si>
  <si>
    <t>FECHA</t>
  </si>
  <si>
    <t>Desviación</t>
  </si>
  <si>
    <t>Sonia Polo</t>
  </si>
  <si>
    <t>Janneth de la Rosa</t>
  </si>
  <si>
    <t>Diana Arias</t>
  </si>
  <si>
    <t>Lida Rivera</t>
  </si>
  <si>
    <t>Javier Maldonado</t>
  </si>
  <si>
    <t>PMP Banco Pichincha</t>
  </si>
  <si>
    <t>% de Desviación Esfuerzo:</t>
  </si>
  <si>
    <t>% de Desviación Tiempo:</t>
  </si>
  <si>
    <t>Estado del proyecto</t>
  </si>
  <si>
    <t>Stand By</t>
  </si>
  <si>
    <t>Tipo de Proyecto</t>
  </si>
  <si>
    <t>Mejoramiento Continuo</t>
  </si>
  <si>
    <t>P0. Anteproyecto</t>
  </si>
  <si>
    <t>P1. Creación</t>
  </si>
  <si>
    <t>P2. Inicio (PSU) Planificación</t>
  </si>
  <si>
    <t>P3. Análisis de Requerimientos</t>
  </si>
  <si>
    <t>P4. Diseño Alto y Bajo Nivel (Desarrollo)</t>
  </si>
  <si>
    <t>P5. Construcción, Pruebas Unitarias y Sistemas</t>
  </si>
  <si>
    <t>P6. Pruebas de Aceptación</t>
  </si>
  <si>
    <t>P7. Paquete y Liberación</t>
  </si>
  <si>
    <t>P8. Post Implementación</t>
  </si>
  <si>
    <t>P9. Cierre (PWU)</t>
  </si>
  <si>
    <t>Fases del proyecto</t>
  </si>
  <si>
    <t>Presup. Proveedor Ejecut:</t>
  </si>
  <si>
    <t>Presup. Esfuerzo TCS Planif :</t>
  </si>
  <si>
    <t>Presup. Planif. de HW-SW:</t>
  </si>
  <si>
    <t>Leonardo Arévalo</t>
  </si>
  <si>
    <t>Adriana Mencias</t>
  </si>
  <si>
    <t>Alí Macias</t>
  </si>
  <si>
    <t>Marco Herrera</t>
  </si>
  <si>
    <t>El nombre del archivo debe ser: TCSECU_BP PX STA PRY_PROYECTO DDMmmYYYY.xlsx   , donde PX es el Portafolio como P1,P2, PMC</t>
  </si>
  <si>
    <t>TCSECU_BP P5 STA PRY_PROYECTO 10Dic2013.xlsx</t>
  </si>
  <si>
    <t>El nombre de las pestañas del documento Excel debe ser el nombre  del proyecto</t>
  </si>
  <si>
    <t>El fondo plomo indica que es un valor calculado, o valor de selección</t>
  </si>
  <si>
    <t xml:space="preserve">Los hitos deben registrarse los que corresponden a cada fase, utilizar el archivo 00.Hitos_Etapas_Proyecto v2.1.xls  </t>
  </si>
  <si>
    <t>El Tracking Balanced Score Card ayuda a dar un seguimiento del proyecto por indicadores tanto Slippage como effort, el mismo que debe ser alimentado de manera semanal.</t>
  </si>
  <si>
    <t>Pestaña BSC</t>
  </si>
  <si>
    <t>Pestaña HH</t>
  </si>
  <si>
    <t>La pestaña HH ayuda a ingresar los recursos que trabajaron en la semana en curso, debe coicidir con la ingresada en la primera Hoja de este documento.</t>
  </si>
  <si>
    <t>Mentenimiento Mayor</t>
  </si>
  <si>
    <t>Infraestructura</t>
  </si>
  <si>
    <t>% de Avance Ejecutado:</t>
  </si>
  <si>
    <t>Presup. TOTAL Planificado:</t>
  </si>
  <si>
    <t>Team</t>
  </si>
  <si>
    <t>Actividad</t>
  </si>
  <si>
    <t>HH Planificado</t>
  </si>
  <si>
    <t>Tecnológico</t>
  </si>
  <si>
    <t>HH Ejecutado</t>
  </si>
  <si>
    <t>Nombre del Recurso</t>
  </si>
  <si>
    <t>% Desv.</t>
  </si>
  <si>
    <t>HH PLANIF.</t>
  </si>
  <si>
    <t>HH EJEC.</t>
  </si>
  <si>
    <t>MÉTRICAS DEL PROYECTO</t>
  </si>
  <si>
    <t>Esfuerzo SOW Plan RRHH  TCS (h/h)</t>
  </si>
  <si>
    <t>Esfuerzo  Ejec. RRHH ( h/h)</t>
  </si>
  <si>
    <t>Cancelado</t>
  </si>
  <si>
    <t>Archivado</t>
  </si>
  <si>
    <t>Terminado</t>
  </si>
  <si>
    <t>Proyectos aprobados por el cliente que se encuentran en ejecución</t>
  </si>
  <si>
    <t>Proyectos que entran en freezen solicitado y aprobado por el cliente</t>
  </si>
  <si>
    <t>Proyectos cancelados solicitados formalmente por el cliente</t>
  </si>
  <si>
    <t>Proyectos terminados formalmente donde se entregó una acta de finiquito</t>
  </si>
  <si>
    <t>Proyectos que tiene más de un año cerrados</t>
  </si>
  <si>
    <t>Alex Silva</t>
  </si>
  <si>
    <t>Cristian Marquez</t>
  </si>
  <si>
    <t>Jose Luis Rodriguez</t>
  </si>
  <si>
    <t>Mari Coronel</t>
  </si>
  <si>
    <t>Neelkanth Singh</t>
  </si>
  <si>
    <t>Xavier Jaramillo</t>
  </si>
  <si>
    <t>Gerente de Portafolio</t>
  </si>
  <si>
    <t>Transformación Tecnológica</t>
  </si>
  <si>
    <t>Eva Santillan</t>
  </si>
  <si>
    <t>Tipos de Problemas</t>
  </si>
  <si>
    <t>Cambio</t>
  </si>
  <si>
    <t>Otros</t>
  </si>
  <si>
    <t>Comienzo Previsto Etapa:</t>
  </si>
  <si>
    <t>Fin Previsto Etapa:</t>
  </si>
  <si>
    <t>Comienzo Real Etapa:</t>
  </si>
  <si>
    <t>Fin Real Etapa:</t>
  </si>
  <si>
    <t>Desarrollo</t>
  </si>
  <si>
    <t>Consultoría</t>
  </si>
  <si>
    <t>C1. Planeación</t>
  </si>
  <si>
    <t>C2. Inicio</t>
  </si>
  <si>
    <t>C3. Ejecución</t>
  </si>
  <si>
    <t xml:space="preserve">C4. Cierre </t>
  </si>
  <si>
    <t>Monitoreo-Tiempo</t>
  </si>
  <si>
    <t>Totalizado Monitoreo del Proyecto en Esfuerzo</t>
  </si>
  <si>
    <t>Portafolios</t>
  </si>
  <si>
    <t>P11</t>
  </si>
  <si>
    <t xml:space="preserve">Portafolio Transformación </t>
  </si>
  <si>
    <t>Anabel Paredes</t>
  </si>
  <si>
    <t>ITSTK</t>
  </si>
  <si>
    <t>SITESCOPE: Despliegue de Configuraciones   Básicos en 84 servidores en la en las plataformas de: PLD (WINDOWS), PLC (UNIX), BASE DE DATOS. Corresponde al 91% del total de monitores básicos. (Total 92 servidores)</t>
  </si>
  <si>
    <t>Diego Ibarra</t>
  </si>
  <si>
    <t>PRY_GTIyO FII ITIL OPERACIONES</t>
  </si>
  <si>
    <t>02-jun - 06-jun</t>
  </si>
  <si>
    <t>09-jun - 13-jun</t>
  </si>
  <si>
    <t>16-jun - 20-jun</t>
  </si>
  <si>
    <t>23-jun - 27-jun</t>
  </si>
  <si>
    <t>30-jun - 04-jul</t>
  </si>
  <si>
    <t>07-jul - 11-jul</t>
  </si>
  <si>
    <t>14-jul - 18-jul</t>
  </si>
  <si>
    <t>21-jul - 25-jul</t>
  </si>
  <si>
    <t>28-jul - 01-ago</t>
  </si>
  <si>
    <t>04-ago - 08-ago</t>
  </si>
  <si>
    <t>11-ago - 15-ago</t>
  </si>
  <si>
    <t>18-ago - 22-ago</t>
  </si>
  <si>
    <t>25-ago - 29-ago</t>
  </si>
  <si>
    <t>01-sep - 05-sep</t>
  </si>
  <si>
    <t>08-sep - 12-sep</t>
  </si>
  <si>
    <t>15-sep - 19-sep</t>
  </si>
  <si>
    <t>22-sep - 26-sep</t>
  </si>
  <si>
    <t>29-sep - 03-oct</t>
  </si>
  <si>
    <t>06-oct - 10-oct</t>
  </si>
  <si>
    <t>13-oct - 17-oct</t>
  </si>
  <si>
    <t>20-oct - 24-oct</t>
  </si>
  <si>
    <t>27-oct - 31-oct</t>
  </si>
  <si>
    <t>03-nov - 07-nov</t>
  </si>
  <si>
    <t>10-nov - 14-nov</t>
  </si>
  <si>
    <t>17-nov - 21-nov</t>
  </si>
  <si>
    <t>24-nov - 28-nov</t>
  </si>
  <si>
    <t>01-dic - 05-dic</t>
  </si>
  <si>
    <t>08-dic - 12-dic</t>
  </si>
  <si>
    <t>15-dic - 19-dic</t>
  </si>
  <si>
    <t>22-dic - 26-dic</t>
  </si>
  <si>
    <t>29-dic - 31-dic</t>
  </si>
  <si>
    <t>26-may 30 may</t>
  </si>
  <si>
    <t>Mayo</t>
  </si>
  <si>
    <t>Julio</t>
  </si>
  <si>
    <t>Pre-Compromiso</t>
  </si>
  <si>
    <t>Inicio del Compromiso</t>
  </si>
  <si>
    <t>Ejecución del Compromiso</t>
  </si>
  <si>
    <t>Proceso ITIL Gestion de EVENTOS</t>
  </si>
  <si>
    <t>Proceso Gestión de CONFIGURACION</t>
  </si>
  <si>
    <t>Procesos ITIL Gestión de DISPONIBILIDAD</t>
  </si>
  <si>
    <t>Procesos ITIL Gestión de CAPACIDAD</t>
  </si>
  <si>
    <t>Cierre</t>
  </si>
  <si>
    <t>Implantación de los procesos ITIL siguientes: Eventos, Configuración, Disponibilidad y Capacidad</t>
  </si>
  <si>
    <t>jul</t>
  </si>
  <si>
    <t>ago</t>
  </si>
  <si>
    <t>sep</t>
  </si>
  <si>
    <t>oct</t>
  </si>
  <si>
    <t>npv</t>
  </si>
  <si>
    <t>dic</t>
  </si>
  <si>
    <t>16-jun - 20jun</t>
  </si>
  <si>
    <t>Junio</t>
  </si>
  <si>
    <t>28Jul - 01Ago</t>
  </si>
  <si>
    <t>Línea Base del Proyecto</t>
  </si>
  <si>
    <t>Fecha Inicio Línea Base</t>
  </si>
  <si>
    <t>Fecha Fin Línea Base</t>
  </si>
  <si>
    <t>Esfuerzo HH TCS</t>
  </si>
  <si>
    <t>Costo con IVA (SOW o CR)</t>
  </si>
  <si>
    <t>SOW</t>
  </si>
  <si>
    <t>Fernanda Guevara</t>
  </si>
  <si>
    <t>Fernanda Córdova</t>
  </si>
  <si>
    <t>El Proveedor ITSTK, no entrega el documento</t>
  </si>
  <si>
    <t>Retraso en el incio de la etapa de automatización</t>
  </si>
  <si>
    <t>María Vizuete</t>
  </si>
  <si>
    <t>Agosto</t>
  </si>
  <si>
    <t>15sep - 19sep</t>
  </si>
  <si>
    <t>29sep - 03oct</t>
  </si>
  <si>
    <t>Sandra Gómez</t>
  </si>
  <si>
    <t>Luis Macas</t>
  </si>
  <si>
    <t>María José Silva</t>
  </si>
  <si>
    <t xml:space="preserve">La planificación de ITSTK no consideró actividades previas a la automatización </t>
  </si>
  <si>
    <t>May</t>
  </si>
  <si>
    <t>June</t>
  </si>
  <si>
    <t>Configuracion in standby</t>
  </si>
  <si>
    <t>TOTAL ACUMULADO MES NOV  (MES ACTUAL)</t>
  </si>
  <si>
    <t>Revisión de falsos positivos en eventos de disponibilidad.</t>
  </si>
  <si>
    <t>Oct</t>
  </si>
  <si>
    <r>
      <t xml:space="preserve">Herramientas
</t>
    </r>
    <r>
      <rPr>
        <sz val="8"/>
        <rFont val="Arial"/>
        <family val="2"/>
      </rPr>
      <t xml:space="preserve">Reuniones con los administradores para revisar las herramientas para el proceso
</t>
    </r>
    <r>
      <rPr>
        <b/>
        <sz val="8"/>
        <rFont val="Arial"/>
        <family val="2"/>
      </rPr>
      <t xml:space="preserve">
</t>
    </r>
  </si>
  <si>
    <r>
      <rPr>
        <b/>
        <sz val="8"/>
        <rFont val="Arial"/>
        <family val="2"/>
      </rPr>
      <t xml:space="preserve">Herramientas
</t>
    </r>
    <r>
      <rPr>
        <sz val="8"/>
        <rFont val="Arial"/>
        <family val="2"/>
      </rPr>
      <t xml:space="preserve">Concluir el  plan de transición junto con CR
</t>
    </r>
    <r>
      <rPr>
        <b/>
        <sz val="8"/>
        <rFont val="Arial"/>
        <family val="2"/>
      </rPr>
      <t xml:space="preserve">
</t>
    </r>
  </si>
  <si>
    <t>Fabián Vallejo</t>
  </si>
  <si>
    <t>Acompañamiento y planificación de la presentación del documento tecnico funcional de Gestión de Eventos con TCS e ITSTK
Revisión del documento Guía del proceso de Eventos en base a lo referido por el documento tecnico funcional.
Acompañamiento con el proceso de eventos y su integración con las herramientas.</t>
  </si>
  <si>
    <t>Terminación del TO BE de Capacidad y envio para revisión para su posterior envio al consultor de ITSTK.
Terminación del TO BE de Disponibilidad y envio para revisión para su posterior envio al consultor de ITSTK.
Revision de Interrelación entre procesos con Cambios.</t>
  </si>
  <si>
    <r>
      <rPr>
        <b/>
        <sz val="8"/>
        <rFont val="Arial"/>
        <family val="2"/>
      </rPr>
      <t xml:space="preserve">Gestión de Disponibilidad
</t>
    </r>
    <r>
      <rPr>
        <sz val="8"/>
        <rFont val="Arial"/>
        <family val="2"/>
      </rPr>
      <t xml:space="preserve">Avance con guía de proceso
</t>
    </r>
    <r>
      <rPr>
        <b/>
        <sz val="8"/>
        <rFont val="Arial"/>
        <family val="2"/>
      </rPr>
      <t xml:space="preserve">
</t>
    </r>
    <r>
      <rPr>
        <sz val="8"/>
        <rFont val="Arial"/>
        <family val="2"/>
      </rPr>
      <t xml:space="preserve">
</t>
    </r>
  </si>
  <si>
    <r>
      <t xml:space="preserve">Gestión de Capacidad
</t>
    </r>
    <r>
      <rPr>
        <sz val="8"/>
        <rFont val="Arial"/>
        <family val="2"/>
      </rPr>
      <t xml:space="preserve">Avance con guía de proceso
</t>
    </r>
    <r>
      <rPr>
        <b/>
        <sz val="8"/>
        <rFont val="Arial"/>
        <family val="2"/>
      </rPr>
      <t xml:space="preserve">
</t>
    </r>
  </si>
  <si>
    <r>
      <rPr>
        <b/>
        <sz val="8"/>
        <rFont val="Arial"/>
        <family val="2"/>
      </rPr>
      <t xml:space="preserve">Gestión de Eventos
</t>
    </r>
    <r>
      <rPr>
        <sz val="8"/>
        <rFont val="Arial"/>
        <family val="2"/>
      </rPr>
      <t xml:space="preserve"> Ajustes en guía de proceso
</t>
    </r>
  </si>
  <si>
    <r>
      <rPr>
        <b/>
        <sz val="8"/>
        <rFont val="Arial"/>
        <family val="2"/>
      </rPr>
      <t xml:space="preserve">Gestión de Eventos
</t>
    </r>
    <r>
      <rPr>
        <sz val="8"/>
        <rFont val="Arial"/>
        <family val="2"/>
      </rPr>
      <t xml:space="preserve">  Acuerdo de reunión de cierre para entrega de documento técnico funcional de eventos para Martes 25 de Nov. La reunión contará con la presencia de personal de ITSTK
</t>
    </r>
    <r>
      <rPr>
        <b/>
        <sz val="8"/>
        <rFont val="Arial"/>
        <family val="2"/>
      </rPr>
      <t xml:space="preserve">
</t>
    </r>
  </si>
  <si>
    <r>
      <rPr>
        <b/>
        <sz val="8"/>
        <rFont val="Arial"/>
        <family val="2"/>
      </rPr>
      <t xml:space="preserve">Gestión de Disponibilidad 
</t>
    </r>
    <r>
      <rPr>
        <sz val="8"/>
        <rFont val="Arial"/>
        <family val="2"/>
      </rPr>
      <t xml:space="preserve">Aprobación documento TO-BE 
</t>
    </r>
    <r>
      <rPr>
        <b/>
        <sz val="8"/>
        <rFont val="Arial"/>
        <family val="2"/>
      </rPr>
      <t xml:space="preserve">
</t>
    </r>
  </si>
  <si>
    <r>
      <rPr>
        <b/>
        <sz val="8"/>
        <rFont val="Arial"/>
        <family val="2"/>
      </rPr>
      <t>Gestión de Capacidad
Aprobación documento TO-BE</t>
    </r>
    <r>
      <rPr>
        <sz val="8"/>
        <rFont val="Arial"/>
        <family val="2"/>
      </rPr>
      <t xml:space="preserve">
</t>
    </r>
    <r>
      <rPr>
        <b/>
        <sz val="8"/>
        <rFont val="Arial"/>
        <family val="2"/>
      </rPr>
      <t xml:space="preserve">
</t>
    </r>
    <r>
      <rPr>
        <sz val="8"/>
        <rFont val="Arial"/>
        <family val="2"/>
      </rPr>
      <t xml:space="preserve">
</t>
    </r>
    <r>
      <rPr>
        <b/>
        <sz val="8"/>
        <rFont val="Arial"/>
        <family val="2"/>
      </rPr>
      <t xml:space="preserve">
</t>
    </r>
  </si>
  <si>
    <t>Reunión con presencia remota de personal de ITSK (Ariostos Galvis) fallida. El especialista desconoce de los conceptos referidos en el documento técnico funcional expuesto. Se suspende la reunión por problemas de índole técnico.</t>
  </si>
  <si>
    <t>No existen avances confirmados de la revisión del documento TO-BE para las gestiones de disponibilidad y capacidad a cargo de Luis Caldera</t>
  </si>
  <si>
    <t>Retraso en el cronograma en la automatización de Disponibilidad y Capacidad</t>
  </si>
  <si>
    <t xml:space="preserve">Recursos y Actividades Asignados en la semana  del 17 de noviembre  al 21 de noviembre </t>
  </si>
  <si>
    <t>Actualización de flujos de monitoreo de nuevos servidores con Sistescope
Asistencia a Reuniones del proyecto, Capacitaciones de transición de herramientas con las áreas de Infraestructura y Base de Datos</t>
  </si>
  <si>
    <t>Soporte en la elaboración del documento de estandarización de eventos, Capacitación de transición de herramientas en las áreas de Base de Datos e Infraestructura</t>
  </si>
  <si>
    <t>13oct-17oct</t>
  </si>
  <si>
    <t>20oct-24oct</t>
  </si>
  <si>
    <t>27oct-31oct</t>
  </si>
  <si>
    <t>3nov-7nov</t>
  </si>
  <si>
    <t>10nov-14nov</t>
  </si>
  <si>
    <t>17nov-21nov</t>
  </si>
  <si>
    <t>6oct-10nov</t>
  </si>
  <si>
    <t>Sep</t>
  </si>
  <si>
    <t>1 - 20 Nov</t>
  </si>
  <si>
    <t>Dic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</si>
</sst>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quot;$&quot;\ * #,##0.00_);_(&quot;$&quot;\ * \(#,##0.00\);_(&quot;$&quot;\ * &quot;-&quot;??_);_(@_)"/>
    <numFmt numFmtId="165" formatCode="_(* #,##0.00_);_(* \(#,##0.00\);_(* &quot;-&quot;??_);_(@_)"/>
    <numFmt numFmtId="166" formatCode="_-* #,##0.00\ _€_-;\-* #,##0.00\ _€_-;_-* &quot;-&quot;??\ _€_-;_-@_-"/>
    <numFmt numFmtId="167" formatCode="dd/mmm/yyyy"/>
    <numFmt numFmtId="168" formatCode="_-* #,##0.00_-;\-* #,##0.00_-;_-* &quot;-&quot;??_-;_-@_-"/>
    <numFmt numFmtId="169" formatCode="_-&quot;$&quot;* #,##0.00_-;\-&quot;$&quot;* #,##0.00_-;_-&quot;$&quot;* &quot;-&quot;??_-;_-@_-"/>
    <numFmt numFmtId="170" formatCode="0.0"/>
    <numFmt numFmtId="171" formatCode="#,##0.0"/>
  </numFmts>
  <fonts count="28" x14ac:knownFonts="1">
    <font>
      <sz val="11"/>
      <color theme="1"/>
      <name val="Calibri"/>
      <family val="2"/>
      <scheme val="minor"/>
    </font>
    <font>
      <sz val="11"/>
      <color theme="1"/>
      <name val="Calibri"/>
      <family val="2"/>
      <scheme val="minor"/>
    </font>
    <font>
      <sz val="8"/>
      <name val="Arial"/>
      <family val="2"/>
    </font>
    <font>
      <b/>
      <sz val="8"/>
      <name val="Arial"/>
      <family val="2"/>
    </font>
    <font>
      <sz val="11"/>
      <color indexed="8"/>
      <name val="Calibri"/>
      <family val="2"/>
    </font>
    <font>
      <b/>
      <sz val="8"/>
      <color indexed="81"/>
      <name val="Tahoma"/>
      <family val="2"/>
    </font>
    <font>
      <sz val="8"/>
      <color indexed="81"/>
      <name val="Tahoma"/>
      <family val="2"/>
    </font>
    <font>
      <b/>
      <sz val="11"/>
      <color theme="0"/>
      <name val="Calibri"/>
      <family val="2"/>
      <scheme val="minor"/>
    </font>
    <font>
      <sz val="11"/>
      <color theme="0"/>
      <name val="Calibri"/>
      <family val="2"/>
      <scheme val="minor"/>
    </font>
    <font>
      <b/>
      <sz val="11"/>
      <color theme="1"/>
      <name val="Calibri"/>
      <family val="2"/>
      <scheme val="minor"/>
    </font>
    <font>
      <sz val="8"/>
      <color theme="0"/>
      <name val="Arial"/>
      <family val="2"/>
    </font>
    <font>
      <sz val="11"/>
      <name val="Calibri"/>
      <family val="2"/>
      <scheme val="minor"/>
    </font>
    <font>
      <sz val="9"/>
      <color theme="0"/>
      <name val="Calibri"/>
      <family val="2"/>
      <scheme val="minor"/>
    </font>
    <font>
      <b/>
      <sz val="8"/>
      <color theme="1"/>
      <name val="Arial"/>
      <family val="2"/>
    </font>
    <font>
      <sz val="10"/>
      <color rgb="FF0D0D0D"/>
      <name val="Calibri"/>
      <family val="2"/>
      <scheme val="minor"/>
    </font>
    <font>
      <sz val="11"/>
      <color theme="1" tint="4.9989318521683403E-2"/>
      <name val="Calibri"/>
      <family val="2"/>
      <scheme val="minor"/>
    </font>
    <font>
      <sz val="9"/>
      <color indexed="81"/>
      <name val="Tahoma"/>
      <family val="2"/>
    </font>
    <font>
      <b/>
      <sz val="9"/>
      <color indexed="81"/>
      <name val="Tahoma"/>
      <family val="2"/>
    </font>
    <font>
      <b/>
      <sz val="10"/>
      <name val="Arial"/>
      <family val="2"/>
    </font>
    <font>
      <sz val="9"/>
      <color theme="1"/>
      <name val="Calibri"/>
      <family val="2"/>
      <scheme val="minor"/>
    </font>
    <font>
      <sz val="20"/>
      <color theme="1"/>
      <name val="Calibri"/>
      <family val="2"/>
      <scheme val="minor"/>
    </font>
    <font>
      <sz val="8"/>
      <color theme="1"/>
      <name val="Calibri"/>
      <family val="2"/>
      <scheme val="minor"/>
    </font>
    <font>
      <b/>
      <sz val="9"/>
      <color theme="1"/>
      <name val="Arial"/>
      <family val="2"/>
    </font>
    <font>
      <sz val="10"/>
      <name val="Arial"/>
      <family val="2"/>
    </font>
    <font>
      <sz val="10"/>
      <color theme="1"/>
      <name val="Calibri"/>
      <family val="2"/>
      <scheme val="minor"/>
    </font>
    <font>
      <sz val="8"/>
      <color theme="1"/>
      <name val="Arial"/>
      <family val="2"/>
    </font>
    <font>
      <sz val="11"/>
      <color rgb="FFFF0000"/>
      <name val="Calibri"/>
      <family val="2"/>
      <scheme val="minor"/>
    </font>
    <font>
      <b/>
      <sz val="11"/>
      <color rgb="FFFF0000"/>
      <name val="Calibri"/>
      <family val="2"/>
      <scheme val="minor"/>
    </font>
  </fonts>
  <fills count="16">
    <fill>
      <patternFill patternType="none"/>
    </fill>
    <fill>
      <patternFill patternType="gray125"/>
    </fill>
    <fill>
      <patternFill patternType="solid">
        <fgColor theme="0" tint="-0.14999847407452621"/>
        <bgColor indexed="64"/>
      </patternFill>
    </fill>
    <fill>
      <patternFill patternType="solid">
        <fgColor theme="3" tint="0.59999389629810485"/>
        <bgColor indexed="64"/>
      </patternFill>
    </fill>
    <fill>
      <patternFill patternType="solid">
        <fgColor theme="0" tint="-0.249977111117893"/>
        <bgColor indexed="64"/>
      </patternFill>
    </fill>
    <fill>
      <patternFill patternType="solid">
        <fgColor theme="4"/>
        <bgColor indexed="64"/>
      </patternFill>
    </fill>
    <fill>
      <patternFill patternType="solid">
        <fgColor rgb="FFFFFF00"/>
        <bgColor indexed="64"/>
      </patternFill>
    </fill>
    <fill>
      <patternFill patternType="solid">
        <fgColor theme="3" tint="-0.499984740745262"/>
        <bgColor indexed="64"/>
      </patternFill>
    </fill>
    <fill>
      <patternFill patternType="solid">
        <fgColor theme="0"/>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rgb="FF92D050"/>
        <bgColor indexed="64"/>
      </patternFill>
    </fill>
    <fill>
      <patternFill patternType="solid">
        <fgColor rgb="FFFFC000"/>
        <bgColor indexed="64"/>
      </patternFill>
    </fill>
    <fill>
      <patternFill patternType="solid">
        <fgColor theme="7" tint="0.79998168889431442"/>
        <bgColor indexed="64"/>
      </patternFill>
    </fill>
  </fills>
  <borders count="1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8"/>
      </right>
      <top/>
      <bottom/>
      <diagonal/>
    </border>
  </borders>
  <cellStyleXfs count="12">
    <xf numFmtId="0" fontId="0" fillId="0" borderId="0"/>
    <xf numFmtId="164" fontId="1" fillId="0" borderId="0" applyFont="0" applyFill="0" applyBorder="0" applyAlignment="0" applyProtection="0"/>
    <xf numFmtId="9" fontId="1" fillId="0" borderId="0" applyFont="0" applyFill="0" applyBorder="0" applyAlignment="0" applyProtection="0"/>
    <xf numFmtId="9" fontId="4"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8" fontId="1" fillId="0" borderId="0" applyFont="0" applyFill="0" applyBorder="0" applyAlignment="0" applyProtection="0"/>
    <xf numFmtId="169" fontId="1" fillId="0" borderId="0" applyFont="0" applyFill="0" applyBorder="0" applyAlignment="0" applyProtection="0"/>
    <xf numFmtId="0" fontId="23" fillId="0" borderId="0"/>
    <xf numFmtId="0" fontId="23" fillId="0" borderId="0"/>
    <xf numFmtId="0" fontId="23" fillId="0" borderId="0"/>
  </cellStyleXfs>
  <cellXfs count="236">
    <xf numFmtId="0" fontId="0" fillId="0" borderId="0" xfId="0"/>
    <xf numFmtId="0" fontId="2" fillId="0" borderId="4" xfId="0" applyFont="1" applyBorder="1" applyAlignment="1">
      <alignment horizontal="center"/>
    </xf>
    <xf numFmtId="10" fontId="2" fillId="0" borderId="4" xfId="0" applyNumberFormat="1" applyFont="1" applyBorder="1"/>
    <xf numFmtId="164" fontId="3" fillId="2" borderId="4" xfId="1" applyFont="1" applyFill="1" applyBorder="1" applyAlignment="1"/>
    <xf numFmtId="0" fontId="3" fillId="0" borderId="4" xfId="0" applyFont="1" applyFill="1" applyBorder="1" applyAlignment="1"/>
    <xf numFmtId="0" fontId="2" fillId="0" borderId="4" xfId="0" applyFont="1" applyBorder="1"/>
    <xf numFmtId="9" fontId="2" fillId="0" borderId="4" xfId="0" applyNumberFormat="1" applyFont="1" applyBorder="1"/>
    <xf numFmtId="0" fontId="3" fillId="2" borderId="4" xfId="0" applyFont="1" applyFill="1" applyBorder="1" applyAlignment="1">
      <alignment horizontal="center"/>
    </xf>
    <xf numFmtId="167" fontId="3" fillId="2" borderId="5" xfId="0" applyNumberFormat="1" applyFont="1" applyFill="1" applyBorder="1" applyAlignment="1">
      <alignment horizontal="center"/>
    </xf>
    <xf numFmtId="0" fontId="3" fillId="2" borderId="5" xfId="0" applyFont="1" applyFill="1" applyBorder="1" applyAlignment="1">
      <alignment horizontal="center"/>
    </xf>
    <xf numFmtId="0" fontId="3" fillId="2" borderId="4" xfId="0" applyFont="1" applyFill="1" applyBorder="1" applyAlignment="1">
      <alignment horizontal="center" wrapText="1"/>
    </xf>
    <xf numFmtId="0" fontId="2" fillId="0" borderId="4" xfId="0" applyFont="1" applyBorder="1" applyAlignment="1">
      <alignment vertical="top" wrapText="1"/>
    </xf>
    <xf numFmtId="0" fontId="3" fillId="2" borderId="1" xfId="0" applyFont="1" applyFill="1" applyBorder="1" applyAlignment="1">
      <alignment horizontal="center" vertical="center"/>
    </xf>
    <xf numFmtId="167" fontId="2" fillId="0" borderId="4" xfId="0" applyNumberFormat="1" applyFont="1" applyBorder="1" applyAlignment="1">
      <alignment horizontal="center"/>
    </xf>
    <xf numFmtId="0" fontId="3" fillId="2" borderId="4" xfId="0" applyFont="1" applyFill="1" applyBorder="1" applyAlignment="1">
      <alignment horizontal="center" vertical="center"/>
    </xf>
    <xf numFmtId="0" fontId="9" fillId="0" borderId="9" xfId="0" applyFont="1" applyBorder="1" applyAlignment="1">
      <alignment horizontal="left" vertical="center"/>
    </xf>
    <xf numFmtId="0" fontId="9" fillId="0" borderId="9" xfId="0" applyFont="1" applyBorder="1" applyAlignment="1">
      <alignment vertical="center"/>
    </xf>
    <xf numFmtId="0" fontId="0" fillId="4" borderId="0" xfId="0" applyFill="1" applyBorder="1"/>
    <xf numFmtId="0" fontId="0" fillId="0" borderId="9" xfId="0" applyBorder="1"/>
    <xf numFmtId="0" fontId="0" fillId="0" borderId="0" xfId="0" applyBorder="1"/>
    <xf numFmtId="0" fontId="0" fillId="0" borderId="10" xfId="0" applyBorder="1"/>
    <xf numFmtId="0" fontId="0" fillId="0" borderId="6" xfId="0" applyBorder="1"/>
    <xf numFmtId="0" fontId="0" fillId="0" borderId="7" xfId="0" applyBorder="1"/>
    <xf numFmtId="0" fontId="0" fillId="0" borderId="8" xfId="0" applyBorder="1"/>
    <xf numFmtId="0" fontId="9" fillId="0" borderId="9" xfId="0" applyFont="1" applyBorder="1" applyAlignment="1">
      <alignment horizontal="right"/>
    </xf>
    <xf numFmtId="167" fontId="2" fillId="0" borderId="4" xfId="0" applyNumberFormat="1" applyFont="1" applyBorder="1" applyAlignment="1">
      <alignment horizontal="center" vertical="top"/>
    </xf>
    <xf numFmtId="0" fontId="8" fillId="0" borderId="0" xfId="0" applyFont="1"/>
    <xf numFmtId="0" fontId="8" fillId="5" borderId="0" xfId="0" applyFont="1" applyFill="1" applyAlignment="1">
      <alignment horizontal="right"/>
    </xf>
    <xf numFmtId="0" fontId="2" fillId="0" borderId="4" xfId="0" applyFont="1" applyBorder="1" applyAlignment="1">
      <alignment horizontal="center" wrapText="1"/>
    </xf>
    <xf numFmtId="0" fontId="0" fillId="8" borderId="0" xfId="0" applyFill="1"/>
    <xf numFmtId="0" fontId="12" fillId="7" borderId="4" xfId="0" applyFont="1" applyFill="1" applyBorder="1"/>
    <xf numFmtId="0" fontId="0" fillId="0" borderId="4" xfId="0" applyBorder="1"/>
    <xf numFmtId="0" fontId="8" fillId="7" borderId="4" xfId="0" applyFont="1" applyFill="1" applyBorder="1"/>
    <xf numFmtId="166" fontId="2" fillId="0" borderId="4" xfId="4" applyFont="1" applyBorder="1" applyAlignment="1">
      <alignment horizontal="left" indent="3"/>
    </xf>
    <xf numFmtId="0" fontId="0" fillId="7" borderId="4" xfId="0" applyFill="1" applyBorder="1"/>
    <xf numFmtId="0" fontId="3" fillId="9" borderId="4" xfId="0" applyFont="1" applyFill="1" applyBorder="1" applyAlignment="1"/>
    <xf numFmtId="10" fontId="2" fillId="0" borderId="5" xfId="2" applyNumberFormat="1" applyFont="1" applyFill="1" applyBorder="1" applyAlignment="1"/>
    <xf numFmtId="0" fontId="14" fillId="0" borderId="1" xfId="0" applyFont="1" applyBorder="1" applyAlignment="1">
      <alignment vertical="center" readingOrder="1"/>
    </xf>
    <xf numFmtId="0" fontId="14" fillId="0" borderId="3" xfId="0" applyFont="1" applyBorder="1" applyAlignment="1">
      <alignment vertical="center" readingOrder="1"/>
    </xf>
    <xf numFmtId="0" fontId="15" fillId="0" borderId="0" xfId="0" applyFont="1"/>
    <xf numFmtId="0" fontId="15" fillId="0" borderId="4" xfId="0" applyFont="1" applyBorder="1"/>
    <xf numFmtId="0" fontId="11" fillId="0" borderId="4" xfId="0" applyFont="1" applyBorder="1"/>
    <xf numFmtId="0" fontId="3" fillId="2" borderId="4" xfId="0" applyFont="1" applyFill="1" applyBorder="1" applyAlignment="1" applyProtection="1">
      <alignment horizontal="left"/>
      <protection locked="0"/>
    </xf>
    <xf numFmtId="0" fontId="13" fillId="2" borderId="4" xfId="0" applyFont="1" applyFill="1" applyBorder="1" applyAlignment="1">
      <alignment horizontal="center"/>
    </xf>
    <xf numFmtId="0" fontId="3" fillId="9" borderId="1" xfId="0" applyFont="1" applyFill="1" applyBorder="1" applyAlignment="1">
      <alignment horizontal="left"/>
    </xf>
    <xf numFmtId="0" fontId="3" fillId="9" borderId="3" xfId="0" applyFont="1" applyFill="1" applyBorder="1" applyAlignment="1">
      <alignment horizontal="left"/>
    </xf>
    <xf numFmtId="0" fontId="3" fillId="2" borderId="1" xfId="0" applyFont="1" applyFill="1" applyBorder="1" applyAlignment="1">
      <alignment horizontal="center"/>
    </xf>
    <xf numFmtId="0" fontId="3" fillId="2" borderId="3" xfId="0" applyFont="1" applyFill="1" applyBorder="1" applyAlignment="1">
      <alignment horizontal="center"/>
    </xf>
    <xf numFmtId="0" fontId="3" fillId="9" borderId="2" xfId="0" applyFont="1" applyFill="1" applyBorder="1" applyAlignment="1">
      <alignment horizontal="left"/>
    </xf>
    <xf numFmtId="0" fontId="15" fillId="8" borderId="0" xfId="0" applyFont="1" applyFill="1"/>
    <xf numFmtId="0" fontId="14" fillId="0" borderId="0" xfId="0" applyFont="1" applyBorder="1" applyAlignment="1">
      <alignment vertical="center" readingOrder="1"/>
    </xf>
    <xf numFmtId="0" fontId="3" fillId="2" borderId="4" xfId="0" applyFont="1" applyFill="1" applyBorder="1" applyAlignment="1"/>
    <xf numFmtId="0" fontId="0" fillId="7" borderId="0" xfId="0" applyFill="1" applyBorder="1"/>
    <xf numFmtId="0" fontId="15" fillId="0" borderId="0" xfId="0" applyFont="1" applyBorder="1"/>
    <xf numFmtId="0" fontId="11" fillId="0" borderId="0" xfId="0" applyFont="1" applyBorder="1"/>
    <xf numFmtId="0" fontId="0" fillId="8" borderId="0" xfId="0" applyFill="1" applyAlignment="1">
      <alignment vertical="top"/>
    </xf>
    <xf numFmtId="0" fontId="0" fillId="0" borderId="0" xfId="0" applyAlignment="1">
      <alignment vertical="top"/>
    </xf>
    <xf numFmtId="0" fontId="2" fillId="0" borderId="4" xfId="0" applyFont="1" applyBorder="1" applyAlignment="1">
      <alignment vertical="top"/>
    </xf>
    <xf numFmtId="0" fontId="2" fillId="0" borderId="4" xfId="0" applyFont="1" applyBorder="1" applyAlignment="1">
      <alignment horizontal="center" vertical="top"/>
    </xf>
    <xf numFmtId="166" fontId="3" fillId="11" borderId="4" xfId="4" applyFont="1" applyFill="1" applyBorder="1" applyAlignment="1">
      <alignment horizontal="center"/>
    </xf>
    <xf numFmtId="0" fontId="2" fillId="3" borderId="4" xfId="0" applyFont="1" applyFill="1" applyBorder="1" applyAlignment="1">
      <alignment horizontal="center"/>
    </xf>
    <xf numFmtId="10" fontId="13" fillId="8" borderId="4" xfId="2" applyNumberFormat="1" applyFont="1" applyFill="1" applyBorder="1" applyAlignment="1">
      <alignment vertical="center"/>
    </xf>
    <xf numFmtId="10" fontId="13" fillId="2" borderId="5" xfId="2" applyNumberFormat="1" applyFont="1" applyFill="1" applyBorder="1" applyAlignment="1">
      <alignment vertical="center"/>
    </xf>
    <xf numFmtId="167" fontId="2" fillId="12" borderId="4" xfId="0" applyNumberFormat="1" applyFont="1" applyFill="1" applyBorder="1" applyAlignment="1">
      <alignment horizontal="center" vertical="top"/>
    </xf>
    <xf numFmtId="167" fontId="2" fillId="0" borderId="4" xfId="0" applyNumberFormat="1" applyFont="1" applyBorder="1" applyAlignment="1">
      <alignment horizontal="center"/>
    </xf>
    <xf numFmtId="0" fontId="14" fillId="6" borderId="1" xfId="0" applyFont="1" applyFill="1" applyBorder="1" applyAlignment="1">
      <alignment vertical="center" readingOrder="1"/>
    </xf>
    <xf numFmtId="0" fontId="14" fillId="6" borderId="3" xfId="0" applyFont="1" applyFill="1" applyBorder="1" applyAlignment="1">
      <alignment vertical="center" readingOrder="1"/>
    </xf>
    <xf numFmtId="0" fontId="15" fillId="6" borderId="4" xfId="0" applyFont="1" applyFill="1" applyBorder="1"/>
    <xf numFmtId="167" fontId="2" fillId="0" borderId="4" xfId="0" applyNumberFormat="1" applyFont="1" applyBorder="1" applyAlignment="1">
      <alignment horizontal="center" wrapText="1"/>
    </xf>
    <xf numFmtId="164" fontId="2" fillId="0" borderId="4" xfId="6" applyFont="1" applyFill="1" applyBorder="1" applyAlignment="1"/>
    <xf numFmtId="39" fontId="13" fillId="8" borderId="4" xfId="5" applyNumberFormat="1" applyFont="1" applyFill="1" applyBorder="1" applyAlignment="1">
      <alignment vertical="center"/>
    </xf>
    <xf numFmtId="9" fontId="2" fillId="0" borderId="5" xfId="2" applyFont="1" applyFill="1" applyBorder="1" applyAlignment="1">
      <alignment horizontal="right"/>
    </xf>
    <xf numFmtId="167" fontId="2" fillId="0" borderId="5" xfId="0" applyNumberFormat="1" applyFont="1" applyBorder="1" applyAlignment="1">
      <alignment horizontal="center"/>
    </xf>
    <xf numFmtId="9" fontId="2" fillId="0" borderId="5" xfId="2" applyFont="1" applyFill="1" applyBorder="1" applyAlignment="1">
      <alignment horizontal="right" vertical="center"/>
    </xf>
    <xf numFmtId="165" fontId="0" fillId="8" borderId="0" xfId="0" applyNumberFormat="1" applyFill="1"/>
    <xf numFmtId="9" fontId="0" fillId="0" borderId="0" xfId="0" applyNumberFormat="1"/>
    <xf numFmtId="0" fontId="19" fillId="8" borderId="0" xfId="0" applyFont="1" applyFill="1"/>
    <xf numFmtId="0" fontId="19" fillId="8" borderId="4" xfId="0" applyFont="1" applyFill="1" applyBorder="1"/>
    <xf numFmtId="10" fontId="22" fillId="8" borderId="5" xfId="2" applyNumberFormat="1" applyFont="1" applyFill="1" applyBorder="1" applyAlignment="1">
      <alignment vertical="center"/>
    </xf>
    <xf numFmtId="0" fontId="19" fillId="0" borderId="0" xfId="0" applyFont="1"/>
    <xf numFmtId="0" fontId="8" fillId="7" borderId="5" xfId="0" applyFont="1" applyFill="1" applyBorder="1"/>
    <xf numFmtId="0" fontId="0" fillId="8" borderId="4" xfId="0" applyFill="1" applyBorder="1"/>
    <xf numFmtId="0" fontId="0" fillId="0" borderId="0" xfId="0" applyNumberFormat="1"/>
    <xf numFmtId="1" fontId="0" fillId="8" borderId="0" xfId="0" applyNumberFormat="1" applyFill="1"/>
    <xf numFmtId="0" fontId="0" fillId="0" borderId="14" xfId="0" applyNumberFormat="1" applyBorder="1"/>
    <xf numFmtId="1" fontId="19" fillId="8" borderId="0" xfId="0" applyNumberFormat="1" applyFont="1" applyFill="1"/>
    <xf numFmtId="2" fontId="24" fillId="0" borderId="0" xfId="0" applyNumberFormat="1" applyFont="1" applyBorder="1"/>
    <xf numFmtId="0" fontId="2" fillId="0" borderId="4" xfId="0" applyFont="1" applyBorder="1" applyAlignment="1">
      <alignment vertical="center"/>
    </xf>
    <xf numFmtId="0" fontId="2" fillId="0" borderId="1" xfId="0" applyFont="1" applyBorder="1" applyAlignment="1">
      <alignment vertical="center"/>
    </xf>
    <xf numFmtId="10" fontId="2" fillId="0" borderId="4" xfId="0" applyNumberFormat="1" applyFont="1" applyBorder="1" applyAlignment="1">
      <alignment horizontal="center" vertical="center"/>
    </xf>
    <xf numFmtId="0" fontId="21" fillId="0" borderId="4" xfId="0" applyNumberFormat="1" applyFont="1" applyBorder="1" applyAlignment="1">
      <alignment vertical="center"/>
    </xf>
    <xf numFmtId="167" fontId="2" fillId="0" borderId="1" xfId="0" applyNumberFormat="1" applyFont="1" applyBorder="1" applyAlignment="1">
      <alignment horizontal="center" vertical="center"/>
    </xf>
    <xf numFmtId="170" fontId="0" fillId="0" borderId="0" xfId="0" applyNumberFormat="1"/>
    <xf numFmtId="2" fontId="24" fillId="13" borderId="0" xfId="0" applyNumberFormat="1" applyFont="1" applyFill="1" applyBorder="1"/>
    <xf numFmtId="171" fontId="0" fillId="0" borderId="4" xfId="0" applyNumberFormat="1" applyBorder="1"/>
    <xf numFmtId="171" fontId="0" fillId="8" borderId="4" xfId="0" applyNumberFormat="1" applyFill="1" applyBorder="1"/>
    <xf numFmtId="0" fontId="3" fillId="2" borderId="4" xfId="0" applyFont="1" applyFill="1" applyBorder="1" applyAlignment="1">
      <alignment horizontal="center" vertical="top" wrapText="1"/>
    </xf>
    <xf numFmtId="166" fontId="2" fillId="0" borderId="4" xfId="4" applyFont="1" applyBorder="1" applyAlignment="1"/>
    <xf numFmtId="164" fontId="2" fillId="0" borderId="4" xfId="1" applyFont="1" applyBorder="1" applyAlignment="1"/>
    <xf numFmtId="166" fontId="2" fillId="4" borderId="4" xfId="4" applyFont="1" applyFill="1" applyBorder="1" applyAlignment="1"/>
    <xf numFmtId="164" fontId="2" fillId="4" borderId="4" xfId="1" applyFont="1" applyFill="1" applyBorder="1" applyAlignment="1"/>
    <xf numFmtId="2" fontId="24" fillId="8" borderId="4" xfId="0" applyNumberFormat="1" applyFont="1" applyFill="1" applyBorder="1"/>
    <xf numFmtId="167" fontId="2" fillId="0" borderId="1" xfId="0" applyNumberFormat="1" applyFont="1" applyBorder="1" applyAlignment="1">
      <alignment horizontal="center" vertical="center"/>
    </xf>
    <xf numFmtId="167" fontId="2" fillId="0" borderId="1" xfId="0" applyNumberFormat="1" applyFont="1" applyBorder="1" applyAlignment="1">
      <alignment horizontal="center" vertical="center"/>
    </xf>
    <xf numFmtId="170" fontId="0" fillId="14" borderId="0" xfId="0" applyNumberFormat="1" applyFill="1"/>
    <xf numFmtId="0" fontId="25" fillId="8" borderId="0" xfId="0" applyFont="1" applyFill="1"/>
    <xf numFmtId="0" fontId="25" fillId="15" borderId="0" xfId="0" applyFont="1" applyFill="1"/>
    <xf numFmtId="2" fontId="24" fillId="13" borderId="4" xfId="0" applyNumberFormat="1" applyFont="1" applyFill="1" applyBorder="1"/>
    <xf numFmtId="166" fontId="2" fillId="0" borderId="4" xfId="4" applyFont="1" applyFill="1" applyBorder="1" applyAlignment="1">
      <alignment horizontal="left" indent="3"/>
    </xf>
    <xf numFmtId="166" fontId="2" fillId="0" borderId="4" xfId="5" applyFont="1" applyFill="1" applyBorder="1" applyAlignment="1">
      <alignment horizontal="left" indent="3"/>
    </xf>
    <xf numFmtId="167" fontId="2" fillId="0" borderId="1" xfId="0" applyNumberFormat="1" applyFont="1" applyBorder="1" applyAlignment="1">
      <alignment horizontal="center" vertical="center"/>
    </xf>
    <xf numFmtId="0" fontId="24" fillId="8" borderId="4" xfId="0" applyFont="1" applyFill="1" applyBorder="1"/>
    <xf numFmtId="0" fontId="26" fillId="8" borderId="0" xfId="0" applyFont="1" applyFill="1"/>
    <xf numFmtId="9" fontId="26" fillId="8" borderId="0" xfId="0" applyNumberFormat="1" applyFont="1" applyFill="1"/>
    <xf numFmtId="10" fontId="3" fillId="8" borderId="5" xfId="2" applyNumberFormat="1" applyFont="1" applyFill="1" applyBorder="1" applyAlignment="1">
      <alignment vertical="center"/>
    </xf>
    <xf numFmtId="165" fontId="26" fillId="8" borderId="0" xfId="0" applyNumberFormat="1" applyFont="1" applyFill="1"/>
    <xf numFmtId="0" fontId="27" fillId="8" borderId="0" xfId="0" applyFont="1" applyFill="1"/>
    <xf numFmtId="166" fontId="0" fillId="8" borderId="0" xfId="0" applyNumberFormat="1" applyFill="1"/>
    <xf numFmtId="0" fontId="7" fillId="5" borderId="1" xfId="0" applyFont="1" applyFill="1" applyBorder="1" applyAlignment="1">
      <alignment horizontal="left"/>
    </xf>
    <xf numFmtId="0" fontId="7" fillId="5" borderId="2" xfId="0" applyFont="1" applyFill="1" applyBorder="1" applyAlignment="1">
      <alignment horizontal="left"/>
    </xf>
    <xf numFmtId="0" fontId="7" fillId="5" borderId="3" xfId="0" applyFont="1" applyFill="1" applyBorder="1" applyAlignment="1">
      <alignment horizontal="left"/>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9" xfId="0" applyBorder="1" applyAlignment="1">
      <alignment horizontal="left" vertical="center"/>
    </xf>
    <xf numFmtId="0" fontId="0" fillId="0" borderId="0" xfId="0" applyBorder="1" applyAlignment="1">
      <alignment horizontal="left" vertical="center"/>
    </xf>
    <xf numFmtId="0" fontId="0" fillId="0" borderId="10" xfId="0" applyBorder="1" applyAlignment="1">
      <alignment horizontal="left" vertical="center"/>
    </xf>
    <xf numFmtId="0" fontId="0" fillId="0" borderId="9" xfId="0" applyBorder="1" applyAlignment="1">
      <alignment horizontal="left"/>
    </xf>
    <xf numFmtId="0" fontId="0" fillId="0" borderId="0" xfId="0" applyBorder="1" applyAlignment="1">
      <alignment horizontal="left"/>
    </xf>
    <xf numFmtId="0" fontId="0" fillId="0" borderId="10" xfId="0" applyBorder="1" applyAlignment="1">
      <alignment horizontal="left"/>
    </xf>
    <xf numFmtId="0" fontId="0" fillId="0" borderId="0" xfId="0" applyAlignment="1">
      <alignment horizontal="center"/>
    </xf>
    <xf numFmtId="0" fontId="7" fillId="5" borderId="6" xfId="0" applyFont="1" applyFill="1" applyBorder="1" applyAlignment="1">
      <alignment horizontal="left"/>
    </xf>
    <xf numFmtId="0" fontId="7" fillId="5" borderId="7" xfId="0" applyFont="1" applyFill="1" applyBorder="1" applyAlignment="1">
      <alignment horizontal="left"/>
    </xf>
    <xf numFmtId="0" fontId="7" fillId="5" borderId="8" xfId="0" applyFont="1" applyFill="1" applyBorder="1" applyAlignment="1">
      <alignment horizontal="left"/>
    </xf>
    <xf numFmtId="0" fontId="0" fillId="0" borderId="0" xfId="0" applyBorder="1" applyAlignment="1">
      <alignment horizontal="left" wrapText="1"/>
    </xf>
    <xf numFmtId="0" fontId="0" fillId="0" borderId="10" xfId="0" applyBorder="1" applyAlignment="1">
      <alignment horizontal="left" wrapText="1"/>
    </xf>
    <xf numFmtId="0" fontId="0" fillId="0" borderId="9" xfId="0" applyBorder="1" applyAlignment="1">
      <alignment horizontal="left" vertical="center" wrapText="1"/>
    </xf>
    <xf numFmtId="0" fontId="0" fillId="0" borderId="0" xfId="0" applyBorder="1" applyAlignment="1">
      <alignment horizontal="left" vertical="center" wrapText="1"/>
    </xf>
    <xf numFmtId="0" fontId="0" fillId="0" borderId="10" xfId="0" applyBorder="1" applyAlignment="1">
      <alignment horizontal="left" vertical="center" wrapText="1"/>
    </xf>
    <xf numFmtId="0" fontId="0" fillId="0" borderId="9" xfId="0" applyBorder="1" applyAlignment="1">
      <alignment horizontal="left" vertical="top" wrapText="1"/>
    </xf>
    <xf numFmtId="0" fontId="0" fillId="0" borderId="0"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center"/>
    </xf>
    <xf numFmtId="0" fontId="0" fillId="0" borderId="12" xfId="0" applyFont="1" applyBorder="1" applyAlignment="1">
      <alignment horizontal="left" vertical="center"/>
    </xf>
    <xf numFmtId="0" fontId="0" fillId="0" borderId="13" xfId="0" applyFont="1" applyBorder="1" applyAlignment="1">
      <alignment horizontal="left" vertical="center"/>
    </xf>
    <xf numFmtId="0" fontId="9" fillId="0" borderId="9" xfId="0" applyFont="1" applyBorder="1" applyAlignment="1">
      <alignment horizontal="right"/>
    </xf>
    <xf numFmtId="0" fontId="9" fillId="0" borderId="0" xfId="0" applyFont="1" applyBorder="1" applyAlignment="1">
      <alignment horizontal="right"/>
    </xf>
    <xf numFmtId="167" fontId="2" fillId="0" borderId="1" xfId="0" applyNumberFormat="1" applyFont="1" applyBorder="1" applyAlignment="1">
      <alignment horizontal="left" vertical="top" wrapText="1"/>
    </xf>
    <xf numFmtId="167" fontId="2" fillId="0" borderId="3" xfId="0" applyNumberFormat="1" applyFont="1" applyBorder="1" applyAlignment="1">
      <alignment horizontal="left" vertical="top" wrapText="1"/>
    </xf>
    <xf numFmtId="167" fontId="2" fillId="0" borderId="1" xfId="0" applyNumberFormat="1" applyFont="1" applyBorder="1" applyAlignment="1">
      <alignment horizontal="center" vertical="center"/>
    </xf>
    <xf numFmtId="167" fontId="2" fillId="0" borderId="3" xfId="0" applyNumberFormat="1" applyFont="1" applyBorder="1" applyAlignment="1">
      <alignment horizontal="center" vertical="center"/>
    </xf>
    <xf numFmtId="0" fontId="2" fillId="0" borderId="1" xfId="0" applyFont="1" applyBorder="1" applyAlignment="1">
      <alignment horizontal="left" vertical="center" wrapText="1"/>
    </xf>
    <xf numFmtId="0" fontId="2" fillId="0" borderId="3" xfId="0" applyFont="1" applyBorder="1" applyAlignment="1">
      <alignment horizontal="left" vertical="center" wrapText="1"/>
    </xf>
    <xf numFmtId="0" fontId="2" fillId="0" borderId="1" xfId="0" quotePrefix="1" applyFont="1" applyBorder="1" applyAlignment="1">
      <alignment horizontal="left" vertical="center" wrapText="1"/>
    </xf>
    <xf numFmtId="0" fontId="2" fillId="0" borderId="1" xfId="0" applyFont="1" applyBorder="1" applyAlignment="1">
      <alignment horizontal="left"/>
    </xf>
    <xf numFmtId="0" fontId="2" fillId="0" borderId="2" xfId="0" applyFont="1" applyBorder="1" applyAlignment="1">
      <alignment horizontal="left"/>
    </xf>
    <xf numFmtId="0" fontId="2" fillId="0" borderId="3" xfId="0" applyFont="1" applyBorder="1" applyAlignment="1">
      <alignment horizontal="left"/>
    </xf>
    <xf numFmtId="0" fontId="3" fillId="3" borderId="1" xfId="0" applyFont="1" applyFill="1" applyBorder="1" applyAlignment="1">
      <alignment horizontal="center"/>
    </xf>
    <xf numFmtId="0" fontId="3" fillId="3" borderId="2" xfId="0" applyFont="1" applyFill="1" applyBorder="1" applyAlignment="1">
      <alignment horizontal="center"/>
    </xf>
    <xf numFmtId="0" fontId="3" fillId="3" borderId="3" xfId="0" applyFont="1" applyFill="1" applyBorder="1" applyAlignment="1">
      <alignment horizontal="center"/>
    </xf>
    <xf numFmtId="0" fontId="3" fillId="2" borderId="1"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10" borderId="4" xfId="0" applyFont="1" applyFill="1" applyBorder="1" applyAlignment="1">
      <alignment horizontal="right"/>
    </xf>
    <xf numFmtId="167" fontId="2" fillId="8" borderId="6" xfId="0" applyNumberFormat="1" applyFont="1" applyFill="1" applyBorder="1" applyAlignment="1">
      <alignment horizontal="center"/>
    </xf>
    <xf numFmtId="167" fontId="2" fillId="8" borderId="7" xfId="0" applyNumberFormat="1" applyFont="1" applyFill="1" applyBorder="1" applyAlignment="1">
      <alignment horizontal="center"/>
    </xf>
    <xf numFmtId="167" fontId="2" fillId="8" borderId="8" xfId="0" applyNumberFormat="1" applyFont="1" applyFill="1" applyBorder="1" applyAlignment="1">
      <alignment horizontal="center"/>
    </xf>
    <xf numFmtId="167" fontId="2" fillId="8" borderId="9" xfId="0" applyNumberFormat="1" applyFont="1" applyFill="1" applyBorder="1" applyAlignment="1">
      <alignment horizontal="center"/>
    </xf>
    <xf numFmtId="167" fontId="2" fillId="8" borderId="0" xfId="0" applyNumberFormat="1" applyFont="1" applyFill="1" applyBorder="1" applyAlignment="1">
      <alignment horizontal="center"/>
    </xf>
    <xf numFmtId="167" fontId="2" fillId="8" borderId="10" xfId="0" applyNumberFormat="1" applyFont="1" applyFill="1" applyBorder="1" applyAlignment="1">
      <alignment horizontal="center"/>
    </xf>
    <xf numFmtId="167" fontId="2" fillId="8" borderId="11" xfId="0" applyNumberFormat="1" applyFont="1" applyFill="1" applyBorder="1" applyAlignment="1">
      <alignment horizontal="center"/>
    </xf>
    <xf numFmtId="167" fontId="2" fillId="8" borderId="12" xfId="0" applyNumberFormat="1" applyFont="1" applyFill="1" applyBorder="1" applyAlignment="1">
      <alignment horizontal="center"/>
    </xf>
    <xf numFmtId="167" fontId="2" fillId="8" borderId="13" xfId="0" applyNumberFormat="1" applyFont="1" applyFill="1" applyBorder="1" applyAlignment="1">
      <alignment horizontal="center"/>
    </xf>
    <xf numFmtId="0" fontId="3" fillId="2" borderId="4" xfId="0" applyFont="1" applyFill="1" applyBorder="1" applyAlignment="1">
      <alignment horizontal="center" vertical="top" wrapText="1"/>
    </xf>
    <xf numFmtId="0" fontId="2" fillId="0" borderId="4" xfId="0" applyFont="1" applyBorder="1" applyAlignment="1">
      <alignment horizontal="left"/>
    </xf>
    <xf numFmtId="167" fontId="2" fillId="0" borderId="4" xfId="0" applyNumberFormat="1" applyFont="1" applyBorder="1" applyAlignment="1">
      <alignment horizontal="center"/>
    </xf>
    <xf numFmtId="167" fontId="2" fillId="4" borderId="1" xfId="0" applyNumberFormat="1" applyFont="1" applyFill="1" applyBorder="1" applyAlignment="1">
      <alignment horizontal="center"/>
    </xf>
    <xf numFmtId="167" fontId="2" fillId="4" borderId="3" xfId="0" applyNumberFormat="1" applyFont="1" applyFill="1" applyBorder="1" applyAlignment="1">
      <alignment horizontal="center"/>
    </xf>
    <xf numFmtId="0" fontId="3" fillId="0" borderId="1"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167" fontId="2" fillId="0" borderId="4" xfId="0" applyNumberFormat="1" applyFont="1" applyFill="1" applyBorder="1" applyAlignment="1">
      <alignment horizontal="left" vertical="top" wrapText="1"/>
    </xf>
    <xf numFmtId="167" fontId="2" fillId="0" borderId="4" xfId="0" applyNumberFormat="1" applyFont="1" applyBorder="1" applyAlignment="1">
      <alignment horizontal="left" vertical="top" wrapText="1"/>
    </xf>
    <xf numFmtId="0" fontId="3" fillId="2" borderId="1" xfId="0" applyFont="1" applyFill="1" applyBorder="1" applyAlignment="1">
      <alignment horizontal="center"/>
    </xf>
    <xf numFmtId="0" fontId="3" fillId="2" borderId="3" xfId="0" applyFont="1" applyFill="1" applyBorder="1" applyAlignment="1">
      <alignment horizontal="center"/>
    </xf>
    <xf numFmtId="0" fontId="3" fillId="2" borderId="1"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8" xfId="0" applyFont="1" applyFill="1" applyBorder="1" applyAlignment="1">
      <alignment horizontal="center" vertical="center"/>
    </xf>
    <xf numFmtId="0" fontId="18" fillId="3" borderId="1" xfId="0" applyFont="1" applyFill="1" applyBorder="1" applyAlignment="1">
      <alignment horizontal="center" vertical="center"/>
    </xf>
    <xf numFmtId="0" fontId="18" fillId="3" borderId="2" xfId="0" applyFont="1" applyFill="1" applyBorder="1" applyAlignment="1">
      <alignment horizontal="center" vertical="center"/>
    </xf>
    <xf numFmtId="0" fontId="18" fillId="3" borderId="3" xfId="0" applyFont="1" applyFill="1" applyBorder="1" applyAlignment="1">
      <alignment horizontal="center" vertical="center"/>
    </xf>
    <xf numFmtId="0" fontId="10" fillId="7" borderId="4" xfId="0" applyFont="1" applyFill="1" applyBorder="1" applyAlignment="1">
      <alignment horizontal="center"/>
    </xf>
    <xf numFmtId="0" fontId="2" fillId="0" borderId="2" xfId="0" applyFont="1" applyBorder="1" applyAlignment="1">
      <alignment horizontal="left" vertical="center" wrapText="1"/>
    </xf>
    <xf numFmtId="0" fontId="3" fillId="9" borderId="2" xfId="0" applyFont="1" applyFill="1" applyBorder="1" applyAlignment="1">
      <alignment horizontal="left"/>
    </xf>
    <xf numFmtId="0" fontId="3" fillId="9" borderId="3" xfId="0" applyFont="1" applyFill="1" applyBorder="1" applyAlignment="1">
      <alignment horizontal="left"/>
    </xf>
    <xf numFmtId="0" fontId="2" fillId="0" borderId="4" xfId="0" applyFont="1" applyFill="1" applyBorder="1" applyAlignment="1">
      <alignment horizontal="center"/>
    </xf>
    <xf numFmtId="0" fontId="3" fillId="9" borderId="1" xfId="0" applyFont="1" applyFill="1" applyBorder="1" applyAlignment="1">
      <alignment horizontal="left"/>
    </xf>
    <xf numFmtId="167" fontId="2" fillId="0" borderId="1" xfId="0" applyNumberFormat="1" applyFont="1" applyBorder="1" applyAlignment="1">
      <alignment horizontal="center"/>
    </xf>
    <xf numFmtId="167" fontId="2" fillId="0" borderId="3" xfId="0" applyNumberFormat="1" applyFont="1" applyBorder="1" applyAlignment="1">
      <alignment horizontal="center"/>
    </xf>
    <xf numFmtId="10" fontId="13" fillId="2" borderId="1" xfId="2" applyNumberFormat="1" applyFont="1" applyFill="1" applyBorder="1" applyAlignment="1">
      <alignment horizontal="right" vertical="center"/>
    </xf>
    <xf numFmtId="10" fontId="13" fillId="2" borderId="3" xfId="2" applyNumberFormat="1" applyFont="1" applyFill="1" applyBorder="1" applyAlignment="1">
      <alignment horizontal="right" vertical="center"/>
    </xf>
    <xf numFmtId="166" fontId="2" fillId="0" borderId="4" xfId="5" applyFont="1" applyFill="1" applyBorder="1" applyAlignment="1">
      <alignment horizontal="center"/>
    </xf>
    <xf numFmtId="164" fontId="3" fillId="8" borderId="4" xfId="6" applyFont="1" applyFill="1" applyBorder="1" applyAlignment="1">
      <alignment horizontal="center"/>
    </xf>
    <xf numFmtId="0" fontId="3" fillId="9" borderId="4" xfId="0" applyFont="1" applyFill="1" applyBorder="1" applyAlignment="1">
      <alignment horizontal="left"/>
    </xf>
    <xf numFmtId="9" fontId="3" fillId="2" borderId="4" xfId="2" applyFont="1" applyFill="1" applyBorder="1" applyAlignment="1">
      <alignment horizontal="center" vertical="center"/>
    </xf>
    <xf numFmtId="164" fontId="3" fillId="0" borderId="4" xfId="6" applyFont="1" applyFill="1" applyBorder="1" applyAlignment="1">
      <alignment horizontal="center" wrapText="1"/>
    </xf>
    <xf numFmtId="164" fontId="3" fillId="0" borderId="4" xfId="6" applyFont="1" applyFill="1" applyBorder="1" applyAlignment="1">
      <alignment horizontal="center"/>
    </xf>
    <xf numFmtId="164" fontId="3" fillId="2" borderId="4" xfId="1" applyFont="1" applyFill="1" applyBorder="1" applyAlignment="1">
      <alignment horizontal="center"/>
    </xf>
    <xf numFmtId="0" fontId="13" fillId="2" borderId="4" xfId="0" applyFont="1" applyFill="1" applyBorder="1" applyAlignment="1">
      <alignment horizontal="center" vertical="center"/>
    </xf>
    <xf numFmtId="9" fontId="2" fillId="0" borderId="4" xfId="3" applyFont="1" applyFill="1" applyBorder="1" applyAlignment="1">
      <alignment horizontal="left" wrapText="1"/>
    </xf>
    <xf numFmtId="0" fontId="2" fillId="0" borderId="1" xfId="0" applyFont="1" applyFill="1" applyBorder="1" applyAlignment="1">
      <alignment horizontal="left" wrapText="1"/>
    </xf>
    <xf numFmtId="0" fontId="2" fillId="0" borderId="2" xfId="0" applyFont="1" applyFill="1" applyBorder="1" applyAlignment="1">
      <alignment horizontal="left" wrapText="1"/>
    </xf>
    <xf numFmtId="0" fontId="2" fillId="0" borderId="3" xfId="0" applyFont="1" applyFill="1" applyBorder="1" applyAlignment="1">
      <alignment horizontal="left" wrapText="1"/>
    </xf>
    <xf numFmtId="0" fontId="2" fillId="0" borderId="1" xfId="0" applyFont="1" applyFill="1" applyBorder="1" applyAlignment="1">
      <alignment horizontal="left" wrapText="1" indent="3"/>
    </xf>
    <xf numFmtId="0" fontId="2" fillId="0" borderId="2" xfId="0" applyFont="1" applyFill="1" applyBorder="1" applyAlignment="1">
      <alignment horizontal="left" wrapText="1" indent="3"/>
    </xf>
    <xf numFmtId="0" fontId="2" fillId="0" borderId="3" xfId="0" applyFont="1" applyFill="1" applyBorder="1" applyAlignment="1">
      <alignment horizontal="left" wrapText="1" indent="3"/>
    </xf>
    <xf numFmtId="0" fontId="3" fillId="3" borderId="5" xfId="0" applyFont="1" applyFill="1" applyBorder="1" applyAlignment="1">
      <alignment horizontal="center"/>
    </xf>
    <xf numFmtId="0" fontId="3" fillId="2" borderId="2" xfId="0" applyFont="1" applyFill="1" applyBorder="1" applyAlignment="1">
      <alignment horizontal="center"/>
    </xf>
    <xf numFmtId="9" fontId="3" fillId="2" borderId="6" xfId="3" applyFont="1" applyFill="1" applyBorder="1" applyAlignment="1">
      <alignment horizontal="center"/>
    </xf>
    <xf numFmtId="9" fontId="3" fillId="2" borderId="8" xfId="3" applyFont="1" applyFill="1" applyBorder="1" applyAlignment="1">
      <alignment horizontal="center"/>
    </xf>
    <xf numFmtId="0" fontId="2" fillId="0" borderId="1" xfId="0" applyFont="1" applyFill="1" applyBorder="1" applyAlignment="1">
      <alignment horizontal="left" vertical="top" wrapText="1"/>
    </xf>
    <xf numFmtId="0" fontId="2" fillId="0" borderId="2" xfId="0" applyFont="1" applyFill="1" applyBorder="1" applyAlignment="1">
      <alignment horizontal="left" vertical="top" wrapText="1"/>
    </xf>
    <xf numFmtId="0" fontId="2" fillId="0" borderId="3" xfId="0" applyFont="1" applyFill="1" applyBorder="1" applyAlignment="1">
      <alignment horizontal="left" vertical="top" wrapText="1"/>
    </xf>
    <xf numFmtId="0" fontId="3" fillId="0" borderId="1" xfId="0" applyFont="1" applyFill="1" applyBorder="1" applyAlignment="1">
      <alignment horizontal="left" vertical="top" wrapText="1"/>
    </xf>
    <xf numFmtId="0" fontId="2" fillId="0" borderId="1" xfId="0" applyFont="1" applyFill="1" applyBorder="1" applyAlignment="1">
      <alignment horizontal="left"/>
    </xf>
    <xf numFmtId="0" fontId="2" fillId="0" borderId="2" xfId="0" applyFont="1" applyFill="1" applyBorder="1" applyAlignment="1">
      <alignment horizontal="left"/>
    </xf>
    <xf numFmtId="0" fontId="2" fillId="0" borderId="3" xfId="0" applyFont="1" applyFill="1" applyBorder="1" applyAlignment="1">
      <alignment horizontal="left"/>
    </xf>
    <xf numFmtId="0" fontId="2" fillId="0" borderId="1" xfId="0" applyFont="1" applyBorder="1" applyAlignment="1">
      <alignment horizontal="left" vertical="top" wrapText="1"/>
    </xf>
    <xf numFmtId="0" fontId="3" fillId="2" borderId="4" xfId="0" applyFont="1" applyFill="1" applyBorder="1" applyAlignment="1">
      <alignment horizontal="left" vertical="top" wrapText="1"/>
    </xf>
    <xf numFmtId="0" fontId="20" fillId="8" borderId="0" xfId="0" applyFont="1" applyFill="1" applyAlignment="1">
      <alignment horizontal="center" vertical="center"/>
    </xf>
    <xf numFmtId="0" fontId="0" fillId="6" borderId="1" xfId="0" applyFill="1" applyBorder="1" applyAlignment="1">
      <alignment horizontal="center" vertical="top" wrapText="1"/>
    </xf>
    <xf numFmtId="0" fontId="0" fillId="6" borderId="2" xfId="0" applyFill="1" applyBorder="1" applyAlignment="1">
      <alignment horizontal="center" vertical="top"/>
    </xf>
    <xf numFmtId="0" fontId="0" fillId="6" borderId="3" xfId="0" applyFill="1" applyBorder="1" applyAlignment="1">
      <alignment horizontal="center" vertical="top"/>
    </xf>
    <xf numFmtId="0" fontId="15" fillId="6" borderId="4" xfId="0" applyFont="1" applyFill="1" applyBorder="1" applyAlignment="1">
      <alignment horizontal="center" vertical="top" wrapText="1"/>
    </xf>
    <xf numFmtId="0" fontId="15" fillId="6" borderId="4" xfId="0" applyFont="1" applyFill="1" applyBorder="1" applyAlignment="1">
      <alignment horizontal="center" vertical="top"/>
    </xf>
  </cellXfs>
  <cellStyles count="12">
    <cellStyle name="Millares" xfId="4" builtinId="3"/>
    <cellStyle name="Millares 2" xfId="7" xr:uid="{00000000-0005-0000-0000-000001000000}"/>
    <cellStyle name="Millares 3" xfId="5" xr:uid="{00000000-0005-0000-0000-000002000000}"/>
    <cellStyle name="Moneda" xfId="1" builtinId="4"/>
    <cellStyle name="Moneda 2" xfId="8" xr:uid="{00000000-0005-0000-0000-000004000000}"/>
    <cellStyle name="Moneda 3" xfId="6" xr:uid="{00000000-0005-0000-0000-000005000000}"/>
    <cellStyle name="Normal" xfId="0" builtinId="0"/>
    <cellStyle name="Normal 2" xfId="9" xr:uid="{00000000-0005-0000-0000-000007000000}"/>
    <cellStyle name="Normal 3" xfId="10" xr:uid="{00000000-0005-0000-0000-000008000000}"/>
    <cellStyle name="Normal 4 2 2" xfId="11" xr:uid="{00000000-0005-0000-0000-000009000000}"/>
    <cellStyle name="Porcentaje" xfId="2" builtinId="5"/>
    <cellStyle name="Porcentual 2 3" xfId="3" xr:uid="{00000000-0005-0000-0000-00000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42"/>
    </mc:Choice>
    <mc:Fallback>
      <c:style val="42"/>
    </mc:Fallback>
  </mc:AlternateContent>
  <c:chart>
    <c:title>
      <c:tx>
        <c:rich>
          <a:bodyPr/>
          <a:lstStyle/>
          <a:p>
            <a:pPr>
              <a:defRPr/>
            </a:pPr>
            <a:r>
              <a:rPr lang="en-US"/>
              <a:t>Monitoreo en Tiempo</a:t>
            </a:r>
          </a:p>
        </c:rich>
      </c:tx>
      <c:overlay val="0"/>
    </c:title>
    <c:autoTitleDeleted val="0"/>
    <c:plotArea>
      <c:layout/>
      <c:lineChart>
        <c:grouping val="standard"/>
        <c:varyColors val="0"/>
        <c:ser>
          <c:idx val="0"/>
          <c:order val="0"/>
          <c:tx>
            <c:strRef>
              <c:f>'BSC-esfuerzo'!$G$38</c:f>
              <c:strCache>
                <c:ptCount val="1"/>
                <c:pt idx="0">
                  <c:v>Desviación</c:v>
                </c:pt>
              </c:strCache>
            </c:strRef>
          </c:tx>
          <c:spPr>
            <a:ln w="53975">
              <a:solidFill>
                <a:srgbClr val="FFFF00"/>
              </a:solidFill>
            </a:ln>
          </c:spPr>
          <c:marker>
            <c:symbol val="square"/>
            <c:size val="3"/>
            <c:spPr>
              <a:solidFill>
                <a:schemeClr val="accent1"/>
              </a:solidFill>
            </c:spPr>
          </c:marker>
          <c:dLbls>
            <c:dLbl>
              <c:idx val="1"/>
              <c:layout>
                <c:manualLayout>
                  <c:x val="-8.869179600886918E-3"/>
                  <c:y val="-7.003365517990302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9272-4357-B6CA-36614D9434AF}"/>
                </c:ext>
              </c:extLst>
            </c:dLbl>
            <c:dLbl>
              <c:idx val="2"/>
              <c:layout>
                <c:manualLayout>
                  <c:x val="-8.869179600886918E-3"/>
                  <c:y val="-4.309763395686334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272-4357-B6CA-36614D9434AF}"/>
                </c:ext>
              </c:extLst>
            </c:dLbl>
            <c:dLbl>
              <c:idx val="3"/>
              <c:layout>
                <c:manualLayout>
                  <c:x val="-1.1825572801182557E-2"/>
                  <c:y val="-3.232322546764750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272-4357-B6CA-36614D9434AF}"/>
                </c:ext>
              </c:extLst>
            </c:dLbl>
            <c:dLbl>
              <c:idx val="4"/>
              <c:layout>
                <c:manualLayout>
                  <c:x val="-1.4781966001478197E-2"/>
                  <c:y val="-4.309763395686334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272-4357-B6CA-36614D9434AF}"/>
                </c:ext>
              </c:extLst>
            </c:dLbl>
            <c:spPr>
              <a:noFill/>
              <a:ln>
                <a:noFill/>
              </a:ln>
              <a:effectLst/>
            </c:spPr>
            <c:txPr>
              <a:bodyPr/>
              <a:lstStyle/>
              <a:p>
                <a:pPr>
                  <a:defRPr sz="900"/>
                </a:pPr>
                <a:endParaRPr lang="es-EC"/>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'BSC-esfuerzo'!$F$40:$F$54</c:f>
              <c:strCache>
                <c:ptCount val="15"/>
                <c:pt idx="0">
                  <c:v>26-may 30 may</c:v>
                </c:pt>
                <c:pt idx="1">
                  <c:v>02-jun - 06-jun</c:v>
                </c:pt>
                <c:pt idx="2">
                  <c:v>09-jun - 13-jun</c:v>
                </c:pt>
                <c:pt idx="3">
                  <c:v>16-jun - 20jun</c:v>
                </c:pt>
                <c:pt idx="4">
                  <c:v>28Jul - 01Ago</c:v>
                </c:pt>
                <c:pt idx="5">
                  <c:v>08-sep - 12-sep</c:v>
                </c:pt>
                <c:pt idx="6">
                  <c:v>15sep - 19sep</c:v>
                </c:pt>
                <c:pt idx="7">
                  <c:v>29sep - 03oct</c:v>
                </c:pt>
                <c:pt idx="8">
                  <c:v>6oct-10nov</c:v>
                </c:pt>
                <c:pt idx="9">
                  <c:v>13oct-17oct</c:v>
                </c:pt>
                <c:pt idx="10">
                  <c:v>20oct-24oct</c:v>
                </c:pt>
                <c:pt idx="11">
                  <c:v>27oct-31oct</c:v>
                </c:pt>
                <c:pt idx="12">
                  <c:v>3nov-7nov</c:v>
                </c:pt>
                <c:pt idx="13">
                  <c:v>10nov-14nov</c:v>
                </c:pt>
                <c:pt idx="14">
                  <c:v>17nov-21nov</c:v>
                </c:pt>
              </c:strCache>
            </c:strRef>
          </c:cat>
          <c:val>
            <c:numRef>
              <c:f>'BSC-esfuerzo'!$G$40:$G$54</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4-9272-4357-B6CA-36614D9434AF}"/>
            </c:ext>
          </c:extLst>
        </c:ser>
        <c:dLbls>
          <c:showLegendKey val="0"/>
          <c:showVal val="0"/>
          <c:showCatName val="0"/>
          <c:showSerName val="0"/>
          <c:showPercent val="0"/>
          <c:showBubbleSize val="0"/>
        </c:dLbls>
        <c:marker val="1"/>
        <c:smooth val="0"/>
        <c:axId val="47019136"/>
        <c:axId val="47021056"/>
      </c:lineChart>
      <c:catAx>
        <c:axId val="47019136"/>
        <c:scaling>
          <c:orientation val="minMax"/>
        </c:scaling>
        <c:delete val="0"/>
        <c:axPos val="b"/>
        <c:numFmt formatCode="General" sourceLinked="0"/>
        <c:majorTickMark val="none"/>
        <c:minorTickMark val="none"/>
        <c:tickLblPos val="nextTo"/>
        <c:txPr>
          <a:bodyPr/>
          <a:lstStyle/>
          <a:p>
            <a:pPr>
              <a:defRPr sz="800"/>
            </a:pPr>
            <a:endParaRPr lang="es-EC"/>
          </a:p>
        </c:txPr>
        <c:crossAx val="47021056"/>
        <c:crosses val="autoZero"/>
        <c:auto val="1"/>
        <c:lblAlgn val="ctr"/>
        <c:lblOffset val="100"/>
        <c:noMultiLvlLbl val="0"/>
      </c:catAx>
      <c:valAx>
        <c:axId val="47021056"/>
        <c:scaling>
          <c:orientation val="minMax"/>
          <c:max val="0.30000000000000004"/>
        </c:scaling>
        <c:delete val="0"/>
        <c:axPos val="l"/>
        <c:numFmt formatCode="0.00%" sourceLinked="1"/>
        <c:majorTickMark val="none"/>
        <c:minorTickMark val="none"/>
        <c:tickLblPos val="nextTo"/>
        <c:spPr>
          <a:ln w="9525">
            <a:noFill/>
          </a:ln>
        </c:spPr>
        <c:crossAx val="47019136"/>
        <c:crosses val="autoZero"/>
        <c:crossBetween val="between"/>
      </c:valAx>
      <c:spPr>
        <a:solidFill>
          <a:schemeClr val="accent1"/>
        </a:solidFill>
        <a:ln>
          <a:solidFill>
            <a:schemeClr val="accent1"/>
          </a:solidFill>
        </a:ln>
      </c:spPr>
    </c:plotArea>
    <c:legend>
      <c:legendPos val="b"/>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EC"/>
              <a:t>Monitoreo en Esfuerzo</a:t>
            </a:r>
          </a:p>
        </c:rich>
      </c:tx>
      <c:overlay val="0"/>
    </c:title>
    <c:autoTitleDeleted val="0"/>
    <c:plotArea>
      <c:layout>
        <c:manualLayout>
          <c:layoutTarget val="inner"/>
          <c:xMode val="edge"/>
          <c:yMode val="edge"/>
          <c:x val="3.425370602518639E-2"/>
          <c:y val="0.17726298374974428"/>
          <c:w val="0.94942571147137766"/>
          <c:h val="0.67052450880111003"/>
        </c:manualLayout>
      </c:layout>
      <c:lineChart>
        <c:grouping val="standard"/>
        <c:varyColors val="0"/>
        <c:ser>
          <c:idx val="0"/>
          <c:order val="0"/>
          <c:tx>
            <c:strRef>
              <c:f>'BSC-esfuerzo'!$L$38</c:f>
              <c:strCache>
                <c:ptCount val="1"/>
                <c:pt idx="0">
                  <c:v>HH PLANIF.</c:v>
                </c:pt>
              </c:strCache>
            </c:strRef>
          </c:tx>
          <c:marker>
            <c:symbol val="none"/>
          </c:marker>
          <c:dLbls>
            <c:dLbl>
              <c:idx val="0"/>
              <c:layout>
                <c:manualLayout>
                  <c:x val="-8.8987753790271042E-3"/>
                  <c:y val="-6.481481481481481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3844-4F1F-85B0-FAC1A5F6E8E4}"/>
                </c:ext>
              </c:extLst>
            </c:dLbl>
            <c:dLbl>
              <c:idx val="2"/>
              <c:layout>
                <c:manualLayout>
                  <c:x val="2.9414069552371937E-4"/>
                  <c:y val="-1.503569613574897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844-4F1F-85B0-FAC1A5F6E8E4}"/>
                </c:ext>
              </c:extLst>
            </c:dLbl>
            <c:dLbl>
              <c:idx val="3"/>
              <c:layout>
                <c:manualLayout>
                  <c:x val="-2.9662584596757014E-3"/>
                  <c:y val="-4.629629629629629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3844-4F1F-85B0-FAC1A5F6E8E4}"/>
                </c:ext>
              </c:extLst>
            </c:dLbl>
            <c:dLbl>
              <c:idx val="4"/>
              <c:layout>
                <c:manualLayout>
                  <c:x val="-2.9662584596756472E-3"/>
                  <c:y val="-5.555555555555560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44-4F1F-85B0-FAC1A5F6E8E4}"/>
                </c:ext>
              </c:extLst>
            </c:dLbl>
            <c:dLbl>
              <c:idx val="5"/>
              <c:delete val="1"/>
              <c:extLst>
                <c:ext xmlns:c15="http://schemas.microsoft.com/office/drawing/2012/chart" uri="{CE6537A1-D6FC-4f65-9D91-7224C49458BB}"/>
                <c:ext xmlns:c16="http://schemas.microsoft.com/office/drawing/2014/chart" uri="{C3380CC4-5D6E-409C-BE32-E72D297353CC}">
                  <c16:uniqueId val="{00000004-3844-4F1F-85B0-FAC1A5F6E8E4}"/>
                </c:ext>
              </c:extLst>
            </c:dLbl>
            <c:dLbl>
              <c:idx val="14"/>
              <c:layout>
                <c:manualLayout>
                  <c:x val="-4.5751636341497415E-3"/>
                  <c:y val="6.3176881837840367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3844-4F1F-85B0-FAC1A5F6E8E4}"/>
                </c:ext>
              </c:extLst>
            </c:dLbl>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'BSC-esfuerzo'!$K$39:$K$49</c:f>
              <c:strCache>
                <c:ptCount val="8"/>
                <c:pt idx="0">
                  <c:v>Mayo</c:v>
                </c:pt>
                <c:pt idx="1">
                  <c:v>Junio</c:v>
                </c:pt>
                <c:pt idx="2">
                  <c:v>Julio</c:v>
                </c:pt>
                <c:pt idx="3">
                  <c:v>Agosto</c:v>
                </c:pt>
                <c:pt idx="4">
                  <c:v>Sep</c:v>
                </c:pt>
                <c:pt idx="5">
                  <c:v>Oct</c:v>
                </c:pt>
                <c:pt idx="6">
                  <c:v>1 - 20 Nov</c:v>
                </c:pt>
                <c:pt idx="7">
                  <c:v>Dic</c:v>
                </c:pt>
              </c:strCache>
            </c:strRef>
          </c:cat>
          <c:val>
            <c:numRef>
              <c:f>'BSC-esfuerzo'!$L$39:$L$49</c:f>
              <c:numCache>
                <c:formatCode>#,##0.0</c:formatCode>
                <c:ptCount val="11"/>
                <c:pt idx="0">
                  <c:v>0</c:v>
                </c:pt>
                <c:pt idx="1">
                  <c:v>0</c:v>
                </c:pt>
                <c:pt idx="2" formatCode="0.00">
                  <c:v>90</c:v>
                </c:pt>
                <c:pt idx="3" formatCode="0.00">
                  <c:v>90</c:v>
                </c:pt>
                <c:pt idx="4" formatCode="0.00">
                  <c:v>130</c:v>
                </c:pt>
                <c:pt idx="5" formatCode="0.00">
                  <c:v>120</c:v>
                </c:pt>
                <c:pt idx="6" formatCode="0.00">
                  <c:v>120</c:v>
                </c:pt>
                <c:pt idx="7" formatCode="0.00">
                  <c:v>120</c:v>
                </c:pt>
              </c:numCache>
            </c:numRef>
          </c:val>
          <c:smooth val="0"/>
          <c:extLst>
            <c:ext xmlns:c16="http://schemas.microsoft.com/office/drawing/2014/chart" uri="{C3380CC4-5D6E-409C-BE32-E72D297353CC}">
              <c16:uniqueId val="{00000006-3844-4F1F-85B0-FAC1A5F6E8E4}"/>
            </c:ext>
          </c:extLst>
        </c:ser>
        <c:ser>
          <c:idx val="1"/>
          <c:order val="1"/>
          <c:tx>
            <c:strRef>
              <c:f>'BSC-esfuerzo'!$M$38</c:f>
              <c:strCache>
                <c:ptCount val="1"/>
                <c:pt idx="0">
                  <c:v>HH EJEC.</c:v>
                </c:pt>
              </c:strCache>
            </c:strRef>
          </c:tx>
          <c:dLbls>
            <c:dLbl>
              <c:idx val="1"/>
              <c:layout>
                <c:manualLayout>
                  <c:x val="-5.9325169193513759E-3"/>
                  <c:y val="-6.48148148148147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3844-4F1F-85B0-FAC1A5F6E8E4}"/>
                </c:ext>
              </c:extLst>
            </c:dLbl>
            <c:dLbl>
              <c:idx val="2"/>
              <c:layout>
                <c:manualLayout>
                  <c:x val="-4.4493876895135521E-3"/>
                  <c:y val="-5.555555555555555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3844-4F1F-85B0-FAC1A5F6E8E4}"/>
                </c:ext>
              </c:extLst>
            </c:dLbl>
            <c:dLbl>
              <c:idx val="5"/>
              <c:delete val="1"/>
              <c:extLst>
                <c:ext xmlns:c15="http://schemas.microsoft.com/office/drawing/2012/chart" uri="{CE6537A1-D6FC-4f65-9D91-7224C49458BB}"/>
                <c:ext xmlns:c16="http://schemas.microsoft.com/office/drawing/2014/chart" uri="{C3380CC4-5D6E-409C-BE32-E72D297353CC}">
                  <c16:uniqueId val="{00000009-3844-4F1F-85B0-FAC1A5F6E8E4}"/>
                </c:ext>
              </c:extLst>
            </c:dLbl>
            <c:dLbl>
              <c:idx val="14"/>
              <c:layout>
                <c:manualLayout>
                  <c:x val="-8.0065363597620481E-3"/>
                  <c:y val="-3.158844091892018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3844-4F1F-85B0-FAC1A5F6E8E4}"/>
                </c:ext>
              </c:extLst>
            </c:dLbl>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'BSC-esfuerzo'!$K$39:$K$49</c:f>
              <c:strCache>
                <c:ptCount val="8"/>
                <c:pt idx="0">
                  <c:v>Mayo</c:v>
                </c:pt>
                <c:pt idx="1">
                  <c:v>Junio</c:v>
                </c:pt>
                <c:pt idx="2">
                  <c:v>Julio</c:v>
                </c:pt>
                <c:pt idx="3">
                  <c:v>Agosto</c:v>
                </c:pt>
                <c:pt idx="4">
                  <c:v>Sep</c:v>
                </c:pt>
                <c:pt idx="5">
                  <c:v>Oct</c:v>
                </c:pt>
                <c:pt idx="6">
                  <c:v>1 - 20 Nov</c:v>
                </c:pt>
                <c:pt idx="7">
                  <c:v>Dic</c:v>
                </c:pt>
              </c:strCache>
            </c:strRef>
          </c:cat>
          <c:val>
            <c:numRef>
              <c:f>'BSC-esfuerzo'!$M$39:$M$47</c:f>
              <c:numCache>
                <c:formatCode>General</c:formatCode>
                <c:ptCount val="9"/>
                <c:pt idx="0">
                  <c:v>0</c:v>
                </c:pt>
                <c:pt idx="1">
                  <c:v>0</c:v>
                </c:pt>
                <c:pt idx="2">
                  <c:v>70</c:v>
                </c:pt>
                <c:pt idx="3">
                  <c:v>70</c:v>
                </c:pt>
                <c:pt idx="4">
                  <c:v>70</c:v>
                </c:pt>
                <c:pt idx="5">
                  <c:v>90</c:v>
                </c:pt>
                <c:pt idx="6">
                  <c:v>40</c:v>
                </c:pt>
              </c:numCache>
            </c:numRef>
          </c:val>
          <c:smooth val="0"/>
          <c:extLst>
            <c:ext xmlns:c16="http://schemas.microsoft.com/office/drawing/2014/chart" uri="{C3380CC4-5D6E-409C-BE32-E72D297353CC}">
              <c16:uniqueId val="{0000000B-3844-4F1F-85B0-FAC1A5F6E8E4}"/>
            </c:ext>
          </c:extLst>
        </c:ser>
        <c:dLbls>
          <c:showLegendKey val="0"/>
          <c:showVal val="0"/>
          <c:showCatName val="0"/>
          <c:showSerName val="0"/>
          <c:showPercent val="0"/>
          <c:showBubbleSize val="0"/>
        </c:dLbls>
        <c:smooth val="0"/>
        <c:axId val="95850880"/>
        <c:axId val="95852416"/>
      </c:lineChart>
      <c:catAx>
        <c:axId val="95850880"/>
        <c:scaling>
          <c:orientation val="minMax"/>
        </c:scaling>
        <c:delete val="0"/>
        <c:axPos val="b"/>
        <c:numFmt formatCode="General" sourceLinked="1"/>
        <c:majorTickMark val="none"/>
        <c:minorTickMark val="none"/>
        <c:tickLblPos val="nextTo"/>
        <c:crossAx val="95852416"/>
        <c:crosses val="autoZero"/>
        <c:auto val="1"/>
        <c:lblAlgn val="ctr"/>
        <c:lblOffset val="100"/>
        <c:noMultiLvlLbl val="0"/>
      </c:catAx>
      <c:valAx>
        <c:axId val="95852416"/>
        <c:scaling>
          <c:orientation val="minMax"/>
          <c:max val="300"/>
        </c:scaling>
        <c:delete val="0"/>
        <c:axPos val="l"/>
        <c:numFmt formatCode="#,##0.0" sourceLinked="1"/>
        <c:majorTickMark val="none"/>
        <c:minorTickMark val="none"/>
        <c:tickLblPos val="nextTo"/>
        <c:crossAx val="95850880"/>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57150</xdr:colOff>
      <xdr:row>3</xdr:row>
      <xdr:rowOff>95250</xdr:rowOff>
    </xdr:to>
    <xdr:pic>
      <xdr:nvPicPr>
        <xdr:cNvPr id="3" name="Picture 1" descr="Logo TCS.bmp">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285750</xdr:colOff>
      <xdr:row>1</xdr:row>
      <xdr:rowOff>42861</xdr:rowOff>
    </xdr:from>
    <xdr:to>
      <xdr:col>13</xdr:col>
      <xdr:colOff>314325</xdr:colOff>
      <xdr:row>15</xdr:row>
      <xdr:rowOff>95250</xdr:rowOff>
    </xdr:to>
    <xdr:graphicFrame macro="">
      <xdr:nvGraphicFramePr>
        <xdr:cNvPr id="2" name="1 Gráfico">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367394</xdr:colOff>
      <xdr:row>17</xdr:row>
      <xdr:rowOff>83343</xdr:rowOff>
    </xdr:from>
    <xdr:to>
      <xdr:col>14</xdr:col>
      <xdr:colOff>680359</xdr:colOff>
      <xdr:row>35</xdr:row>
      <xdr:rowOff>27213</xdr:rowOff>
    </xdr:to>
    <xdr:graphicFrame macro="">
      <xdr:nvGraphicFramePr>
        <xdr:cNvPr id="3" name="2 Gráfico">
          <a:extLst>
            <a:ext uri="{FF2B5EF4-FFF2-40B4-BE49-F238E27FC236}">
              <a16:creationId xmlns:a16="http://schemas.microsoft.com/office/drawing/2014/main" id="{00000000-0008-0000-02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876300</xdr:colOff>
      <xdr:row>9</xdr:row>
      <xdr:rowOff>133350</xdr:rowOff>
    </xdr:from>
    <xdr:to>
      <xdr:col>13</xdr:col>
      <xdr:colOff>142875</xdr:colOff>
      <xdr:row>9</xdr:row>
      <xdr:rowOff>133352</xdr:rowOff>
    </xdr:to>
    <xdr:cxnSp macro="">
      <xdr:nvCxnSpPr>
        <xdr:cNvPr id="4" name="3 Conector recto">
          <a:extLst>
            <a:ext uri="{FF2B5EF4-FFF2-40B4-BE49-F238E27FC236}">
              <a16:creationId xmlns:a16="http://schemas.microsoft.com/office/drawing/2014/main" id="{00000000-0008-0000-0200-000004000000}"/>
            </a:ext>
          </a:extLst>
        </xdr:cNvPr>
        <xdr:cNvCxnSpPr/>
      </xdr:nvCxnSpPr>
      <xdr:spPr>
        <a:xfrm flipV="1">
          <a:off x="876300" y="1962150"/>
          <a:ext cx="10639425" cy="2"/>
        </a:xfrm>
        <a:prstGeom prst="line">
          <a:avLst/>
        </a:prstGeom>
        <a:ln>
          <a:prstDash val="sysDash"/>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4233</xdr:colOff>
      <xdr:row>21</xdr:row>
      <xdr:rowOff>114906</xdr:rowOff>
    </xdr:from>
    <xdr:to>
      <xdr:col>18</xdr:col>
      <xdr:colOff>612322</xdr:colOff>
      <xdr:row>21</xdr:row>
      <xdr:rowOff>169333</xdr:rowOff>
    </xdr:to>
    <xdr:cxnSp macro="">
      <xdr:nvCxnSpPr>
        <xdr:cNvPr id="5" name="4 Conector recto">
          <a:extLst>
            <a:ext uri="{FF2B5EF4-FFF2-40B4-BE49-F238E27FC236}">
              <a16:creationId xmlns:a16="http://schemas.microsoft.com/office/drawing/2014/main" id="{00000000-0008-0000-0200-000005000000}"/>
            </a:ext>
          </a:extLst>
        </xdr:cNvPr>
        <xdr:cNvCxnSpPr/>
      </xdr:nvCxnSpPr>
      <xdr:spPr>
        <a:xfrm flipV="1">
          <a:off x="533400" y="4231823"/>
          <a:ext cx="10069589" cy="54427"/>
        </a:xfrm>
        <a:prstGeom prst="line">
          <a:avLst/>
        </a:prstGeom>
        <a:ln>
          <a:prstDash val="sysDash"/>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3:H43"/>
  <sheetViews>
    <sheetView showGridLines="0" workbookViewId="0">
      <selection activeCell="A23" sqref="A23:H23"/>
    </sheetView>
  </sheetViews>
  <sheetFormatPr baseColWidth="10" defaultRowHeight="15" x14ac:dyDescent="0.25"/>
  <cols>
    <col min="1" max="1" width="13.42578125" customWidth="1"/>
    <col min="3" max="3" width="17.5703125" bestFit="1" customWidth="1"/>
  </cols>
  <sheetData>
    <row r="3" spans="1:8" x14ac:dyDescent="0.25">
      <c r="H3" s="27" t="s">
        <v>79</v>
      </c>
    </row>
    <row r="5" spans="1:8" x14ac:dyDescent="0.25">
      <c r="A5" s="118" t="s">
        <v>77</v>
      </c>
      <c r="B5" s="119"/>
      <c r="C5" s="119"/>
      <c r="D5" s="119"/>
      <c r="E5" s="119"/>
      <c r="F5" s="119"/>
      <c r="G5" s="119"/>
      <c r="H5" s="120"/>
    </row>
    <row r="7" spans="1:8" x14ac:dyDescent="0.25">
      <c r="A7" s="21" t="s">
        <v>42</v>
      </c>
      <c r="B7" s="22"/>
      <c r="C7" s="22"/>
      <c r="D7" s="22"/>
      <c r="E7" s="22"/>
      <c r="F7" s="22"/>
      <c r="G7" s="22"/>
      <c r="H7" s="23"/>
    </row>
    <row r="8" spans="1:8" x14ac:dyDescent="0.25">
      <c r="A8" s="18"/>
      <c r="B8" s="19"/>
      <c r="C8" s="19"/>
      <c r="D8" s="19"/>
      <c r="E8" s="19"/>
      <c r="F8" s="19"/>
      <c r="G8" s="19"/>
      <c r="H8" s="20"/>
    </row>
    <row r="9" spans="1:8" ht="30.75" customHeight="1" x14ac:dyDescent="0.25">
      <c r="A9" s="139" t="s">
        <v>118</v>
      </c>
      <c r="B9" s="140"/>
      <c r="C9" s="140"/>
      <c r="D9" s="140"/>
      <c r="E9" s="140"/>
      <c r="F9" s="140"/>
      <c r="G9" s="140"/>
      <c r="H9" s="141"/>
    </row>
    <row r="10" spans="1:8" x14ac:dyDescent="0.25">
      <c r="A10" s="24" t="s">
        <v>78</v>
      </c>
      <c r="B10" t="s">
        <v>119</v>
      </c>
      <c r="C10" s="19"/>
      <c r="D10" s="19"/>
      <c r="E10" s="19"/>
      <c r="F10" s="19"/>
      <c r="G10" s="19"/>
      <c r="H10" s="20"/>
    </row>
    <row r="11" spans="1:8" x14ac:dyDescent="0.25">
      <c r="A11" s="18"/>
      <c r="B11" s="19"/>
      <c r="C11" s="19"/>
      <c r="D11" s="19"/>
      <c r="E11" s="19"/>
      <c r="F11" s="19"/>
      <c r="G11" s="19"/>
      <c r="H11" s="20"/>
    </row>
    <row r="12" spans="1:8" x14ac:dyDescent="0.25">
      <c r="A12" s="142" t="s">
        <v>120</v>
      </c>
      <c r="B12" s="143"/>
      <c r="C12" s="143"/>
      <c r="D12" s="143"/>
      <c r="E12" s="143"/>
      <c r="F12" s="143"/>
      <c r="G12" s="143"/>
      <c r="H12" s="144"/>
    </row>
    <row r="14" spans="1:8" x14ac:dyDescent="0.25">
      <c r="A14" s="131" t="s">
        <v>56</v>
      </c>
      <c r="B14" s="132"/>
      <c r="C14" s="132"/>
      <c r="D14" s="132"/>
      <c r="E14" s="132"/>
      <c r="F14" s="132"/>
      <c r="G14" s="132"/>
      <c r="H14" s="133"/>
    </row>
    <row r="15" spans="1:8" x14ac:dyDescent="0.25">
      <c r="A15" s="15" t="s">
        <v>63</v>
      </c>
      <c r="B15" s="128" t="s">
        <v>64</v>
      </c>
      <c r="C15" s="128"/>
      <c r="D15" s="128"/>
      <c r="E15" s="128"/>
      <c r="F15" s="128"/>
      <c r="G15" s="128"/>
      <c r="H15" s="129"/>
    </row>
    <row r="16" spans="1:8" x14ac:dyDescent="0.25">
      <c r="A16" s="15" t="s">
        <v>57</v>
      </c>
      <c r="B16" s="128" t="s">
        <v>58</v>
      </c>
      <c r="C16" s="128"/>
      <c r="D16" s="128"/>
      <c r="E16" s="128"/>
      <c r="F16" s="128"/>
      <c r="G16" s="128"/>
      <c r="H16" s="129"/>
    </row>
    <row r="17" spans="1:8" x14ac:dyDescent="0.25">
      <c r="A17" s="15" t="s">
        <v>59</v>
      </c>
      <c r="B17" s="128" t="s">
        <v>60</v>
      </c>
      <c r="C17" s="128"/>
      <c r="D17" s="128"/>
      <c r="E17" s="128"/>
      <c r="F17" s="128"/>
      <c r="G17" s="128"/>
      <c r="H17" s="129"/>
    </row>
    <row r="18" spans="1:8" x14ac:dyDescent="0.25">
      <c r="A18" s="16"/>
      <c r="B18" s="128" t="s">
        <v>75</v>
      </c>
      <c r="C18" s="128"/>
      <c r="D18" s="128"/>
      <c r="E18" s="128"/>
      <c r="F18" s="128"/>
      <c r="G18" s="128"/>
      <c r="H18" s="129"/>
    </row>
    <row r="19" spans="1:8" x14ac:dyDescent="0.25">
      <c r="A19" s="16" t="s">
        <v>62</v>
      </c>
      <c r="B19" s="17"/>
      <c r="C19" s="128" t="s">
        <v>121</v>
      </c>
      <c r="D19" s="128"/>
      <c r="E19" s="128"/>
      <c r="F19" s="128"/>
      <c r="G19" s="128"/>
      <c r="H19" s="129"/>
    </row>
    <row r="20" spans="1:8" ht="30.75" customHeight="1" x14ac:dyDescent="0.25">
      <c r="A20" s="16" t="s">
        <v>65</v>
      </c>
      <c r="B20" s="134" t="s">
        <v>66</v>
      </c>
      <c r="C20" s="134"/>
      <c r="D20" s="134"/>
      <c r="E20" s="134"/>
      <c r="F20" s="134"/>
      <c r="G20" s="134"/>
      <c r="H20" s="135"/>
    </row>
    <row r="21" spans="1:8" x14ac:dyDescent="0.25">
      <c r="A21" s="18"/>
      <c r="B21" s="19"/>
      <c r="C21" s="19"/>
      <c r="D21" s="19"/>
      <c r="E21" s="19"/>
      <c r="F21" s="19"/>
      <c r="G21" s="19"/>
      <c r="H21" s="20"/>
    </row>
    <row r="22" spans="1:8" x14ac:dyDescent="0.25">
      <c r="A22" s="118" t="s">
        <v>67</v>
      </c>
      <c r="B22" s="119"/>
      <c r="C22" s="119"/>
      <c r="D22" s="119"/>
      <c r="E22" s="119"/>
      <c r="F22" s="119"/>
      <c r="G22" s="119"/>
      <c r="H22" s="120"/>
    </row>
    <row r="23" spans="1:8" ht="40.5" customHeight="1" x14ac:dyDescent="0.25">
      <c r="A23" s="136" t="s">
        <v>122</v>
      </c>
      <c r="B23" s="137"/>
      <c r="C23" s="137"/>
      <c r="D23" s="137"/>
      <c r="E23" s="137"/>
      <c r="F23" s="137"/>
      <c r="G23" s="137"/>
      <c r="H23" s="138"/>
    </row>
    <row r="24" spans="1:8" x14ac:dyDescent="0.25">
      <c r="A24" s="18"/>
      <c r="B24" s="19"/>
      <c r="C24" s="19"/>
      <c r="D24" s="19"/>
      <c r="E24" s="19"/>
      <c r="F24" s="19"/>
      <c r="G24" s="19"/>
      <c r="H24" s="20"/>
    </row>
    <row r="25" spans="1:8" x14ac:dyDescent="0.25">
      <c r="A25" s="118" t="s">
        <v>53</v>
      </c>
      <c r="B25" s="119"/>
      <c r="C25" s="119"/>
      <c r="D25" s="119"/>
      <c r="E25" s="119"/>
      <c r="F25" s="119"/>
      <c r="G25" s="119"/>
      <c r="H25" s="120"/>
    </row>
    <row r="26" spans="1:8" x14ac:dyDescent="0.25">
      <c r="A26" s="127" t="s">
        <v>68</v>
      </c>
      <c r="B26" s="128"/>
      <c r="C26" s="128"/>
      <c r="D26" s="128"/>
      <c r="E26" s="128"/>
      <c r="F26" s="128"/>
      <c r="G26" s="128"/>
      <c r="H26" s="129"/>
    </row>
    <row r="27" spans="1:8" x14ac:dyDescent="0.25">
      <c r="A27" s="145" t="s">
        <v>61</v>
      </c>
      <c r="B27" s="146"/>
      <c r="C27" s="128" t="s">
        <v>69</v>
      </c>
      <c r="D27" s="128"/>
      <c r="E27" s="128"/>
      <c r="F27" s="128"/>
      <c r="G27" s="128"/>
      <c r="H27" s="129"/>
    </row>
    <row r="28" spans="1:8" x14ac:dyDescent="0.25">
      <c r="A28" s="18"/>
      <c r="B28" s="19"/>
      <c r="C28" s="128" t="s">
        <v>70</v>
      </c>
      <c r="D28" s="128"/>
      <c r="E28" s="128"/>
      <c r="F28" s="128"/>
      <c r="G28" s="128"/>
      <c r="H28" s="129"/>
    </row>
    <row r="29" spans="1:8" x14ac:dyDescent="0.25">
      <c r="A29" s="18"/>
      <c r="B29" s="19"/>
      <c r="C29" s="19"/>
      <c r="D29" s="19"/>
      <c r="E29" s="19"/>
      <c r="F29" s="19"/>
      <c r="G29" s="19"/>
      <c r="H29" s="20"/>
    </row>
    <row r="30" spans="1:8" x14ac:dyDescent="0.25">
      <c r="A30" s="118" t="s">
        <v>71</v>
      </c>
      <c r="B30" s="119"/>
      <c r="C30" s="119"/>
      <c r="D30" s="119"/>
      <c r="E30" s="119"/>
      <c r="F30" s="119"/>
      <c r="G30" s="119"/>
      <c r="H30" s="120"/>
    </row>
    <row r="31" spans="1:8" ht="21.75" customHeight="1" x14ac:dyDescent="0.25">
      <c r="A31" s="124" t="s">
        <v>72</v>
      </c>
      <c r="B31" s="125"/>
      <c r="C31" s="125"/>
      <c r="D31" s="125"/>
      <c r="E31" s="125"/>
      <c r="F31" s="125"/>
      <c r="G31" s="125"/>
      <c r="H31" s="126"/>
    </row>
    <row r="32" spans="1:8" x14ac:dyDescent="0.25">
      <c r="A32" s="18"/>
      <c r="B32" s="19"/>
      <c r="C32" s="19"/>
      <c r="D32" s="19"/>
      <c r="E32" s="19"/>
      <c r="F32" s="19"/>
      <c r="G32" s="19"/>
      <c r="H32" s="20"/>
    </row>
    <row r="33" spans="1:8" x14ac:dyDescent="0.25">
      <c r="A33" s="118" t="s">
        <v>31</v>
      </c>
      <c r="B33" s="119"/>
      <c r="C33" s="119"/>
      <c r="D33" s="119"/>
      <c r="E33" s="119"/>
      <c r="F33" s="119"/>
      <c r="G33" s="119"/>
      <c r="H33" s="120"/>
    </row>
    <row r="34" spans="1:8" ht="24" customHeight="1" x14ac:dyDescent="0.25">
      <c r="A34" s="127" t="s">
        <v>73</v>
      </c>
      <c r="B34" s="128"/>
      <c r="C34" s="128"/>
      <c r="D34" s="128"/>
      <c r="E34" s="128"/>
      <c r="F34" s="128"/>
      <c r="G34" s="128"/>
      <c r="H34" s="129"/>
    </row>
    <row r="35" spans="1:8" x14ac:dyDescent="0.25">
      <c r="A35" s="18"/>
      <c r="B35" s="19"/>
      <c r="C35" s="19"/>
      <c r="D35" s="19"/>
      <c r="E35" s="19"/>
      <c r="F35" s="19"/>
      <c r="G35" s="19"/>
      <c r="H35" s="20"/>
    </row>
    <row r="36" spans="1:8" x14ac:dyDescent="0.25">
      <c r="A36" s="118" t="s">
        <v>74</v>
      </c>
      <c r="B36" s="119"/>
      <c r="C36" s="119"/>
      <c r="D36" s="119"/>
      <c r="E36" s="119"/>
      <c r="F36" s="119"/>
      <c r="G36" s="119"/>
      <c r="H36" s="120"/>
    </row>
    <row r="37" spans="1:8" ht="36" customHeight="1" x14ac:dyDescent="0.25">
      <c r="A37" s="121" t="s">
        <v>76</v>
      </c>
      <c r="B37" s="122"/>
      <c r="C37" s="122"/>
      <c r="D37" s="122"/>
      <c r="E37" s="122"/>
      <c r="F37" s="122"/>
      <c r="G37" s="122"/>
      <c r="H37" s="123"/>
    </row>
    <row r="38" spans="1:8" x14ac:dyDescent="0.25">
      <c r="A38" s="130"/>
      <c r="B38" s="130"/>
      <c r="C38" s="130"/>
      <c r="D38" s="130"/>
      <c r="E38" s="130"/>
      <c r="F38" s="130"/>
      <c r="G38" s="130"/>
      <c r="H38" s="130"/>
    </row>
    <row r="39" spans="1:8" x14ac:dyDescent="0.25">
      <c r="A39" s="118" t="s">
        <v>124</v>
      </c>
      <c r="B39" s="119"/>
      <c r="C39" s="119"/>
      <c r="D39" s="119"/>
      <c r="E39" s="119"/>
      <c r="F39" s="119"/>
      <c r="G39" s="119"/>
      <c r="H39" s="120"/>
    </row>
    <row r="40" spans="1:8" ht="36" customHeight="1" x14ac:dyDescent="0.25">
      <c r="A40" s="121" t="s">
        <v>123</v>
      </c>
      <c r="B40" s="122"/>
      <c r="C40" s="122"/>
      <c r="D40" s="122"/>
      <c r="E40" s="122"/>
      <c r="F40" s="122"/>
      <c r="G40" s="122"/>
      <c r="H40" s="123"/>
    </row>
    <row r="42" spans="1:8" x14ac:dyDescent="0.25">
      <c r="A42" s="118" t="s">
        <v>125</v>
      </c>
      <c r="B42" s="119"/>
      <c r="C42" s="119"/>
      <c r="D42" s="119"/>
      <c r="E42" s="119"/>
      <c r="F42" s="119"/>
      <c r="G42" s="119"/>
      <c r="H42" s="120"/>
    </row>
    <row r="43" spans="1:8" ht="30.75" customHeight="1" x14ac:dyDescent="0.25">
      <c r="A43" s="121" t="s">
        <v>126</v>
      </c>
      <c r="B43" s="122"/>
      <c r="C43" s="122"/>
      <c r="D43" s="122"/>
      <c r="E43" s="122"/>
      <c r="F43" s="122"/>
      <c r="G43" s="122"/>
      <c r="H43" s="123"/>
    </row>
  </sheetData>
  <mergeCells count="28">
    <mergeCell ref="A23:H23"/>
    <mergeCell ref="A26:H26"/>
    <mergeCell ref="C27:H27"/>
    <mergeCell ref="C28:H28"/>
    <mergeCell ref="A9:H9"/>
    <mergeCell ref="A12:H12"/>
    <mergeCell ref="A27:B27"/>
    <mergeCell ref="B15:H15"/>
    <mergeCell ref="B16:H16"/>
    <mergeCell ref="B17:H17"/>
    <mergeCell ref="B18:H18"/>
    <mergeCell ref="C19:H19"/>
    <mergeCell ref="A39:H39"/>
    <mergeCell ref="A40:H40"/>
    <mergeCell ref="A42:H42"/>
    <mergeCell ref="A43:H43"/>
    <mergeCell ref="A5:H5"/>
    <mergeCell ref="A31:H31"/>
    <mergeCell ref="A34:H34"/>
    <mergeCell ref="A37:H37"/>
    <mergeCell ref="A38:H38"/>
    <mergeCell ref="A14:H14"/>
    <mergeCell ref="A22:H22"/>
    <mergeCell ref="A25:H25"/>
    <mergeCell ref="A30:H30"/>
    <mergeCell ref="A33:H33"/>
    <mergeCell ref="A36:H36"/>
    <mergeCell ref="B20:H20"/>
  </mergeCells>
  <dataValidations count="1">
    <dataValidation type="list" allowBlank="1" showInputMessage="1" showErrorMessage="1" sqref="E6" xr:uid="{00000000-0002-0000-0000-000000000000}">
      <formula1>$I$7:$I$17</formula1>
    </dataValidation>
  </dataValidation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AU580"/>
  <sheetViews>
    <sheetView topLeftCell="A54" zoomScaleNormal="100" workbookViewId="0">
      <selection activeCell="K56" sqref="K56"/>
    </sheetView>
  </sheetViews>
  <sheetFormatPr baseColWidth="10" defaultRowHeight="15" x14ac:dyDescent="0.25"/>
  <cols>
    <col min="1" max="1" width="8.85546875" customWidth="1"/>
    <col min="2" max="2" width="20.85546875" customWidth="1"/>
    <col min="3" max="3" width="14.28515625" customWidth="1"/>
    <col min="4" max="4" width="13.28515625" customWidth="1"/>
    <col min="5" max="5" width="12.28515625" customWidth="1"/>
    <col min="6" max="6" width="15.7109375" customWidth="1"/>
    <col min="7" max="7" width="14.5703125" customWidth="1"/>
    <col min="8" max="8" width="10.5703125" customWidth="1"/>
    <col min="9" max="9" width="14.140625" customWidth="1"/>
    <col min="10" max="10" width="37.42578125" customWidth="1"/>
    <col min="11" max="11" width="11.42578125" style="29"/>
    <col min="12" max="12" width="19.140625" style="29" customWidth="1"/>
    <col min="13" max="47" width="11.42578125" style="29"/>
  </cols>
  <sheetData>
    <row r="1" spans="1:13" x14ac:dyDescent="0.25">
      <c r="A1" s="192"/>
      <c r="B1" s="192"/>
      <c r="C1" s="192" t="s">
        <v>182</v>
      </c>
      <c r="D1" s="192"/>
      <c r="E1" s="192"/>
      <c r="F1" s="192"/>
      <c r="G1" s="192"/>
      <c r="H1" s="192"/>
      <c r="I1" s="60" t="s">
        <v>0</v>
      </c>
      <c r="J1" s="13">
        <v>41964</v>
      </c>
    </row>
    <row r="2" spans="1:13" ht="37.5" customHeight="1" x14ac:dyDescent="0.25">
      <c r="A2" s="151" t="s">
        <v>225</v>
      </c>
      <c r="B2" s="193"/>
      <c r="C2" s="193"/>
      <c r="D2" s="193"/>
      <c r="E2" s="193"/>
      <c r="F2" s="193"/>
      <c r="G2" s="193"/>
      <c r="H2" s="193"/>
      <c r="I2" s="193"/>
      <c r="J2" s="152"/>
    </row>
    <row r="3" spans="1:13" x14ac:dyDescent="0.25">
      <c r="A3" s="35" t="s">
        <v>1</v>
      </c>
      <c r="B3" s="35"/>
      <c r="C3" s="1" t="s">
        <v>178</v>
      </c>
      <c r="D3" s="44" t="s">
        <v>2</v>
      </c>
      <c r="E3" s="45"/>
      <c r="F3" s="196" t="s">
        <v>261</v>
      </c>
      <c r="G3" s="196"/>
      <c r="H3" s="194" t="s">
        <v>157</v>
      </c>
      <c r="I3" s="195"/>
      <c r="J3" s="106" t="s">
        <v>245</v>
      </c>
      <c r="K3" s="116"/>
    </row>
    <row r="4" spans="1:13" x14ac:dyDescent="0.25">
      <c r="A4" s="44" t="s">
        <v>3</v>
      </c>
      <c r="B4" s="48"/>
      <c r="C4" s="68">
        <v>41703</v>
      </c>
      <c r="D4" s="44" t="s">
        <v>4</v>
      </c>
      <c r="E4" s="45"/>
      <c r="F4" s="198">
        <v>41703</v>
      </c>
      <c r="G4" s="199"/>
      <c r="H4" s="194" t="s">
        <v>129</v>
      </c>
      <c r="I4" s="195"/>
      <c r="J4" s="2">
        <v>0.46</v>
      </c>
      <c r="M4" s="105"/>
    </row>
    <row r="5" spans="1:13" x14ac:dyDescent="0.25">
      <c r="A5" s="44" t="s">
        <v>5</v>
      </c>
      <c r="B5" s="48"/>
      <c r="C5" s="68">
        <v>42004</v>
      </c>
      <c r="D5" s="44" t="s">
        <v>6</v>
      </c>
      <c r="E5" s="45"/>
      <c r="F5" s="198">
        <v>42032</v>
      </c>
      <c r="G5" s="199"/>
      <c r="H5" s="194" t="s">
        <v>81</v>
      </c>
      <c r="I5" s="195"/>
      <c r="J5" s="2">
        <v>0.6</v>
      </c>
      <c r="K5" s="113"/>
    </row>
    <row r="6" spans="1:13" x14ac:dyDescent="0.25">
      <c r="A6" s="197" t="s">
        <v>7</v>
      </c>
      <c r="B6" s="195"/>
      <c r="C6" s="1">
        <v>0</v>
      </c>
      <c r="D6" s="44" t="s">
        <v>94</v>
      </c>
      <c r="E6" s="45"/>
      <c r="F6" s="200">
        <f>IF(((J7-J9)/J7)&lt;0,0,(J7-J9)/J7)</f>
        <v>0</v>
      </c>
      <c r="G6" s="201"/>
      <c r="H6" s="194" t="s">
        <v>95</v>
      </c>
      <c r="I6" s="195"/>
      <c r="J6" s="114">
        <v>0.1333</v>
      </c>
      <c r="K6" s="112"/>
    </row>
    <row r="7" spans="1:13" x14ac:dyDescent="0.25">
      <c r="A7" s="44" t="s">
        <v>8</v>
      </c>
      <c r="B7" s="48"/>
      <c r="C7" s="28" t="s">
        <v>179</v>
      </c>
      <c r="D7" s="44" t="s">
        <v>141</v>
      </c>
      <c r="E7" s="45"/>
      <c r="F7" s="202">
        <v>8750.1299999999992</v>
      </c>
      <c r="G7" s="202"/>
      <c r="H7" s="194" t="s">
        <v>142</v>
      </c>
      <c r="I7" s="195"/>
      <c r="J7" s="33">
        <v>2990.63</v>
      </c>
      <c r="K7" s="112"/>
    </row>
    <row r="8" spans="1:13" x14ac:dyDescent="0.25">
      <c r="A8" s="44" t="s">
        <v>82</v>
      </c>
      <c r="B8" s="48"/>
      <c r="C8" s="69"/>
      <c r="D8" s="44" t="s">
        <v>112</v>
      </c>
      <c r="E8" s="45"/>
      <c r="F8" s="203">
        <f>349902*1.12</f>
        <v>391890.24000000005</v>
      </c>
      <c r="G8" s="203"/>
      <c r="H8" s="194" t="s">
        <v>9</v>
      </c>
      <c r="I8" s="195"/>
      <c r="J8" s="108">
        <f>146894.72*1.12</f>
        <v>164522.08640000003</v>
      </c>
      <c r="K8" s="112"/>
    </row>
    <row r="9" spans="1:13" x14ac:dyDescent="0.25">
      <c r="A9" s="44" t="s">
        <v>111</v>
      </c>
      <c r="B9" s="48"/>
      <c r="C9" s="69"/>
      <c r="D9" s="44" t="s">
        <v>113</v>
      </c>
      <c r="E9" s="45"/>
      <c r="F9" s="206">
        <f>349902*1.12</f>
        <v>391890.24000000005</v>
      </c>
      <c r="G9" s="207"/>
      <c r="H9" s="194" t="s">
        <v>10</v>
      </c>
      <c r="I9" s="195"/>
      <c r="J9" s="109">
        <v>5563</v>
      </c>
      <c r="K9" s="115"/>
    </row>
    <row r="10" spans="1:13" x14ac:dyDescent="0.25">
      <c r="A10" s="44" t="s">
        <v>130</v>
      </c>
      <c r="B10" s="48"/>
      <c r="C10" s="3">
        <f>(C8+F8+F9)</f>
        <v>783780.4800000001</v>
      </c>
      <c r="D10" s="44" t="s">
        <v>12</v>
      </c>
      <c r="E10" s="45"/>
      <c r="F10" s="208">
        <f>134411.21*1.12</f>
        <v>150540.5552</v>
      </c>
      <c r="G10" s="208"/>
      <c r="H10" s="194" t="s">
        <v>13</v>
      </c>
      <c r="I10" s="195"/>
      <c r="J10" s="108">
        <f>125534.3*1.12</f>
        <v>140598.41600000003</v>
      </c>
      <c r="K10"/>
    </row>
    <row r="11" spans="1:13" x14ac:dyDescent="0.25">
      <c r="A11" s="44" t="s">
        <v>16</v>
      </c>
      <c r="B11" s="48"/>
      <c r="C11" s="43" t="s">
        <v>158</v>
      </c>
      <c r="D11" s="44" t="s">
        <v>11</v>
      </c>
      <c r="E11" s="45"/>
      <c r="F11" s="209" t="s">
        <v>37</v>
      </c>
      <c r="G11" s="209"/>
      <c r="H11" s="195" t="s">
        <v>15</v>
      </c>
      <c r="I11" s="204"/>
      <c r="J11" s="70">
        <v>0.51</v>
      </c>
    </row>
    <row r="12" spans="1:13" x14ac:dyDescent="0.25">
      <c r="A12" s="44" t="s">
        <v>43</v>
      </c>
      <c r="B12" s="48"/>
      <c r="C12" s="43" t="s">
        <v>168</v>
      </c>
      <c r="D12" s="44" t="s">
        <v>17</v>
      </c>
      <c r="E12" s="45"/>
      <c r="F12" s="205" t="s">
        <v>92</v>
      </c>
      <c r="G12" s="205"/>
      <c r="H12" s="194" t="s">
        <v>14</v>
      </c>
      <c r="I12" s="195"/>
      <c r="J12" s="70">
        <v>1.1599999999999999</v>
      </c>
    </row>
    <row r="13" spans="1:13" x14ac:dyDescent="0.25">
      <c r="A13" s="44" t="s">
        <v>18</v>
      </c>
      <c r="B13" s="48"/>
      <c r="C13" s="42" t="s">
        <v>171</v>
      </c>
      <c r="D13" s="44" t="s">
        <v>46</v>
      </c>
      <c r="E13" s="45"/>
      <c r="F13" s="209" t="s">
        <v>49</v>
      </c>
      <c r="G13" s="209"/>
      <c r="H13" s="195"/>
      <c r="I13" s="204"/>
      <c r="J13" s="31"/>
    </row>
    <row r="14" spans="1:13" x14ac:dyDescent="0.25">
      <c r="A14" s="44" t="s">
        <v>163</v>
      </c>
      <c r="B14" s="48"/>
      <c r="C14" s="68">
        <v>41785</v>
      </c>
      <c r="D14" s="44" t="s">
        <v>165</v>
      </c>
      <c r="E14" s="45"/>
      <c r="F14" s="198">
        <v>41785</v>
      </c>
      <c r="G14" s="199"/>
      <c r="H14" s="194" t="s">
        <v>19</v>
      </c>
      <c r="I14" s="195"/>
      <c r="J14" s="6">
        <v>0.46</v>
      </c>
    </row>
    <row r="15" spans="1:13" x14ac:dyDescent="0.25">
      <c r="A15" s="44" t="s">
        <v>164</v>
      </c>
      <c r="B15" s="48"/>
      <c r="C15" s="68">
        <v>42004</v>
      </c>
      <c r="D15" s="44" t="s">
        <v>166</v>
      </c>
      <c r="E15" s="45"/>
      <c r="F15" s="198">
        <v>42018</v>
      </c>
      <c r="G15" s="199"/>
      <c r="H15" s="194" t="s">
        <v>20</v>
      </c>
      <c r="I15" s="195"/>
      <c r="J15" s="62">
        <v>0.1333</v>
      </c>
      <c r="K15" s="112"/>
    </row>
    <row r="16" spans="1:13" x14ac:dyDescent="0.25">
      <c r="A16" s="217" t="s">
        <v>21</v>
      </c>
      <c r="B16" s="217"/>
      <c r="C16" s="217"/>
      <c r="D16" s="217"/>
      <c r="E16" s="217"/>
      <c r="F16" s="217"/>
      <c r="G16" s="217"/>
      <c r="H16" s="217"/>
      <c r="I16" s="217"/>
      <c r="J16" s="217"/>
      <c r="L16" s="74"/>
    </row>
    <row r="17" spans="1:12" x14ac:dyDescent="0.25">
      <c r="A17" s="7" t="s">
        <v>22</v>
      </c>
      <c r="B17" s="183" t="s">
        <v>23</v>
      </c>
      <c r="C17" s="218"/>
      <c r="D17" s="218"/>
      <c r="E17" s="218"/>
      <c r="F17" s="9" t="s">
        <v>25</v>
      </c>
      <c r="G17" s="8" t="s">
        <v>24</v>
      </c>
      <c r="H17" s="8" t="s">
        <v>50</v>
      </c>
      <c r="I17" s="219" t="s">
        <v>26</v>
      </c>
      <c r="J17" s="220"/>
    </row>
    <row r="18" spans="1:12" x14ac:dyDescent="0.25">
      <c r="A18" s="4">
        <v>1</v>
      </c>
      <c r="B18" s="211" t="s">
        <v>217</v>
      </c>
      <c r="C18" s="212"/>
      <c r="D18" s="212"/>
      <c r="E18" s="213"/>
      <c r="F18" s="71">
        <v>1</v>
      </c>
      <c r="G18" s="72">
        <v>41703</v>
      </c>
      <c r="H18" s="64">
        <v>41782</v>
      </c>
      <c r="I18" s="210"/>
      <c r="J18" s="210"/>
      <c r="L18" s="74"/>
    </row>
    <row r="19" spans="1:12" ht="15" customHeight="1" x14ac:dyDescent="0.25">
      <c r="A19" s="4">
        <v>2</v>
      </c>
      <c r="B19" s="211" t="s">
        <v>218</v>
      </c>
      <c r="C19" s="212"/>
      <c r="D19" s="212"/>
      <c r="E19" s="213"/>
      <c r="F19" s="71">
        <v>1</v>
      </c>
      <c r="G19" s="72">
        <v>41785</v>
      </c>
      <c r="H19" s="64">
        <v>41806</v>
      </c>
      <c r="I19" s="210"/>
      <c r="J19" s="210" t="s">
        <v>80</v>
      </c>
    </row>
    <row r="20" spans="1:12" ht="15" customHeight="1" x14ac:dyDescent="0.25">
      <c r="A20" s="4">
        <v>4</v>
      </c>
      <c r="B20" s="211" t="s">
        <v>219</v>
      </c>
      <c r="C20" s="212"/>
      <c r="D20" s="212"/>
      <c r="E20" s="213"/>
      <c r="F20" s="71">
        <v>0.3</v>
      </c>
      <c r="G20" s="72">
        <v>41785</v>
      </c>
      <c r="H20" s="64">
        <v>42004</v>
      </c>
      <c r="I20" s="210"/>
      <c r="J20" s="210"/>
    </row>
    <row r="21" spans="1:12" ht="15" customHeight="1" x14ac:dyDescent="0.25">
      <c r="A21" s="4">
        <v>5</v>
      </c>
      <c r="B21" s="214" t="s">
        <v>220</v>
      </c>
      <c r="C21" s="215"/>
      <c r="D21" s="215"/>
      <c r="E21" s="216"/>
      <c r="F21" s="71">
        <v>0.55000000000000004</v>
      </c>
      <c r="G21" s="72">
        <v>41785</v>
      </c>
      <c r="H21" s="64">
        <v>42012</v>
      </c>
      <c r="I21" s="210"/>
      <c r="J21" s="210"/>
    </row>
    <row r="22" spans="1:12" ht="15" customHeight="1" x14ac:dyDescent="0.25">
      <c r="A22" s="4">
        <v>6</v>
      </c>
      <c r="B22" s="214" t="s">
        <v>221</v>
      </c>
      <c r="C22" s="215"/>
      <c r="D22" s="215"/>
      <c r="E22" s="216"/>
      <c r="F22" s="71">
        <v>0.41</v>
      </c>
      <c r="G22" s="72">
        <v>41476</v>
      </c>
      <c r="H22" s="64">
        <v>42004</v>
      </c>
      <c r="I22" s="210"/>
      <c r="J22" s="210"/>
    </row>
    <row r="23" spans="1:12" ht="15" customHeight="1" x14ac:dyDescent="0.25">
      <c r="A23" s="4">
        <v>7</v>
      </c>
      <c r="B23" s="214" t="s">
        <v>222</v>
      </c>
      <c r="C23" s="215"/>
      <c r="D23" s="215"/>
      <c r="E23" s="216"/>
      <c r="F23" s="71">
        <v>0.43</v>
      </c>
      <c r="G23" s="72">
        <v>41484</v>
      </c>
      <c r="H23" s="64">
        <v>42004</v>
      </c>
      <c r="I23" s="210"/>
      <c r="J23" s="210"/>
    </row>
    <row r="24" spans="1:12" ht="15" customHeight="1" x14ac:dyDescent="0.25">
      <c r="A24" s="4">
        <v>8</v>
      </c>
      <c r="B24" s="214" t="s">
        <v>223</v>
      </c>
      <c r="C24" s="215"/>
      <c r="D24" s="215"/>
      <c r="E24" s="216"/>
      <c r="F24" s="71">
        <v>0.43</v>
      </c>
      <c r="G24" s="72">
        <v>41841</v>
      </c>
      <c r="H24" s="64">
        <v>42004</v>
      </c>
      <c r="I24" s="210"/>
      <c r="J24" s="210"/>
    </row>
    <row r="25" spans="1:12" ht="15" customHeight="1" x14ac:dyDescent="0.25">
      <c r="A25" s="4">
        <v>9</v>
      </c>
      <c r="B25" s="211" t="s">
        <v>224</v>
      </c>
      <c r="C25" s="212"/>
      <c r="D25" s="212"/>
      <c r="E25" s="213"/>
      <c r="F25" s="73">
        <v>0</v>
      </c>
      <c r="G25" s="72">
        <v>42002</v>
      </c>
      <c r="H25" s="64">
        <v>42004</v>
      </c>
      <c r="I25" s="210"/>
      <c r="J25" s="210"/>
    </row>
    <row r="26" spans="1:12" ht="15" customHeight="1" x14ac:dyDescent="0.25">
      <c r="A26" s="4"/>
      <c r="B26" s="214"/>
      <c r="C26" s="215"/>
      <c r="D26" s="215"/>
      <c r="E26" s="216"/>
      <c r="F26" s="73"/>
      <c r="G26" s="72"/>
      <c r="H26" s="64"/>
      <c r="I26" s="210"/>
      <c r="J26" s="210"/>
    </row>
    <row r="27" spans="1:12" x14ac:dyDescent="0.25">
      <c r="A27" s="4"/>
      <c r="B27" s="225"/>
      <c r="C27" s="226"/>
      <c r="D27" s="226"/>
      <c r="E27" s="227"/>
      <c r="F27" s="36"/>
      <c r="G27" s="13"/>
      <c r="H27" s="13"/>
      <c r="I27" s="210"/>
      <c r="J27" s="210"/>
    </row>
    <row r="28" spans="1:12" x14ac:dyDescent="0.25">
      <c r="A28" s="217" t="s">
        <v>53</v>
      </c>
      <c r="B28" s="217"/>
      <c r="C28" s="217"/>
      <c r="D28" s="217"/>
      <c r="E28" s="217"/>
      <c r="F28" s="217"/>
      <c r="G28" s="217"/>
      <c r="H28" s="217"/>
      <c r="I28" s="217"/>
      <c r="J28" s="217"/>
    </row>
    <row r="29" spans="1:12" x14ac:dyDescent="0.25">
      <c r="A29" s="10" t="s">
        <v>27</v>
      </c>
      <c r="B29" s="229" t="s">
        <v>28</v>
      </c>
      <c r="C29" s="229"/>
      <c r="D29" s="229"/>
      <c r="E29" s="229"/>
      <c r="F29" s="229"/>
      <c r="G29" s="229"/>
      <c r="H29" s="229"/>
      <c r="I29" s="229"/>
      <c r="J29" s="229"/>
    </row>
    <row r="30" spans="1:12" ht="24.75" hidden="1" customHeight="1" x14ac:dyDescent="0.25">
      <c r="A30" s="11">
        <v>1</v>
      </c>
      <c r="B30" s="228" t="s">
        <v>180</v>
      </c>
      <c r="C30" s="179"/>
      <c r="D30" s="179"/>
      <c r="E30" s="179"/>
      <c r="F30" s="179"/>
      <c r="G30" s="179"/>
      <c r="H30" s="179"/>
      <c r="I30" s="179"/>
      <c r="J30" s="180"/>
    </row>
    <row r="31" spans="1:12" ht="40.5" customHeight="1" x14ac:dyDescent="0.25">
      <c r="A31" s="11">
        <v>1</v>
      </c>
      <c r="B31" s="228" t="s">
        <v>266</v>
      </c>
      <c r="C31" s="179"/>
      <c r="D31" s="179"/>
      <c r="E31" s="179"/>
      <c r="F31" s="179"/>
      <c r="G31" s="179"/>
      <c r="H31" s="179"/>
      <c r="I31" s="179"/>
      <c r="J31" s="180"/>
    </row>
    <row r="32" spans="1:12" ht="31.5" customHeight="1" x14ac:dyDescent="0.25">
      <c r="A32" s="11">
        <v>2</v>
      </c>
      <c r="B32" s="221" t="s">
        <v>264</v>
      </c>
      <c r="C32" s="222"/>
      <c r="D32" s="222"/>
      <c r="E32" s="222"/>
      <c r="F32" s="222"/>
      <c r="G32" s="222"/>
      <c r="H32" s="222"/>
      <c r="I32" s="222"/>
      <c r="J32" s="223"/>
    </row>
    <row r="33" spans="1:47" ht="44.25" customHeight="1" x14ac:dyDescent="0.25">
      <c r="A33" s="11">
        <v>3</v>
      </c>
      <c r="B33" s="224" t="s">
        <v>265</v>
      </c>
      <c r="C33" s="222"/>
      <c r="D33" s="222"/>
      <c r="E33" s="222"/>
      <c r="F33" s="222"/>
      <c r="G33" s="222"/>
      <c r="H33" s="222"/>
      <c r="I33" s="222"/>
      <c r="J33" s="223"/>
    </row>
    <row r="34" spans="1:47" ht="40.5" customHeight="1" x14ac:dyDescent="0.25">
      <c r="A34" s="11">
        <v>4</v>
      </c>
      <c r="B34" s="224" t="s">
        <v>259</v>
      </c>
      <c r="C34" s="222"/>
      <c r="D34" s="222"/>
      <c r="E34" s="222"/>
      <c r="F34" s="222"/>
      <c r="G34" s="222"/>
      <c r="H34" s="222"/>
      <c r="I34" s="222"/>
      <c r="J34" s="223"/>
    </row>
    <row r="35" spans="1:47" x14ac:dyDescent="0.25">
      <c r="A35" s="217" t="s">
        <v>54</v>
      </c>
      <c r="B35" s="217"/>
      <c r="C35" s="217"/>
      <c r="D35" s="217"/>
      <c r="E35" s="217"/>
      <c r="F35" s="217"/>
      <c r="G35" s="217"/>
      <c r="H35" s="217"/>
      <c r="I35" s="217"/>
      <c r="J35" s="217"/>
    </row>
    <row r="36" spans="1:47" x14ac:dyDescent="0.25">
      <c r="A36" s="10" t="s">
        <v>27</v>
      </c>
      <c r="B36" s="229" t="s">
        <v>28</v>
      </c>
      <c r="C36" s="229"/>
      <c r="D36" s="229"/>
      <c r="E36" s="229"/>
      <c r="F36" s="229"/>
      <c r="G36" s="229"/>
      <c r="H36" s="229"/>
      <c r="I36" s="229"/>
      <c r="J36" s="229"/>
    </row>
    <row r="37" spans="1:47" ht="31.5" customHeight="1" x14ac:dyDescent="0.25">
      <c r="A37" s="57">
        <v>1</v>
      </c>
      <c r="B37" s="228" t="s">
        <v>267</v>
      </c>
      <c r="C37" s="179"/>
      <c r="D37" s="179"/>
      <c r="E37" s="179"/>
      <c r="F37" s="179"/>
      <c r="G37" s="179"/>
      <c r="H37" s="179"/>
      <c r="I37" s="179"/>
      <c r="J37" s="180"/>
    </row>
    <row r="38" spans="1:47" ht="42.75" customHeight="1" x14ac:dyDescent="0.25">
      <c r="A38" s="57">
        <v>2</v>
      </c>
      <c r="B38" s="221" t="s">
        <v>268</v>
      </c>
      <c r="C38" s="222"/>
      <c r="D38" s="222"/>
      <c r="E38" s="222"/>
      <c r="F38" s="222"/>
      <c r="G38" s="222"/>
      <c r="H38" s="222"/>
      <c r="I38" s="222"/>
      <c r="J38" s="223"/>
    </row>
    <row r="39" spans="1:47" ht="36.75" customHeight="1" x14ac:dyDescent="0.25">
      <c r="A39" s="57">
        <v>3</v>
      </c>
      <c r="B39" s="221" t="s">
        <v>269</v>
      </c>
      <c r="C39" s="222"/>
      <c r="D39" s="222"/>
      <c r="E39" s="222"/>
      <c r="F39" s="222"/>
      <c r="G39" s="222"/>
      <c r="H39" s="222"/>
      <c r="I39" s="222"/>
      <c r="J39" s="223"/>
    </row>
    <row r="40" spans="1:47" ht="35.25" customHeight="1" x14ac:dyDescent="0.25">
      <c r="A40" s="57"/>
      <c r="B40" s="221" t="s">
        <v>260</v>
      </c>
      <c r="C40" s="222"/>
      <c r="D40" s="222"/>
      <c r="E40" s="222"/>
      <c r="F40" s="222"/>
      <c r="G40" s="222"/>
      <c r="H40" s="222"/>
      <c r="I40" s="222"/>
      <c r="J40" s="223"/>
    </row>
    <row r="41" spans="1:47" s="56" customFormat="1" ht="28.5" customHeight="1" x14ac:dyDescent="0.25">
      <c r="A41" s="57"/>
      <c r="B41" s="178"/>
      <c r="C41" s="179"/>
      <c r="D41" s="179"/>
      <c r="E41" s="179"/>
      <c r="F41" s="179"/>
      <c r="G41" s="179"/>
      <c r="H41" s="179"/>
      <c r="I41" s="179"/>
      <c r="J41" s="180"/>
      <c r="K41" s="55"/>
      <c r="L41" s="55"/>
      <c r="M41" s="55"/>
      <c r="N41" s="55"/>
      <c r="O41" s="55"/>
      <c r="P41" s="55"/>
      <c r="Q41" s="55"/>
      <c r="R41" s="55"/>
      <c r="S41" s="55"/>
      <c r="T41" s="55"/>
      <c r="U41" s="55"/>
      <c r="V41" s="55"/>
      <c r="W41" s="55"/>
      <c r="X41" s="55"/>
      <c r="Y41" s="55"/>
      <c r="Z41" s="55"/>
      <c r="AA41" s="55"/>
      <c r="AB41" s="55"/>
      <c r="AC41" s="55"/>
      <c r="AD41" s="55"/>
      <c r="AE41" s="55"/>
      <c r="AF41" s="55"/>
      <c r="AG41" s="55"/>
      <c r="AH41" s="55"/>
      <c r="AI41" s="55"/>
      <c r="AJ41" s="55"/>
      <c r="AK41" s="55"/>
      <c r="AL41" s="55"/>
      <c r="AM41" s="55"/>
      <c r="AN41" s="55"/>
      <c r="AO41" s="55"/>
      <c r="AP41" s="55"/>
      <c r="AQ41" s="55"/>
      <c r="AR41" s="55"/>
      <c r="AS41" s="55"/>
      <c r="AT41" s="55"/>
      <c r="AU41" s="55"/>
    </row>
    <row r="42" spans="1:47" x14ac:dyDescent="0.25">
      <c r="A42" s="157" t="s">
        <v>31</v>
      </c>
      <c r="B42" s="158"/>
      <c r="C42" s="158"/>
      <c r="D42" s="158"/>
      <c r="E42" s="158"/>
      <c r="F42" s="158"/>
      <c r="G42" s="158"/>
      <c r="H42" s="158"/>
      <c r="I42" s="158"/>
      <c r="J42" s="159"/>
    </row>
    <row r="43" spans="1:47" x14ac:dyDescent="0.25">
      <c r="A43" s="14" t="s">
        <v>22</v>
      </c>
      <c r="B43" s="14" t="s">
        <v>29</v>
      </c>
      <c r="C43" s="185" t="s">
        <v>30</v>
      </c>
      <c r="D43" s="186"/>
      <c r="E43" s="14" t="s">
        <v>32</v>
      </c>
      <c r="F43" s="12" t="s">
        <v>33</v>
      </c>
      <c r="G43" s="187" t="s">
        <v>34</v>
      </c>
      <c r="H43" s="188"/>
      <c r="I43" s="187" t="s">
        <v>55</v>
      </c>
      <c r="J43" s="188"/>
    </row>
    <row r="44" spans="1:47" s="56" customFormat="1" ht="27" customHeight="1" x14ac:dyDescent="0.25">
      <c r="A44" s="58">
        <v>1</v>
      </c>
      <c r="B44" s="25">
        <v>41961</v>
      </c>
      <c r="C44" s="147" t="s">
        <v>270</v>
      </c>
      <c r="D44" s="148"/>
      <c r="E44" s="63" t="s">
        <v>40</v>
      </c>
      <c r="F44" s="25">
        <v>41968</v>
      </c>
      <c r="G44" s="181" t="s">
        <v>243</v>
      </c>
      <c r="H44" s="181"/>
      <c r="I44" s="182" t="s">
        <v>244</v>
      </c>
      <c r="J44" s="182"/>
      <c r="K44" s="55"/>
      <c r="L44" s="55"/>
      <c r="M44" s="55"/>
      <c r="N44" s="55"/>
      <c r="O44" s="55"/>
      <c r="P44" s="55"/>
      <c r="Q44" s="55"/>
      <c r="R44" s="55"/>
      <c r="S44" s="55"/>
      <c r="T44" s="55"/>
      <c r="U44" s="55"/>
      <c r="V44" s="55"/>
      <c r="W44" s="55"/>
      <c r="X44" s="55"/>
      <c r="Y44" s="55"/>
      <c r="Z44" s="55"/>
      <c r="AA44" s="55"/>
      <c r="AB44" s="55"/>
      <c r="AC44" s="55"/>
      <c r="AD44" s="55"/>
      <c r="AE44" s="55"/>
      <c r="AF44" s="55"/>
      <c r="AG44" s="55"/>
      <c r="AH44" s="55"/>
      <c r="AI44" s="55"/>
      <c r="AJ44" s="55"/>
      <c r="AK44" s="55"/>
      <c r="AL44" s="55"/>
      <c r="AM44" s="55"/>
      <c r="AN44" s="55"/>
      <c r="AO44" s="55"/>
      <c r="AP44" s="55"/>
      <c r="AQ44" s="55"/>
      <c r="AR44" s="55"/>
      <c r="AS44" s="55"/>
      <c r="AT44" s="55"/>
      <c r="AU44" s="55"/>
    </row>
    <row r="45" spans="1:47" s="56" customFormat="1" ht="41.25" customHeight="1" x14ac:dyDescent="0.25">
      <c r="A45" s="58">
        <v>2</v>
      </c>
      <c r="B45" s="25">
        <v>41963</v>
      </c>
      <c r="C45" s="147" t="s">
        <v>271</v>
      </c>
      <c r="D45" s="148"/>
      <c r="E45" s="63" t="s">
        <v>40</v>
      </c>
      <c r="F45" s="25">
        <v>41968</v>
      </c>
      <c r="G45" s="181" t="s">
        <v>252</v>
      </c>
      <c r="H45" s="181"/>
      <c r="I45" s="182" t="s">
        <v>272</v>
      </c>
      <c r="J45" s="182"/>
      <c r="K45" s="55"/>
      <c r="L45" s="55"/>
      <c r="M45" s="55"/>
      <c r="N45" s="55"/>
      <c r="O45" s="55"/>
      <c r="P45" s="55"/>
      <c r="Q45" s="55"/>
      <c r="R45" s="55"/>
      <c r="S45" s="55"/>
      <c r="T45" s="55"/>
      <c r="U45" s="55"/>
      <c r="V45" s="55"/>
      <c r="W45" s="55"/>
      <c r="X45" s="55"/>
      <c r="Y45" s="55"/>
      <c r="Z45" s="55"/>
      <c r="AA45" s="55"/>
      <c r="AB45" s="55"/>
      <c r="AC45" s="55"/>
      <c r="AD45" s="55"/>
      <c r="AE45" s="55"/>
      <c r="AF45" s="55"/>
      <c r="AG45" s="55"/>
      <c r="AH45" s="55"/>
      <c r="AI45" s="55"/>
      <c r="AJ45" s="55"/>
      <c r="AK45" s="55"/>
      <c r="AL45" s="55"/>
      <c r="AM45" s="55"/>
      <c r="AN45" s="55"/>
      <c r="AO45" s="55"/>
      <c r="AP45" s="55"/>
      <c r="AQ45" s="55"/>
      <c r="AR45" s="55"/>
      <c r="AS45" s="55"/>
      <c r="AT45" s="55"/>
      <c r="AU45" s="55"/>
    </row>
    <row r="46" spans="1:47" s="56" customFormat="1" ht="25.5" customHeight="1" x14ac:dyDescent="0.25">
      <c r="A46" s="58"/>
      <c r="B46" s="25"/>
      <c r="C46" s="147"/>
      <c r="D46" s="148"/>
      <c r="E46" s="63"/>
      <c r="F46" s="25"/>
      <c r="G46" s="182"/>
      <c r="H46" s="182"/>
      <c r="I46" s="182"/>
      <c r="J46" s="182"/>
      <c r="K46" s="55"/>
      <c r="L46" s="55"/>
      <c r="M46" s="55"/>
      <c r="N46" s="55"/>
      <c r="O46" s="55"/>
      <c r="P46" s="55"/>
      <c r="Q46" s="55"/>
      <c r="R46" s="55"/>
      <c r="S46" s="55"/>
      <c r="T46" s="55"/>
      <c r="U46" s="55"/>
      <c r="V46" s="55"/>
      <c r="W46" s="55"/>
      <c r="X46" s="55"/>
      <c r="Y46" s="55"/>
      <c r="Z46" s="55"/>
      <c r="AA46" s="55"/>
      <c r="AB46" s="55"/>
      <c r="AC46" s="55"/>
      <c r="AD46" s="55"/>
      <c r="AE46" s="55"/>
      <c r="AF46" s="55"/>
      <c r="AG46" s="55"/>
      <c r="AH46" s="55"/>
      <c r="AI46" s="55"/>
      <c r="AJ46" s="55"/>
      <c r="AK46" s="55"/>
      <c r="AL46" s="55"/>
      <c r="AM46" s="55"/>
      <c r="AN46" s="55"/>
      <c r="AO46" s="55"/>
      <c r="AP46" s="55"/>
      <c r="AQ46" s="55"/>
      <c r="AR46" s="55"/>
      <c r="AS46" s="55"/>
      <c r="AT46" s="55"/>
      <c r="AU46" s="55"/>
    </row>
    <row r="47" spans="1:47" ht="20.25" customHeight="1" x14ac:dyDescent="0.25">
      <c r="A47" s="189" t="s">
        <v>273</v>
      </c>
      <c r="B47" s="190"/>
      <c r="C47" s="190"/>
      <c r="D47" s="190"/>
      <c r="E47" s="190"/>
      <c r="F47" s="190"/>
      <c r="G47" s="190"/>
      <c r="H47" s="190"/>
      <c r="I47" s="190"/>
      <c r="J47" s="191"/>
    </row>
    <row r="48" spans="1:47" x14ac:dyDescent="0.25">
      <c r="A48" s="51" t="s">
        <v>83</v>
      </c>
      <c r="B48" s="51" t="s">
        <v>136</v>
      </c>
      <c r="C48" s="7" t="s">
        <v>35</v>
      </c>
      <c r="D48" s="47" t="s">
        <v>133</v>
      </c>
      <c r="E48" s="47" t="s">
        <v>135</v>
      </c>
      <c r="F48" s="46" t="s">
        <v>51</v>
      </c>
      <c r="G48" s="183" t="s">
        <v>52</v>
      </c>
      <c r="H48" s="184"/>
      <c r="I48" s="183" t="s">
        <v>132</v>
      </c>
      <c r="J48" s="184"/>
    </row>
    <row r="49" spans="1:12" ht="70.5" customHeight="1" x14ac:dyDescent="0.25">
      <c r="A49" s="87" t="s">
        <v>131</v>
      </c>
      <c r="B49" s="88" t="s">
        <v>181</v>
      </c>
      <c r="C49" s="89">
        <v>1</v>
      </c>
      <c r="D49" s="90">
        <v>40</v>
      </c>
      <c r="E49" s="90">
        <v>40</v>
      </c>
      <c r="F49" s="91">
        <v>41785</v>
      </c>
      <c r="G49" s="149">
        <v>42004</v>
      </c>
      <c r="H49" s="150"/>
      <c r="I49" s="151" t="s">
        <v>262</v>
      </c>
      <c r="J49" s="152"/>
    </row>
    <row r="50" spans="1:12" ht="27" customHeight="1" x14ac:dyDescent="0.25">
      <c r="A50" s="87" t="s">
        <v>131</v>
      </c>
      <c r="B50" s="88" t="s">
        <v>241</v>
      </c>
      <c r="C50" s="89">
        <v>0.5</v>
      </c>
      <c r="D50" s="90">
        <v>0</v>
      </c>
      <c r="E50" s="90">
        <v>0</v>
      </c>
      <c r="F50" s="102">
        <v>41841</v>
      </c>
      <c r="G50" s="149">
        <v>42004</v>
      </c>
      <c r="H50" s="150"/>
      <c r="I50" s="151" t="s">
        <v>255</v>
      </c>
      <c r="J50" s="152"/>
    </row>
    <row r="51" spans="1:12" ht="65.25" customHeight="1" x14ac:dyDescent="0.25">
      <c r="A51" s="87" t="s">
        <v>131</v>
      </c>
      <c r="B51" s="88" t="s">
        <v>242</v>
      </c>
      <c r="C51" s="89">
        <v>1</v>
      </c>
      <c r="D51" s="90">
        <v>40</v>
      </c>
      <c r="E51" s="90">
        <v>40</v>
      </c>
      <c r="F51" s="103">
        <v>41863</v>
      </c>
      <c r="G51" s="149">
        <v>42004</v>
      </c>
      <c r="H51" s="150"/>
      <c r="I51" s="151" t="s">
        <v>263</v>
      </c>
      <c r="J51" s="152"/>
    </row>
    <row r="52" spans="1:12" ht="45" customHeight="1" x14ac:dyDescent="0.25">
      <c r="A52" s="87" t="s">
        <v>131</v>
      </c>
      <c r="B52" s="88" t="s">
        <v>249</v>
      </c>
      <c r="C52" s="89">
        <v>0.75</v>
      </c>
      <c r="D52" s="90">
        <v>30</v>
      </c>
      <c r="E52" s="90">
        <v>30</v>
      </c>
      <c r="F52" s="110">
        <v>41672</v>
      </c>
      <c r="G52" s="149">
        <v>42004</v>
      </c>
      <c r="H52" s="150"/>
      <c r="I52" s="151" t="s">
        <v>274</v>
      </c>
      <c r="J52" s="152"/>
    </row>
    <row r="53" spans="1:12" ht="28.5" customHeight="1" x14ac:dyDescent="0.25">
      <c r="A53" s="87" t="s">
        <v>131</v>
      </c>
      <c r="B53" s="88" t="s">
        <v>250</v>
      </c>
      <c r="C53" s="89">
        <v>1</v>
      </c>
      <c r="D53" s="90">
        <v>40</v>
      </c>
      <c r="E53" s="90">
        <v>40</v>
      </c>
      <c r="F53" s="110">
        <v>41641</v>
      </c>
      <c r="G53" s="149">
        <v>42004</v>
      </c>
      <c r="H53" s="150"/>
      <c r="I53" s="151" t="s">
        <v>257</v>
      </c>
      <c r="J53" s="152"/>
    </row>
    <row r="54" spans="1:12" ht="34.5" customHeight="1" x14ac:dyDescent="0.25">
      <c r="A54" s="87" t="s">
        <v>131</v>
      </c>
      <c r="B54" s="88" t="s">
        <v>251</v>
      </c>
      <c r="C54" s="89">
        <v>1</v>
      </c>
      <c r="D54" s="90">
        <v>40</v>
      </c>
      <c r="E54" s="90">
        <v>40</v>
      </c>
      <c r="F54" s="110">
        <v>41641</v>
      </c>
      <c r="G54" s="149">
        <v>42004</v>
      </c>
      <c r="H54" s="150"/>
      <c r="I54" s="153" t="s">
        <v>275</v>
      </c>
      <c r="J54" s="152"/>
      <c r="K54" s="117"/>
    </row>
    <row r="55" spans="1:12" x14ac:dyDescent="0.25">
      <c r="A55" s="163" t="s">
        <v>84</v>
      </c>
      <c r="B55" s="163"/>
      <c r="C55" s="163"/>
      <c r="D55" s="59">
        <f>SUM(D49:D54)</f>
        <v>190</v>
      </c>
      <c r="E55" s="59">
        <f>SUM(E49:E54)</f>
        <v>190</v>
      </c>
      <c r="F55" s="164"/>
      <c r="G55" s="165"/>
      <c r="H55" s="165"/>
      <c r="I55" s="165"/>
      <c r="J55" s="166"/>
      <c r="L55" s="117">
        <f>E57+E56</f>
        <v>3538</v>
      </c>
    </row>
    <row r="56" spans="1:12" x14ac:dyDescent="0.25">
      <c r="A56" s="163" t="s">
        <v>256</v>
      </c>
      <c r="B56" s="163"/>
      <c r="C56" s="163"/>
      <c r="D56" s="59">
        <f>358+190</f>
        <v>548</v>
      </c>
      <c r="E56" s="59">
        <f>358+190</f>
        <v>548</v>
      </c>
      <c r="F56" s="167"/>
      <c r="G56" s="168"/>
      <c r="H56" s="168"/>
      <c r="I56" s="168"/>
      <c r="J56" s="169"/>
      <c r="K56" s="117">
        <f>E57+E55</f>
        <v>3180</v>
      </c>
    </row>
    <row r="57" spans="1:12" x14ac:dyDescent="0.25">
      <c r="A57" s="163" t="s">
        <v>85</v>
      </c>
      <c r="B57" s="163"/>
      <c r="C57" s="163"/>
      <c r="D57" s="59">
        <v>5563</v>
      </c>
      <c r="E57" s="59">
        <v>2990</v>
      </c>
      <c r="F57" s="170"/>
      <c r="G57" s="171"/>
      <c r="H57" s="171"/>
      <c r="I57" s="171"/>
      <c r="J57" s="172"/>
    </row>
    <row r="58" spans="1:12" x14ac:dyDescent="0.25">
      <c r="A58" s="157" t="s">
        <v>235</v>
      </c>
      <c r="B58" s="158"/>
      <c r="C58" s="158"/>
      <c r="D58" s="158"/>
      <c r="E58" s="158"/>
      <c r="F58" s="158"/>
      <c r="G58" s="158"/>
      <c r="H58" s="158"/>
      <c r="I58" s="158"/>
      <c r="J58" s="159"/>
      <c r="L58" s="86"/>
    </row>
    <row r="59" spans="1:12" x14ac:dyDescent="0.25">
      <c r="A59" s="10" t="s">
        <v>27</v>
      </c>
      <c r="B59" s="173" t="s">
        <v>30</v>
      </c>
      <c r="C59" s="173"/>
      <c r="D59" s="173"/>
      <c r="E59" s="173" t="s">
        <v>236</v>
      </c>
      <c r="F59" s="173"/>
      <c r="G59" s="173" t="s">
        <v>237</v>
      </c>
      <c r="H59" s="173"/>
      <c r="I59" s="96" t="s">
        <v>238</v>
      </c>
      <c r="J59" s="96" t="s">
        <v>239</v>
      </c>
    </row>
    <row r="60" spans="1:12" x14ac:dyDescent="0.25">
      <c r="A60" s="5">
        <v>1</v>
      </c>
      <c r="B60" s="174" t="s">
        <v>240</v>
      </c>
      <c r="C60" s="174"/>
      <c r="D60" s="174"/>
      <c r="E60" s="175">
        <v>41703</v>
      </c>
      <c r="F60" s="175"/>
      <c r="G60" s="175">
        <v>42004</v>
      </c>
      <c r="H60" s="175"/>
      <c r="I60" s="97">
        <v>9476.34</v>
      </c>
      <c r="J60" s="98">
        <f>357502*1.12</f>
        <v>400402.24000000005</v>
      </c>
    </row>
    <row r="61" spans="1:12" x14ac:dyDescent="0.25">
      <c r="A61" s="5"/>
      <c r="B61" s="174"/>
      <c r="C61" s="174"/>
      <c r="D61" s="174"/>
      <c r="E61" s="175"/>
      <c r="F61" s="175"/>
      <c r="G61" s="175"/>
      <c r="H61" s="175"/>
      <c r="I61" s="97"/>
      <c r="J61" s="98"/>
    </row>
    <row r="62" spans="1:12" x14ac:dyDescent="0.25">
      <c r="A62" s="29"/>
      <c r="B62" s="29"/>
      <c r="C62" s="29"/>
      <c r="D62" s="29"/>
      <c r="E62" s="176">
        <f>E60</f>
        <v>41703</v>
      </c>
      <c r="F62" s="177"/>
      <c r="G62" s="176">
        <f>G60</f>
        <v>42004</v>
      </c>
      <c r="H62" s="177"/>
      <c r="I62" s="99">
        <f>SUM(I60:I61)</f>
        <v>9476.34</v>
      </c>
      <c r="J62" s="100">
        <f>SUM(J60:J61)</f>
        <v>400402.24000000005</v>
      </c>
    </row>
    <row r="63" spans="1:12" x14ac:dyDescent="0.25">
      <c r="A63" s="157" t="s">
        <v>26</v>
      </c>
      <c r="B63" s="158"/>
      <c r="C63" s="158"/>
      <c r="D63" s="158"/>
      <c r="E63" s="158"/>
      <c r="F63" s="158"/>
      <c r="G63" s="158"/>
      <c r="H63" s="158"/>
      <c r="I63" s="158"/>
      <c r="J63" s="159"/>
    </row>
    <row r="64" spans="1:12" x14ac:dyDescent="0.25">
      <c r="A64" s="10" t="s">
        <v>27</v>
      </c>
      <c r="B64" s="160" t="s">
        <v>30</v>
      </c>
      <c r="C64" s="161"/>
      <c r="D64" s="161"/>
      <c r="E64" s="161"/>
      <c r="F64" s="161"/>
      <c r="G64" s="161"/>
      <c r="H64" s="161"/>
      <c r="I64" s="161"/>
      <c r="J64" s="162"/>
    </row>
    <row r="65" spans="1:14" x14ac:dyDescent="0.25">
      <c r="A65" s="5"/>
      <c r="B65" s="154"/>
      <c r="C65" s="155"/>
      <c r="D65" s="155"/>
      <c r="E65" s="155"/>
      <c r="F65" s="155"/>
      <c r="G65" s="155"/>
      <c r="H65" s="155"/>
      <c r="I65" s="155"/>
      <c r="J65" s="156"/>
    </row>
    <row r="66" spans="1:14" x14ac:dyDescent="0.25">
      <c r="A66" s="5"/>
      <c r="B66" s="154"/>
      <c r="C66" s="155"/>
      <c r="D66" s="155"/>
      <c r="E66" s="155"/>
      <c r="F66" s="155"/>
      <c r="G66" s="155"/>
      <c r="H66" s="155"/>
      <c r="I66" s="155"/>
      <c r="J66" s="156"/>
    </row>
    <row r="67" spans="1:14" x14ac:dyDescent="0.25">
      <c r="A67" s="5"/>
      <c r="B67" s="154"/>
      <c r="C67" s="155"/>
      <c r="D67" s="155"/>
      <c r="E67" s="155"/>
      <c r="F67" s="155"/>
      <c r="G67" s="155"/>
      <c r="H67" s="155"/>
      <c r="I67" s="155"/>
      <c r="J67" s="156"/>
    </row>
    <row r="68" spans="1:14" s="29" customFormat="1" x14ac:dyDescent="0.25">
      <c r="D68" s="74"/>
      <c r="E68" s="74"/>
    </row>
    <row r="69" spans="1:14" s="29" customFormat="1" x14ac:dyDescent="0.25">
      <c r="D69" s="74"/>
      <c r="E69" s="74"/>
      <c r="F69" s="74"/>
    </row>
    <row r="70" spans="1:14" s="29" customFormat="1" x14ac:dyDescent="0.25">
      <c r="D70" s="74"/>
      <c r="G70" s="74"/>
      <c r="H70" s="74"/>
    </row>
    <row r="71" spans="1:14" s="29" customFormat="1" x14ac:dyDescent="0.25">
      <c r="D71" s="74"/>
      <c r="G71" s="74"/>
      <c r="H71" s="74"/>
    </row>
    <row r="72" spans="1:14" s="29" customFormat="1" x14ac:dyDescent="0.25">
      <c r="D72" s="74"/>
      <c r="G72" s="74"/>
      <c r="H72" s="74"/>
      <c r="N72" s="29">
        <v>35</v>
      </c>
    </row>
    <row r="73" spans="1:14" s="29" customFormat="1" x14ac:dyDescent="0.25">
      <c r="D73" s="74"/>
      <c r="G73" s="74"/>
      <c r="H73" s="74"/>
    </row>
    <row r="74" spans="1:14" s="29" customFormat="1" x14ac:dyDescent="0.25">
      <c r="D74" s="74"/>
      <c r="G74" s="74"/>
      <c r="H74" s="74"/>
    </row>
    <row r="75" spans="1:14" s="29" customFormat="1" x14ac:dyDescent="0.25">
      <c r="D75" s="74"/>
      <c r="G75" s="74"/>
      <c r="H75" s="74"/>
    </row>
    <row r="76" spans="1:14" s="29" customFormat="1" x14ac:dyDescent="0.25">
      <c r="D76" s="74"/>
      <c r="G76" s="74"/>
      <c r="H76" s="74"/>
    </row>
    <row r="77" spans="1:14" s="29" customFormat="1" x14ac:dyDescent="0.25"/>
    <row r="78" spans="1:14" s="29" customFormat="1" x14ac:dyDescent="0.25">
      <c r="G78" s="74"/>
    </row>
    <row r="79" spans="1:14" s="29" customFormat="1" x14ac:dyDescent="0.25"/>
    <row r="80" spans="1:14" s="29" customFormat="1" x14ac:dyDescent="0.25"/>
    <row r="81" s="29" customFormat="1" x14ac:dyDescent="0.25"/>
    <row r="82" s="29" customFormat="1" x14ac:dyDescent="0.25"/>
    <row r="83" s="29" customFormat="1" x14ac:dyDescent="0.25"/>
    <row r="84" s="29" customFormat="1" x14ac:dyDescent="0.25"/>
    <row r="85" s="29" customFormat="1" x14ac:dyDescent="0.25"/>
    <row r="86" s="29" customFormat="1" x14ac:dyDescent="0.25"/>
    <row r="87" s="29" customFormat="1" x14ac:dyDescent="0.25"/>
    <row r="88" s="29" customFormat="1" x14ac:dyDescent="0.25"/>
    <row r="89" s="29" customFormat="1" x14ac:dyDescent="0.25"/>
    <row r="90" s="29" customFormat="1" x14ac:dyDescent="0.25"/>
    <row r="91" s="29" customFormat="1" x14ac:dyDescent="0.25"/>
    <row r="92" s="29" customFormat="1" x14ac:dyDescent="0.25"/>
    <row r="93" s="29" customFormat="1" x14ac:dyDescent="0.25"/>
    <row r="94" s="29" customFormat="1" x14ac:dyDescent="0.25"/>
    <row r="95" s="29" customFormat="1" x14ac:dyDescent="0.25"/>
    <row r="96" s="29" customFormat="1" x14ac:dyDescent="0.25"/>
    <row r="97" s="29" customFormat="1" x14ac:dyDescent="0.25"/>
    <row r="98" s="29" customFormat="1" x14ac:dyDescent="0.25"/>
    <row r="99" s="29" customFormat="1" x14ac:dyDescent="0.25"/>
    <row r="100" s="29" customFormat="1" x14ac:dyDescent="0.25"/>
    <row r="101" s="29" customFormat="1" x14ac:dyDescent="0.25"/>
    <row r="102" s="29" customFormat="1" x14ac:dyDescent="0.25"/>
    <row r="103" s="29" customFormat="1" x14ac:dyDescent="0.25"/>
    <row r="104" s="29" customFormat="1" x14ac:dyDescent="0.25"/>
    <row r="105" s="29" customFormat="1" x14ac:dyDescent="0.25"/>
    <row r="106" s="29" customFormat="1" x14ac:dyDescent="0.25"/>
    <row r="107" s="29" customFormat="1" x14ac:dyDescent="0.25"/>
    <row r="108" s="29" customFormat="1" x14ac:dyDescent="0.25"/>
    <row r="109" s="29" customFormat="1" x14ac:dyDescent="0.25"/>
    <row r="110" s="29" customFormat="1" x14ac:dyDescent="0.25"/>
    <row r="111" s="29" customFormat="1" x14ac:dyDescent="0.25"/>
    <row r="112" s="29" customFormat="1" x14ac:dyDescent="0.25"/>
    <row r="113" s="29" customFormat="1" x14ac:dyDescent="0.25"/>
    <row r="114" s="29" customFormat="1" x14ac:dyDescent="0.25"/>
    <row r="115" s="29" customFormat="1" x14ac:dyDescent="0.25"/>
    <row r="116" s="29" customFormat="1" x14ac:dyDescent="0.25"/>
    <row r="117" s="29" customFormat="1" x14ac:dyDescent="0.25"/>
    <row r="118" s="29" customFormat="1" x14ac:dyDescent="0.25"/>
    <row r="119" s="29" customFormat="1" x14ac:dyDescent="0.25"/>
    <row r="120" s="29" customFormat="1" x14ac:dyDescent="0.25"/>
    <row r="121" s="29" customFormat="1" x14ac:dyDescent="0.25"/>
    <row r="122" s="29" customFormat="1" x14ac:dyDescent="0.25"/>
    <row r="123" s="29" customFormat="1" x14ac:dyDescent="0.25"/>
    <row r="124" s="29" customFormat="1" x14ac:dyDescent="0.25"/>
    <row r="125" s="29" customFormat="1" x14ac:dyDescent="0.25"/>
    <row r="126" s="29" customFormat="1" x14ac:dyDescent="0.25"/>
    <row r="127" s="29" customFormat="1" x14ac:dyDescent="0.25"/>
    <row r="128" s="29" customFormat="1" x14ac:dyDescent="0.25"/>
    <row r="129" s="29" customFormat="1" x14ac:dyDescent="0.25"/>
    <row r="130" s="29" customFormat="1" x14ac:dyDescent="0.25"/>
    <row r="131" s="29" customFormat="1" x14ac:dyDescent="0.25"/>
    <row r="132" s="29" customFormat="1" x14ac:dyDescent="0.25"/>
    <row r="133" s="29" customFormat="1" x14ac:dyDescent="0.25"/>
    <row r="134" s="29" customFormat="1" x14ac:dyDescent="0.25"/>
    <row r="135" s="29" customFormat="1" x14ac:dyDescent="0.25"/>
    <row r="136" s="29" customFormat="1" x14ac:dyDescent="0.25"/>
    <row r="137" s="29" customFormat="1" x14ac:dyDescent="0.25"/>
    <row r="138" s="29" customFormat="1" x14ac:dyDescent="0.25"/>
    <row r="139" s="29" customFormat="1" x14ac:dyDescent="0.25"/>
    <row r="140" s="29" customFormat="1" x14ac:dyDescent="0.25"/>
    <row r="141" s="29" customFormat="1" x14ac:dyDescent="0.25"/>
    <row r="142" s="29" customFormat="1" x14ac:dyDescent="0.25"/>
    <row r="143" s="29" customFormat="1" x14ac:dyDescent="0.25"/>
    <row r="144" s="29" customFormat="1" x14ac:dyDescent="0.25"/>
    <row r="145" s="29" customFormat="1" x14ac:dyDescent="0.25"/>
    <row r="146" s="29" customFormat="1" x14ac:dyDescent="0.25"/>
    <row r="147" s="29" customFormat="1" x14ac:dyDescent="0.25"/>
    <row r="148" s="29" customFormat="1" x14ac:dyDescent="0.25"/>
    <row r="149" s="29" customFormat="1" x14ac:dyDescent="0.25"/>
    <row r="150" s="29" customFormat="1" x14ac:dyDescent="0.25"/>
    <row r="151" s="29" customFormat="1" x14ac:dyDescent="0.25"/>
    <row r="152" s="29" customFormat="1" x14ac:dyDescent="0.25"/>
    <row r="153" s="29" customFormat="1" x14ac:dyDescent="0.25"/>
    <row r="154" s="29" customFormat="1" x14ac:dyDescent="0.25"/>
    <row r="155" s="29" customFormat="1" x14ac:dyDescent="0.25"/>
    <row r="156" s="29" customFormat="1" x14ac:dyDescent="0.25"/>
    <row r="157" s="29" customFormat="1" x14ac:dyDescent="0.25"/>
    <row r="158" s="29" customFormat="1" x14ac:dyDescent="0.25"/>
    <row r="159" s="29" customFormat="1" x14ac:dyDescent="0.25"/>
    <row r="160" s="29" customFormat="1" x14ac:dyDescent="0.25"/>
    <row r="161" s="29" customFormat="1" x14ac:dyDescent="0.25"/>
    <row r="162" s="29" customFormat="1" x14ac:dyDescent="0.25"/>
    <row r="163" s="29" customFormat="1" x14ac:dyDescent="0.25"/>
    <row r="164" s="29" customFormat="1" x14ac:dyDescent="0.25"/>
    <row r="165" s="29" customFormat="1" x14ac:dyDescent="0.25"/>
    <row r="166" s="29" customFormat="1" x14ac:dyDescent="0.25"/>
    <row r="167" s="29" customFormat="1" x14ac:dyDescent="0.25"/>
    <row r="168" s="29" customFormat="1" x14ac:dyDescent="0.25"/>
    <row r="169" s="29" customFormat="1" x14ac:dyDescent="0.25"/>
    <row r="170" s="29" customFormat="1" x14ac:dyDescent="0.25"/>
    <row r="171" s="29" customFormat="1" x14ac:dyDescent="0.25"/>
    <row r="172" s="29" customFormat="1" x14ac:dyDescent="0.25"/>
    <row r="173" s="29" customFormat="1" x14ac:dyDescent="0.25"/>
    <row r="174" s="29" customFormat="1" x14ac:dyDescent="0.25"/>
    <row r="175" s="29" customFormat="1" x14ac:dyDescent="0.25"/>
    <row r="176" s="29" customFormat="1" x14ac:dyDescent="0.25"/>
    <row r="177" s="29" customFormat="1" x14ac:dyDescent="0.25"/>
    <row r="178" s="29" customFormat="1" x14ac:dyDescent="0.25"/>
    <row r="179" s="29" customFormat="1" x14ac:dyDescent="0.25"/>
    <row r="180" s="29" customFormat="1" x14ac:dyDescent="0.25"/>
    <row r="181" s="29" customFormat="1" x14ac:dyDescent="0.25"/>
    <row r="182" s="29" customFormat="1" x14ac:dyDescent="0.25"/>
    <row r="183" s="29" customFormat="1" x14ac:dyDescent="0.25"/>
    <row r="184" s="29" customFormat="1" x14ac:dyDescent="0.25"/>
    <row r="185" s="29" customFormat="1" x14ac:dyDescent="0.25"/>
    <row r="186" s="29" customFormat="1" x14ac:dyDescent="0.25"/>
    <row r="187" s="29" customFormat="1" x14ac:dyDescent="0.25"/>
    <row r="188" s="29" customFormat="1" x14ac:dyDescent="0.25"/>
    <row r="189" s="29" customFormat="1" x14ac:dyDescent="0.25"/>
    <row r="190" s="29" customFormat="1" x14ac:dyDescent="0.25"/>
    <row r="191" s="29" customFormat="1" x14ac:dyDescent="0.25"/>
    <row r="192" s="29" customFormat="1" x14ac:dyDescent="0.25"/>
    <row r="193" s="29" customFormat="1" x14ac:dyDescent="0.25"/>
    <row r="194" s="29" customFormat="1" x14ac:dyDescent="0.25"/>
    <row r="195" s="29" customFormat="1" x14ac:dyDescent="0.25"/>
    <row r="196" s="29" customFormat="1" x14ac:dyDescent="0.25"/>
    <row r="197" s="29" customFormat="1" x14ac:dyDescent="0.25"/>
    <row r="198" s="29" customFormat="1" x14ac:dyDescent="0.25"/>
    <row r="199" s="29" customFormat="1" x14ac:dyDescent="0.25"/>
    <row r="200" s="29" customFormat="1" x14ac:dyDescent="0.25"/>
    <row r="201" s="29" customFormat="1" x14ac:dyDescent="0.25"/>
    <row r="202" s="29" customFormat="1" x14ac:dyDescent="0.25"/>
    <row r="203" s="29" customFormat="1" x14ac:dyDescent="0.25"/>
    <row r="204" s="29" customFormat="1" x14ac:dyDescent="0.25"/>
    <row r="205" s="29" customFormat="1" x14ac:dyDescent="0.25"/>
    <row r="206" s="29" customFormat="1" x14ac:dyDescent="0.25"/>
    <row r="207" s="29" customFormat="1" x14ac:dyDescent="0.25"/>
    <row r="208" s="29" customFormat="1" x14ac:dyDescent="0.25"/>
    <row r="209" s="29" customFormat="1" x14ac:dyDescent="0.25"/>
    <row r="210" s="29" customFormat="1" x14ac:dyDescent="0.25"/>
    <row r="211" s="29" customFormat="1" x14ac:dyDescent="0.25"/>
    <row r="212" s="29" customFormat="1" x14ac:dyDescent="0.25"/>
    <row r="213" s="29" customFormat="1" x14ac:dyDescent="0.25"/>
    <row r="214" s="29" customFormat="1" x14ac:dyDescent="0.25"/>
    <row r="215" s="29" customFormat="1" x14ac:dyDescent="0.25"/>
    <row r="216" s="29" customFormat="1" x14ac:dyDescent="0.25"/>
    <row r="217" s="29" customFormat="1" x14ac:dyDescent="0.25"/>
    <row r="218" s="29" customFormat="1" x14ac:dyDescent="0.25"/>
    <row r="219" s="29" customFormat="1" x14ac:dyDescent="0.25"/>
    <row r="220" s="29" customFormat="1" x14ac:dyDescent="0.25"/>
    <row r="221" s="29" customFormat="1" x14ac:dyDescent="0.25"/>
    <row r="222" s="29" customFormat="1" x14ac:dyDescent="0.25"/>
    <row r="223" s="29" customFormat="1" x14ac:dyDescent="0.25"/>
    <row r="224" s="29" customFormat="1" x14ac:dyDescent="0.25"/>
    <row r="225" s="29" customFormat="1" x14ac:dyDescent="0.25"/>
    <row r="226" s="29" customFormat="1" x14ac:dyDescent="0.25"/>
    <row r="227" s="29" customFormat="1" x14ac:dyDescent="0.25"/>
    <row r="228" s="29" customFormat="1" x14ac:dyDescent="0.25"/>
    <row r="229" s="29" customFormat="1" x14ac:dyDescent="0.25"/>
    <row r="230" s="29" customFormat="1" x14ac:dyDescent="0.25"/>
    <row r="231" s="29" customFormat="1" x14ac:dyDescent="0.25"/>
    <row r="232" s="29" customFormat="1" x14ac:dyDescent="0.25"/>
    <row r="233" s="29" customFormat="1" x14ac:dyDescent="0.25"/>
    <row r="234" s="29" customFormat="1" x14ac:dyDescent="0.25"/>
    <row r="235" s="29" customFormat="1" x14ac:dyDescent="0.25"/>
    <row r="236" s="29" customFormat="1" x14ac:dyDescent="0.25"/>
    <row r="237" s="29" customFormat="1" x14ac:dyDescent="0.25"/>
    <row r="238" s="29" customFormat="1" x14ac:dyDescent="0.25"/>
    <row r="239" s="29" customFormat="1" x14ac:dyDescent="0.25"/>
    <row r="240" s="29" customFormat="1" x14ac:dyDescent="0.25"/>
    <row r="241" s="29" customFormat="1" x14ac:dyDescent="0.25"/>
    <row r="242" s="29" customFormat="1" x14ac:dyDescent="0.25"/>
    <row r="243" s="29" customFormat="1" x14ac:dyDescent="0.25"/>
    <row r="244" s="29" customFormat="1" x14ac:dyDescent="0.25"/>
    <row r="245" s="29" customFormat="1" x14ac:dyDescent="0.25"/>
    <row r="246" s="29" customFormat="1" x14ac:dyDescent="0.25"/>
    <row r="247" s="29" customFormat="1" x14ac:dyDescent="0.25"/>
    <row r="248" s="29" customFormat="1" x14ac:dyDescent="0.25"/>
    <row r="249" s="29" customFormat="1" x14ac:dyDescent="0.25"/>
    <row r="250" s="29" customFormat="1" x14ac:dyDescent="0.25"/>
    <row r="251" s="29" customFormat="1" x14ac:dyDescent="0.25"/>
    <row r="252" s="29" customFormat="1" x14ac:dyDescent="0.25"/>
    <row r="253" s="29" customFormat="1" x14ac:dyDescent="0.25"/>
    <row r="254" s="29" customFormat="1" x14ac:dyDescent="0.25"/>
    <row r="255" s="29" customFormat="1" x14ac:dyDescent="0.25"/>
    <row r="256" s="29" customFormat="1" x14ac:dyDescent="0.25"/>
    <row r="257" s="29" customFormat="1" x14ac:dyDescent="0.25"/>
    <row r="258" s="29" customFormat="1" x14ac:dyDescent="0.25"/>
    <row r="259" s="29" customFormat="1" x14ac:dyDescent="0.25"/>
    <row r="260" s="29" customFormat="1" x14ac:dyDescent="0.25"/>
    <row r="261" s="29" customFormat="1" x14ac:dyDescent="0.25"/>
    <row r="262" s="29" customFormat="1" x14ac:dyDescent="0.25"/>
    <row r="263" s="29" customFormat="1" x14ac:dyDescent="0.25"/>
    <row r="264" s="29" customFormat="1" x14ac:dyDescent="0.25"/>
    <row r="265" s="29" customFormat="1" x14ac:dyDescent="0.25"/>
    <row r="266" s="29" customFormat="1" x14ac:dyDescent="0.25"/>
    <row r="267" s="29" customFormat="1" x14ac:dyDescent="0.25"/>
    <row r="268" s="29" customFormat="1" x14ac:dyDescent="0.25"/>
    <row r="269" s="29" customFormat="1" x14ac:dyDescent="0.25"/>
    <row r="270" s="29" customFormat="1" x14ac:dyDescent="0.25"/>
    <row r="271" s="29" customFormat="1" x14ac:dyDescent="0.25"/>
    <row r="272" s="29" customFormat="1" x14ac:dyDescent="0.25"/>
    <row r="273" s="29" customFormat="1" x14ac:dyDescent="0.25"/>
    <row r="274" s="29" customFormat="1" x14ac:dyDescent="0.25"/>
    <row r="275" s="29" customFormat="1" x14ac:dyDescent="0.25"/>
    <row r="276" s="29" customFormat="1" x14ac:dyDescent="0.25"/>
    <row r="277" s="29" customFormat="1" x14ac:dyDescent="0.25"/>
    <row r="278" s="29" customFormat="1" x14ac:dyDescent="0.25"/>
    <row r="279" s="29" customFormat="1" x14ac:dyDescent="0.25"/>
    <row r="280" s="29" customFormat="1" x14ac:dyDescent="0.25"/>
    <row r="281" s="29" customFormat="1" x14ac:dyDescent="0.25"/>
    <row r="282" s="29" customFormat="1" x14ac:dyDescent="0.25"/>
    <row r="283" s="29" customFormat="1" x14ac:dyDescent="0.25"/>
    <row r="284" s="29" customFormat="1" x14ac:dyDescent="0.25"/>
    <row r="285" s="29" customFormat="1" x14ac:dyDescent="0.25"/>
    <row r="286" s="29" customFormat="1" x14ac:dyDescent="0.25"/>
    <row r="287" s="29" customFormat="1" x14ac:dyDescent="0.25"/>
    <row r="288" s="29" customFormat="1" x14ac:dyDescent="0.25"/>
    <row r="289" s="29" customFormat="1" x14ac:dyDescent="0.25"/>
    <row r="290" s="29" customFormat="1" x14ac:dyDescent="0.25"/>
    <row r="291" s="29" customFormat="1" x14ac:dyDescent="0.25"/>
    <row r="292" s="29" customFormat="1" x14ac:dyDescent="0.25"/>
    <row r="293" s="29" customFormat="1" x14ac:dyDescent="0.25"/>
    <row r="294" s="29" customFormat="1" x14ac:dyDescent="0.25"/>
    <row r="295" s="29" customFormat="1" x14ac:dyDescent="0.25"/>
    <row r="296" s="29" customFormat="1" x14ac:dyDescent="0.25"/>
    <row r="297" s="29" customFormat="1" x14ac:dyDescent="0.25"/>
    <row r="298" s="29" customFormat="1" x14ac:dyDescent="0.25"/>
    <row r="299" s="29" customFormat="1" x14ac:dyDescent="0.25"/>
    <row r="300" s="29" customFormat="1" x14ac:dyDescent="0.25"/>
    <row r="301" s="29" customFormat="1" x14ac:dyDescent="0.25"/>
    <row r="302" s="29" customFormat="1" x14ac:dyDescent="0.25"/>
    <row r="303" s="29" customFormat="1" x14ac:dyDescent="0.25"/>
    <row r="304" s="29" customFormat="1" x14ac:dyDescent="0.25"/>
    <row r="305" s="29" customFormat="1" x14ac:dyDescent="0.25"/>
    <row r="306" s="29" customFormat="1" x14ac:dyDescent="0.25"/>
    <row r="307" s="29" customFormat="1" x14ac:dyDescent="0.25"/>
    <row r="308" s="29" customFormat="1" x14ac:dyDescent="0.25"/>
    <row r="309" s="29" customFormat="1" x14ac:dyDescent="0.25"/>
    <row r="310" s="29" customFormat="1" x14ac:dyDescent="0.25"/>
    <row r="311" s="29" customFormat="1" x14ac:dyDescent="0.25"/>
    <row r="312" s="29" customFormat="1" x14ac:dyDescent="0.25"/>
    <row r="313" s="29" customFormat="1" x14ac:dyDescent="0.25"/>
    <row r="314" s="29" customFormat="1" x14ac:dyDescent="0.25"/>
    <row r="315" s="29" customFormat="1" x14ac:dyDescent="0.25"/>
    <row r="316" s="29" customFormat="1" x14ac:dyDescent="0.25"/>
    <row r="317" s="29" customFormat="1" x14ac:dyDescent="0.25"/>
    <row r="318" s="29" customFormat="1" x14ac:dyDescent="0.25"/>
    <row r="319" s="29" customFormat="1" x14ac:dyDescent="0.25"/>
    <row r="320" s="29" customFormat="1" x14ac:dyDescent="0.25"/>
    <row r="321" s="29" customFormat="1" x14ac:dyDescent="0.25"/>
    <row r="322" s="29" customFormat="1" x14ac:dyDescent="0.25"/>
    <row r="323" s="29" customFormat="1" x14ac:dyDescent="0.25"/>
    <row r="324" s="29" customFormat="1" x14ac:dyDescent="0.25"/>
    <row r="325" s="29" customFormat="1" x14ac:dyDescent="0.25"/>
    <row r="326" s="29" customFormat="1" x14ac:dyDescent="0.25"/>
    <row r="327" s="29" customFormat="1" x14ac:dyDescent="0.25"/>
    <row r="328" s="29" customFormat="1" x14ac:dyDescent="0.25"/>
    <row r="329" s="29" customFormat="1" x14ac:dyDescent="0.25"/>
    <row r="330" s="29" customFormat="1" x14ac:dyDescent="0.25"/>
    <row r="331" s="29" customFormat="1" x14ac:dyDescent="0.25"/>
    <row r="332" s="29" customFormat="1" x14ac:dyDescent="0.25"/>
    <row r="333" s="29" customFormat="1" x14ac:dyDescent="0.25"/>
    <row r="334" s="29" customFormat="1" x14ac:dyDescent="0.25"/>
    <row r="335" s="29" customFormat="1" x14ac:dyDescent="0.25"/>
    <row r="336" s="29" customFormat="1" x14ac:dyDescent="0.25"/>
    <row r="337" s="29" customFormat="1" x14ac:dyDescent="0.25"/>
    <row r="338" s="29" customFormat="1" x14ac:dyDescent="0.25"/>
    <row r="339" s="29" customFormat="1" x14ac:dyDescent="0.25"/>
    <row r="340" s="29" customFormat="1" x14ac:dyDescent="0.25"/>
    <row r="341" s="29" customFormat="1" x14ac:dyDescent="0.25"/>
    <row r="342" s="29" customFormat="1" x14ac:dyDescent="0.25"/>
    <row r="343" s="29" customFormat="1" x14ac:dyDescent="0.25"/>
    <row r="344" s="29" customFormat="1" x14ac:dyDescent="0.25"/>
    <row r="345" s="29" customFormat="1" x14ac:dyDescent="0.25"/>
    <row r="346" s="29" customFormat="1" x14ac:dyDescent="0.25"/>
    <row r="347" s="29" customFormat="1" x14ac:dyDescent="0.25"/>
    <row r="348" s="29" customFormat="1" x14ac:dyDescent="0.25"/>
    <row r="349" s="29" customFormat="1" x14ac:dyDescent="0.25"/>
    <row r="350" s="29" customFormat="1" x14ac:dyDescent="0.25"/>
    <row r="351" s="29" customFormat="1" x14ac:dyDescent="0.25"/>
    <row r="352" s="29" customFormat="1" x14ac:dyDescent="0.25"/>
    <row r="353" s="29" customFormat="1" x14ac:dyDescent="0.25"/>
    <row r="354" s="29" customFormat="1" x14ac:dyDescent="0.25"/>
    <row r="355" s="29" customFormat="1" x14ac:dyDescent="0.25"/>
    <row r="356" s="29" customFormat="1" x14ac:dyDescent="0.25"/>
    <row r="357" s="29" customFormat="1" x14ac:dyDescent="0.25"/>
    <row r="358" s="29" customFormat="1" x14ac:dyDescent="0.25"/>
    <row r="359" s="29" customFormat="1" x14ac:dyDescent="0.25"/>
    <row r="360" s="29" customFormat="1" x14ac:dyDescent="0.25"/>
    <row r="361" s="29" customFormat="1" x14ac:dyDescent="0.25"/>
    <row r="362" s="29" customFormat="1" x14ac:dyDescent="0.25"/>
    <row r="363" s="29" customFormat="1" x14ac:dyDescent="0.25"/>
    <row r="364" s="29" customFormat="1" x14ac:dyDescent="0.25"/>
    <row r="365" s="29" customFormat="1" x14ac:dyDescent="0.25"/>
    <row r="366" s="29" customFormat="1" x14ac:dyDescent="0.25"/>
    <row r="367" s="29" customFormat="1" x14ac:dyDescent="0.25"/>
    <row r="368" s="29" customFormat="1" x14ac:dyDescent="0.25"/>
    <row r="369" s="29" customFormat="1" x14ac:dyDescent="0.25"/>
    <row r="370" s="29" customFormat="1" x14ac:dyDescent="0.25"/>
    <row r="371" s="29" customFormat="1" x14ac:dyDescent="0.25"/>
    <row r="372" s="29" customFormat="1" x14ac:dyDescent="0.25"/>
    <row r="373" s="29" customFormat="1" x14ac:dyDescent="0.25"/>
    <row r="374" s="29" customFormat="1" x14ac:dyDescent="0.25"/>
    <row r="375" s="29" customFormat="1" x14ac:dyDescent="0.25"/>
    <row r="376" s="29" customFormat="1" x14ac:dyDescent="0.25"/>
    <row r="377" s="29" customFormat="1" x14ac:dyDescent="0.25"/>
    <row r="378" s="29" customFormat="1" x14ac:dyDescent="0.25"/>
    <row r="379" s="29" customFormat="1" x14ac:dyDescent="0.25"/>
    <row r="380" s="29" customFormat="1" x14ac:dyDescent="0.25"/>
    <row r="381" s="29" customFormat="1" x14ac:dyDescent="0.25"/>
    <row r="382" s="29" customFormat="1" x14ac:dyDescent="0.25"/>
    <row r="383" s="29" customFormat="1" x14ac:dyDescent="0.25"/>
    <row r="384" s="29" customFormat="1" x14ac:dyDescent="0.25"/>
    <row r="385" s="29" customFormat="1" x14ac:dyDescent="0.25"/>
    <row r="386" s="29" customFormat="1" x14ac:dyDescent="0.25"/>
    <row r="387" s="29" customFormat="1" x14ac:dyDescent="0.25"/>
    <row r="388" s="29" customFormat="1" x14ac:dyDescent="0.25"/>
    <row r="389" s="29" customFormat="1" x14ac:dyDescent="0.25"/>
    <row r="390" s="29" customFormat="1" x14ac:dyDescent="0.25"/>
    <row r="391" s="29" customFormat="1" x14ac:dyDescent="0.25"/>
    <row r="392" s="29" customFormat="1" x14ac:dyDescent="0.25"/>
    <row r="393" s="29" customFormat="1" x14ac:dyDescent="0.25"/>
    <row r="394" s="29" customFormat="1" x14ac:dyDescent="0.25"/>
    <row r="395" s="29" customFormat="1" x14ac:dyDescent="0.25"/>
    <row r="396" s="29" customFormat="1" x14ac:dyDescent="0.25"/>
    <row r="397" s="29" customFormat="1" x14ac:dyDescent="0.25"/>
    <row r="398" s="29" customFormat="1" x14ac:dyDescent="0.25"/>
    <row r="399" s="29" customFormat="1" x14ac:dyDescent="0.25"/>
    <row r="400" s="29" customFormat="1" x14ac:dyDescent="0.25"/>
    <row r="401" s="29" customFormat="1" x14ac:dyDescent="0.25"/>
    <row r="402" s="29" customFormat="1" x14ac:dyDescent="0.25"/>
    <row r="403" s="29" customFormat="1" x14ac:dyDescent="0.25"/>
    <row r="404" s="29" customFormat="1" x14ac:dyDescent="0.25"/>
    <row r="405" s="29" customFormat="1" x14ac:dyDescent="0.25"/>
    <row r="406" s="29" customFormat="1" x14ac:dyDescent="0.25"/>
    <row r="407" s="29" customFormat="1" x14ac:dyDescent="0.25"/>
    <row r="408" s="29" customFormat="1" x14ac:dyDescent="0.25"/>
    <row r="409" s="29" customFormat="1" x14ac:dyDescent="0.25"/>
    <row r="410" s="29" customFormat="1" x14ac:dyDescent="0.25"/>
    <row r="411" s="29" customFormat="1" x14ac:dyDescent="0.25"/>
    <row r="412" s="29" customFormat="1" x14ac:dyDescent="0.25"/>
    <row r="413" s="29" customFormat="1" x14ac:dyDescent="0.25"/>
    <row r="414" s="29" customFormat="1" x14ac:dyDescent="0.25"/>
    <row r="415" s="29" customFormat="1" x14ac:dyDescent="0.25"/>
    <row r="416" s="29" customFormat="1" x14ac:dyDescent="0.25"/>
    <row r="417" s="29" customFormat="1" x14ac:dyDescent="0.25"/>
    <row r="418" s="29" customFormat="1" x14ac:dyDescent="0.25"/>
    <row r="419" s="29" customFormat="1" x14ac:dyDescent="0.25"/>
    <row r="420" s="29" customFormat="1" x14ac:dyDescent="0.25"/>
    <row r="421" s="29" customFormat="1" x14ac:dyDescent="0.25"/>
    <row r="422" s="29" customFormat="1" x14ac:dyDescent="0.25"/>
    <row r="423" s="29" customFormat="1" x14ac:dyDescent="0.25"/>
    <row r="424" s="29" customFormat="1" x14ac:dyDescent="0.25"/>
    <row r="425" s="29" customFormat="1" x14ac:dyDescent="0.25"/>
    <row r="426" s="29" customFormat="1" x14ac:dyDescent="0.25"/>
    <row r="427" s="29" customFormat="1" x14ac:dyDescent="0.25"/>
    <row r="428" s="29" customFormat="1" x14ac:dyDescent="0.25"/>
    <row r="429" s="29" customFormat="1" x14ac:dyDescent="0.25"/>
    <row r="430" s="29" customFormat="1" x14ac:dyDescent="0.25"/>
    <row r="431" s="29" customFormat="1" x14ac:dyDescent="0.25"/>
    <row r="432" s="29" customFormat="1" x14ac:dyDescent="0.25"/>
    <row r="433" s="29" customFormat="1" x14ac:dyDescent="0.25"/>
    <row r="434" s="29" customFormat="1" x14ac:dyDescent="0.25"/>
    <row r="435" s="29" customFormat="1" x14ac:dyDescent="0.25"/>
    <row r="436" s="29" customFormat="1" x14ac:dyDescent="0.25"/>
    <row r="437" s="29" customFormat="1" x14ac:dyDescent="0.25"/>
    <row r="438" s="29" customFormat="1" x14ac:dyDescent="0.25"/>
    <row r="439" s="29" customFormat="1" x14ac:dyDescent="0.25"/>
    <row r="440" s="29" customFormat="1" x14ac:dyDescent="0.25"/>
    <row r="441" s="29" customFormat="1" x14ac:dyDescent="0.25"/>
    <row r="442" s="29" customFormat="1" x14ac:dyDescent="0.25"/>
    <row r="443" s="29" customFormat="1" x14ac:dyDescent="0.25"/>
    <row r="444" s="29" customFormat="1" x14ac:dyDescent="0.25"/>
    <row r="445" s="29" customFormat="1" x14ac:dyDescent="0.25"/>
    <row r="446" s="29" customFormat="1" x14ac:dyDescent="0.25"/>
    <row r="447" s="29" customFormat="1" x14ac:dyDescent="0.25"/>
    <row r="448" s="29" customFormat="1" x14ac:dyDescent="0.25"/>
    <row r="449" s="29" customFormat="1" x14ac:dyDescent="0.25"/>
    <row r="450" s="29" customFormat="1" x14ac:dyDescent="0.25"/>
    <row r="451" s="29" customFormat="1" x14ac:dyDescent="0.25"/>
    <row r="452" s="29" customFormat="1" x14ac:dyDescent="0.25"/>
    <row r="453" s="29" customFormat="1" x14ac:dyDescent="0.25"/>
    <row r="454" s="29" customFormat="1" x14ac:dyDescent="0.25"/>
    <row r="455" s="29" customFormat="1" x14ac:dyDescent="0.25"/>
    <row r="456" s="29" customFormat="1" x14ac:dyDescent="0.25"/>
    <row r="457" s="29" customFormat="1" x14ac:dyDescent="0.25"/>
    <row r="458" s="29" customFormat="1" x14ac:dyDescent="0.25"/>
    <row r="459" s="29" customFormat="1" x14ac:dyDescent="0.25"/>
    <row r="460" s="29" customFormat="1" x14ac:dyDescent="0.25"/>
    <row r="461" s="29" customFormat="1" x14ac:dyDescent="0.25"/>
    <row r="462" s="29" customFormat="1" x14ac:dyDescent="0.25"/>
    <row r="463" s="29" customFormat="1" x14ac:dyDescent="0.25"/>
    <row r="464" s="29" customFormat="1" x14ac:dyDescent="0.25"/>
    <row r="465" s="29" customFormat="1" x14ac:dyDescent="0.25"/>
    <row r="466" s="29" customFormat="1" x14ac:dyDescent="0.25"/>
    <row r="467" s="29" customFormat="1" x14ac:dyDescent="0.25"/>
    <row r="468" s="29" customFormat="1" x14ac:dyDescent="0.25"/>
    <row r="469" s="29" customFormat="1" x14ac:dyDescent="0.25"/>
    <row r="470" s="29" customFormat="1" x14ac:dyDescent="0.25"/>
    <row r="471" s="29" customFormat="1" x14ac:dyDescent="0.25"/>
    <row r="472" s="29" customFormat="1" x14ac:dyDescent="0.25"/>
    <row r="473" s="29" customFormat="1" x14ac:dyDescent="0.25"/>
    <row r="474" s="29" customFormat="1" x14ac:dyDescent="0.25"/>
    <row r="475" s="29" customFormat="1" x14ac:dyDescent="0.25"/>
    <row r="476" s="29" customFormat="1" x14ac:dyDescent="0.25"/>
    <row r="477" s="29" customFormat="1" x14ac:dyDescent="0.25"/>
    <row r="478" s="29" customFormat="1" x14ac:dyDescent="0.25"/>
    <row r="479" s="29" customFormat="1" x14ac:dyDescent="0.25"/>
    <row r="480" s="29" customFormat="1" x14ac:dyDescent="0.25"/>
    <row r="481" spans="1:4" s="29" customFormat="1" x14ac:dyDescent="0.25"/>
    <row r="482" spans="1:4" s="29" customFormat="1" x14ac:dyDescent="0.25"/>
    <row r="483" spans="1:4" s="29" customFormat="1" x14ac:dyDescent="0.25"/>
    <row r="484" spans="1:4" s="29" customFormat="1" x14ac:dyDescent="0.25"/>
    <row r="485" spans="1:4" s="29" customFormat="1" x14ac:dyDescent="0.25"/>
    <row r="486" spans="1:4" s="29" customFormat="1" x14ac:dyDescent="0.25"/>
    <row r="487" spans="1:4" s="29" customFormat="1" x14ac:dyDescent="0.25"/>
    <row r="488" spans="1:4" s="29" customFormat="1" x14ac:dyDescent="0.25"/>
    <row r="489" spans="1:4" s="29" customFormat="1" x14ac:dyDescent="0.25"/>
    <row r="490" spans="1:4" s="29" customFormat="1" x14ac:dyDescent="0.25"/>
    <row r="491" spans="1:4" s="29" customFormat="1" x14ac:dyDescent="0.25"/>
    <row r="492" spans="1:4" s="29" customFormat="1" x14ac:dyDescent="0.25"/>
    <row r="493" spans="1:4" s="29" customFormat="1" x14ac:dyDescent="0.25">
      <c r="A493" s="49"/>
      <c r="B493" s="49"/>
      <c r="C493" s="49"/>
      <c r="D493" s="49"/>
    </row>
    <row r="494" spans="1:4" s="29" customFormat="1" x14ac:dyDescent="0.25">
      <c r="A494" s="49"/>
      <c r="B494" s="49"/>
      <c r="C494" s="49"/>
      <c r="D494" s="49"/>
    </row>
    <row r="495" spans="1:4" s="29" customFormat="1" x14ac:dyDescent="0.25">
      <c r="A495" s="49"/>
      <c r="B495" s="49"/>
      <c r="C495" s="49"/>
      <c r="D495" s="49"/>
    </row>
    <row r="496" spans="1:4" s="29" customFormat="1" x14ac:dyDescent="0.25">
      <c r="A496" s="49"/>
      <c r="B496" s="49"/>
      <c r="C496" s="49"/>
      <c r="D496" s="49"/>
    </row>
    <row r="497" spans="1:4" s="29" customFormat="1" x14ac:dyDescent="0.25">
      <c r="A497" s="49"/>
      <c r="B497" s="49"/>
      <c r="C497" s="49"/>
      <c r="D497" s="49"/>
    </row>
    <row r="498" spans="1:4" s="29" customFormat="1" x14ac:dyDescent="0.25">
      <c r="A498" s="49"/>
      <c r="B498" s="49"/>
      <c r="C498" s="49"/>
      <c r="D498" s="49"/>
    </row>
    <row r="499" spans="1:4" s="29" customFormat="1" x14ac:dyDescent="0.25">
      <c r="A499" s="49"/>
      <c r="B499" s="49"/>
      <c r="C499" s="49"/>
      <c r="D499" s="49"/>
    </row>
    <row r="500" spans="1:4" s="29" customFormat="1" x14ac:dyDescent="0.25">
      <c r="A500" s="49"/>
      <c r="B500" s="49"/>
      <c r="C500" s="49"/>
      <c r="D500" s="49"/>
    </row>
    <row r="501" spans="1:4" s="29" customFormat="1" x14ac:dyDescent="0.25">
      <c r="A501" s="49"/>
      <c r="B501" s="49"/>
      <c r="C501" s="49"/>
      <c r="D501" s="49"/>
    </row>
    <row r="502" spans="1:4" x14ac:dyDescent="0.25">
      <c r="A502" s="32" t="s">
        <v>110</v>
      </c>
      <c r="B502" s="34"/>
      <c r="C502" s="52"/>
      <c r="D502" s="39"/>
    </row>
    <row r="503" spans="1:4" x14ac:dyDescent="0.25">
      <c r="A503" s="40" t="s">
        <v>100</v>
      </c>
      <c r="B503" s="40"/>
      <c r="C503" s="53"/>
      <c r="D503" s="39"/>
    </row>
    <row r="504" spans="1:4" x14ac:dyDescent="0.25">
      <c r="A504" s="40" t="s">
        <v>101</v>
      </c>
      <c r="B504" s="40"/>
      <c r="C504" s="53"/>
      <c r="D504" s="39"/>
    </row>
    <row r="505" spans="1:4" x14ac:dyDescent="0.25">
      <c r="A505" s="40" t="s">
        <v>102</v>
      </c>
      <c r="B505" s="40"/>
      <c r="C505" s="53"/>
      <c r="D505" s="39"/>
    </row>
    <row r="506" spans="1:4" x14ac:dyDescent="0.25">
      <c r="A506" s="40" t="s">
        <v>103</v>
      </c>
      <c r="B506" s="40"/>
      <c r="C506" s="53"/>
      <c r="D506" s="39"/>
    </row>
    <row r="507" spans="1:4" x14ac:dyDescent="0.25">
      <c r="A507" s="40" t="s">
        <v>104</v>
      </c>
      <c r="B507" s="40"/>
      <c r="C507" s="53"/>
      <c r="D507" s="39"/>
    </row>
    <row r="508" spans="1:4" x14ac:dyDescent="0.25">
      <c r="A508" s="40" t="s">
        <v>105</v>
      </c>
      <c r="B508" s="40"/>
      <c r="C508" s="53"/>
      <c r="D508" s="39"/>
    </row>
    <row r="509" spans="1:4" x14ac:dyDescent="0.25">
      <c r="A509" s="40" t="s">
        <v>106</v>
      </c>
      <c r="B509" s="40"/>
      <c r="C509" s="53"/>
      <c r="D509" s="39"/>
    </row>
    <row r="510" spans="1:4" x14ac:dyDescent="0.25">
      <c r="A510" s="40" t="s">
        <v>107</v>
      </c>
      <c r="B510" s="40"/>
      <c r="C510" s="53"/>
      <c r="D510" s="39"/>
    </row>
    <row r="511" spans="1:4" x14ac:dyDescent="0.25">
      <c r="A511" s="40" t="s">
        <v>108</v>
      </c>
      <c r="B511" s="40"/>
      <c r="C511" s="53"/>
      <c r="D511" s="39"/>
    </row>
    <row r="512" spans="1:4" x14ac:dyDescent="0.25">
      <c r="A512" s="40" t="s">
        <v>109</v>
      </c>
      <c r="B512" s="40"/>
      <c r="C512" s="53"/>
      <c r="D512" s="39"/>
    </row>
    <row r="513" spans="1:4" x14ac:dyDescent="0.25">
      <c r="A513" s="67" t="s">
        <v>169</v>
      </c>
      <c r="B513" s="67"/>
      <c r="C513" s="53"/>
      <c r="D513" s="39"/>
    </row>
    <row r="514" spans="1:4" x14ac:dyDescent="0.25">
      <c r="A514" s="67" t="s">
        <v>170</v>
      </c>
      <c r="B514" s="67"/>
      <c r="C514" s="53"/>
      <c r="D514" s="39"/>
    </row>
    <row r="515" spans="1:4" x14ac:dyDescent="0.25">
      <c r="A515" s="67" t="s">
        <v>171</v>
      </c>
      <c r="B515" s="67"/>
      <c r="C515" s="53"/>
      <c r="D515" s="39"/>
    </row>
    <row r="516" spans="1:4" x14ac:dyDescent="0.25">
      <c r="A516" s="67" t="s">
        <v>172</v>
      </c>
      <c r="B516" s="67"/>
      <c r="C516" s="53"/>
      <c r="D516" s="39"/>
    </row>
    <row r="517" spans="1:4" x14ac:dyDescent="0.25">
      <c r="A517" s="26"/>
    </row>
    <row r="518" spans="1:4" x14ac:dyDescent="0.25">
      <c r="A518" s="26"/>
    </row>
    <row r="519" spans="1:4" x14ac:dyDescent="0.25">
      <c r="A519" s="32" t="s">
        <v>36</v>
      </c>
      <c r="B519" s="41">
        <v>31.93</v>
      </c>
      <c r="C519" s="54"/>
    </row>
    <row r="520" spans="1:4" x14ac:dyDescent="0.25">
      <c r="A520" s="26"/>
    </row>
    <row r="521" spans="1:4" x14ac:dyDescent="0.25">
      <c r="A521" s="32" t="s">
        <v>93</v>
      </c>
      <c r="B521" s="34"/>
      <c r="C521" s="52"/>
    </row>
    <row r="522" spans="1:4" x14ac:dyDescent="0.25">
      <c r="A522" s="37" t="s">
        <v>89</v>
      </c>
      <c r="B522" s="38"/>
      <c r="C522" s="50"/>
    </row>
    <row r="523" spans="1:4" x14ac:dyDescent="0.25">
      <c r="A523" s="37" t="s">
        <v>88</v>
      </c>
      <c r="B523" s="38"/>
      <c r="C523" s="50"/>
    </row>
    <row r="524" spans="1:4" x14ac:dyDescent="0.25">
      <c r="A524" s="37" t="s">
        <v>90</v>
      </c>
      <c r="B524" s="38"/>
      <c r="C524" s="50"/>
    </row>
    <row r="525" spans="1:4" x14ac:dyDescent="0.25">
      <c r="A525" s="37" t="s">
        <v>91</v>
      </c>
      <c r="B525" s="38"/>
      <c r="C525" s="50"/>
    </row>
    <row r="526" spans="1:4" x14ac:dyDescent="0.25">
      <c r="A526" s="37" t="s">
        <v>92</v>
      </c>
      <c r="B526" s="38"/>
      <c r="C526" s="50"/>
    </row>
    <row r="527" spans="1:4" x14ac:dyDescent="0.25">
      <c r="A527" s="26"/>
    </row>
    <row r="528" spans="1:4" x14ac:dyDescent="0.25">
      <c r="A528" s="32" t="s">
        <v>46</v>
      </c>
      <c r="B528" s="34"/>
      <c r="C528" s="52"/>
    </row>
    <row r="529" spans="1:3" x14ac:dyDescent="0.25">
      <c r="A529" s="37" t="s">
        <v>47</v>
      </c>
      <c r="B529" s="38"/>
      <c r="C529" s="50"/>
    </row>
    <row r="530" spans="1:3" x14ac:dyDescent="0.25">
      <c r="A530" s="37" t="s">
        <v>48</v>
      </c>
      <c r="B530" s="38"/>
      <c r="C530" s="50"/>
    </row>
    <row r="531" spans="1:3" x14ac:dyDescent="0.25">
      <c r="A531" s="37" t="s">
        <v>49</v>
      </c>
      <c r="B531" s="38"/>
      <c r="C531" s="50"/>
    </row>
    <row r="532" spans="1:3" x14ac:dyDescent="0.25">
      <c r="A532" s="26" t="s">
        <v>41</v>
      </c>
    </row>
    <row r="533" spans="1:3" x14ac:dyDescent="0.25">
      <c r="A533" s="32" t="s">
        <v>96</v>
      </c>
      <c r="B533" s="34"/>
      <c r="C533" s="52"/>
    </row>
    <row r="534" spans="1:3" x14ac:dyDescent="0.25">
      <c r="A534" s="37" t="s">
        <v>37</v>
      </c>
      <c r="B534" s="38"/>
      <c r="C534" s="50" t="s">
        <v>146</v>
      </c>
    </row>
    <row r="535" spans="1:3" x14ac:dyDescent="0.25">
      <c r="A535" s="37" t="s">
        <v>145</v>
      </c>
      <c r="B535" s="38"/>
      <c r="C535" s="50" t="s">
        <v>149</v>
      </c>
    </row>
    <row r="536" spans="1:3" x14ac:dyDescent="0.25">
      <c r="A536" s="37" t="s">
        <v>97</v>
      </c>
      <c r="B536" s="38"/>
      <c r="C536" s="50" t="s">
        <v>147</v>
      </c>
    </row>
    <row r="537" spans="1:3" x14ac:dyDescent="0.25">
      <c r="A537" s="37" t="s">
        <v>143</v>
      </c>
      <c r="B537" s="38"/>
      <c r="C537" s="50" t="s">
        <v>148</v>
      </c>
    </row>
    <row r="538" spans="1:3" x14ac:dyDescent="0.25">
      <c r="A538" s="37" t="s">
        <v>144</v>
      </c>
      <c r="B538" s="38"/>
      <c r="C538" s="50" t="s">
        <v>150</v>
      </c>
    </row>
    <row r="539" spans="1:3" x14ac:dyDescent="0.25">
      <c r="A539" s="26" t="s">
        <v>45</v>
      </c>
    </row>
    <row r="540" spans="1:3" x14ac:dyDescent="0.25">
      <c r="A540" s="32" t="s">
        <v>98</v>
      </c>
      <c r="B540" s="34"/>
      <c r="C540" s="52"/>
    </row>
    <row r="541" spans="1:3" x14ac:dyDescent="0.25">
      <c r="A541" s="37" t="s">
        <v>38</v>
      </c>
      <c r="B541" s="38"/>
      <c r="C541" s="50"/>
    </row>
    <row r="542" spans="1:3" x14ac:dyDescent="0.25">
      <c r="A542" s="37" t="s">
        <v>39</v>
      </c>
      <c r="B542" s="38"/>
      <c r="C542" s="50"/>
    </row>
    <row r="543" spans="1:3" x14ac:dyDescent="0.25">
      <c r="A543" s="37" t="s">
        <v>158</v>
      </c>
      <c r="B543" s="38"/>
      <c r="C543" s="50"/>
    </row>
    <row r="544" spans="1:3" x14ac:dyDescent="0.25">
      <c r="A544" s="37" t="s">
        <v>99</v>
      </c>
      <c r="B544" s="38"/>
      <c r="C544" s="50"/>
    </row>
    <row r="545" spans="1:3" x14ac:dyDescent="0.25">
      <c r="A545" s="37" t="s">
        <v>127</v>
      </c>
      <c r="B545" s="38"/>
      <c r="C545" s="50"/>
    </row>
    <row r="546" spans="1:3" x14ac:dyDescent="0.25">
      <c r="A546" s="37" t="s">
        <v>128</v>
      </c>
      <c r="B546" s="38"/>
      <c r="C546" s="50"/>
    </row>
    <row r="547" spans="1:3" x14ac:dyDescent="0.25">
      <c r="A547" s="26" t="s">
        <v>49</v>
      </c>
    </row>
    <row r="548" spans="1:3" x14ac:dyDescent="0.25">
      <c r="A548" s="32" t="s">
        <v>43</v>
      </c>
      <c r="B548" s="34"/>
      <c r="C548" s="52"/>
    </row>
    <row r="549" spans="1:3" x14ac:dyDescent="0.25">
      <c r="A549" s="37" t="s">
        <v>45</v>
      </c>
      <c r="B549" s="38"/>
      <c r="C549" s="50"/>
    </row>
    <row r="550" spans="1:3" x14ac:dyDescent="0.25">
      <c r="A550" s="37" t="s">
        <v>44</v>
      </c>
      <c r="B550" s="38"/>
      <c r="C550" s="50"/>
    </row>
    <row r="551" spans="1:3" x14ac:dyDescent="0.25">
      <c r="A551" s="65" t="s">
        <v>167</v>
      </c>
      <c r="B551" s="66"/>
      <c r="C551" s="50"/>
    </row>
    <row r="552" spans="1:3" x14ac:dyDescent="0.25">
      <c r="A552" s="65" t="s">
        <v>128</v>
      </c>
      <c r="B552" s="66"/>
      <c r="C552" s="50"/>
    </row>
    <row r="553" spans="1:3" x14ac:dyDescent="0.25">
      <c r="A553" s="65" t="s">
        <v>168</v>
      </c>
      <c r="B553" s="66"/>
      <c r="C553" s="50"/>
    </row>
    <row r="555" spans="1:3" x14ac:dyDescent="0.25">
      <c r="A555" s="32" t="s">
        <v>43</v>
      </c>
      <c r="B555" s="34"/>
      <c r="C555" s="52"/>
    </row>
    <row r="556" spans="1:3" x14ac:dyDescent="0.25">
      <c r="A556" s="37" t="s">
        <v>114</v>
      </c>
      <c r="B556" s="38"/>
      <c r="C556" s="50"/>
    </row>
    <row r="557" spans="1:3" x14ac:dyDescent="0.25">
      <c r="A557" s="37" t="s">
        <v>115</v>
      </c>
      <c r="B557" s="38"/>
      <c r="C557" s="50"/>
    </row>
    <row r="558" spans="1:3" x14ac:dyDescent="0.25">
      <c r="A558" s="37" t="s">
        <v>116</v>
      </c>
      <c r="B558" s="38"/>
      <c r="C558" s="50"/>
    </row>
    <row r="559" spans="1:3" x14ac:dyDescent="0.25">
      <c r="A559" s="37" t="s">
        <v>117</v>
      </c>
      <c r="B559" s="38"/>
      <c r="C559" s="50"/>
    </row>
    <row r="560" spans="1:3" x14ac:dyDescent="0.25">
      <c r="A560" s="37" t="s">
        <v>154</v>
      </c>
      <c r="B560" s="38"/>
      <c r="C560" s="50"/>
    </row>
    <row r="561" spans="1:3" x14ac:dyDescent="0.25">
      <c r="A561" s="37" t="s">
        <v>156</v>
      </c>
      <c r="B561" s="38"/>
      <c r="C561" s="50"/>
    </row>
    <row r="562" spans="1:3" x14ac:dyDescent="0.25">
      <c r="A562" s="37" t="s">
        <v>151</v>
      </c>
      <c r="B562" s="38"/>
      <c r="C562" s="50"/>
    </row>
    <row r="563" spans="1:3" x14ac:dyDescent="0.25">
      <c r="A563" s="37" t="s">
        <v>152</v>
      </c>
      <c r="B563" s="38"/>
      <c r="C563" s="50"/>
    </row>
    <row r="564" spans="1:3" x14ac:dyDescent="0.25">
      <c r="A564" s="37" t="s">
        <v>153</v>
      </c>
      <c r="B564" s="38"/>
    </row>
    <row r="565" spans="1:3" x14ac:dyDescent="0.25">
      <c r="A565" s="37" t="s">
        <v>155</v>
      </c>
      <c r="B565" s="38"/>
    </row>
    <row r="566" spans="1:3" x14ac:dyDescent="0.25">
      <c r="A566" s="37" t="s">
        <v>159</v>
      </c>
      <c r="B566" s="38"/>
    </row>
    <row r="570" spans="1:3" x14ac:dyDescent="0.25">
      <c r="A570" s="32" t="s">
        <v>160</v>
      </c>
      <c r="B570" s="34"/>
    </row>
    <row r="571" spans="1:3" x14ac:dyDescent="0.25">
      <c r="A571" s="37" t="s">
        <v>40</v>
      </c>
      <c r="B571" s="38"/>
    </row>
    <row r="572" spans="1:3" x14ac:dyDescent="0.25">
      <c r="A572" s="37" t="s">
        <v>41</v>
      </c>
      <c r="B572" s="38"/>
    </row>
    <row r="573" spans="1:3" x14ac:dyDescent="0.25">
      <c r="A573" s="37" t="s">
        <v>161</v>
      </c>
      <c r="B573" s="38"/>
    </row>
    <row r="574" spans="1:3" x14ac:dyDescent="0.25">
      <c r="A574" s="37" t="s">
        <v>134</v>
      </c>
      <c r="B574" s="38"/>
    </row>
    <row r="575" spans="1:3" x14ac:dyDescent="0.25">
      <c r="A575" s="37" t="s">
        <v>162</v>
      </c>
      <c r="B575" s="38"/>
    </row>
    <row r="578" spans="1:2" x14ac:dyDescent="0.25">
      <c r="A578" s="32" t="s">
        <v>175</v>
      </c>
      <c r="B578" s="34"/>
    </row>
    <row r="579" spans="1:2" x14ac:dyDescent="0.25">
      <c r="A579" s="37" t="s">
        <v>176</v>
      </c>
      <c r="B579" s="38" t="s">
        <v>177</v>
      </c>
    </row>
    <row r="580" spans="1:2" x14ac:dyDescent="0.25">
      <c r="A580" s="37"/>
      <c r="B580" s="38"/>
    </row>
  </sheetData>
  <dataConsolidate/>
  <mergeCells count="116">
    <mergeCell ref="B40:J40"/>
    <mergeCell ref="B39:J39"/>
    <mergeCell ref="B27:E27"/>
    <mergeCell ref="A28:J28"/>
    <mergeCell ref="B31:J31"/>
    <mergeCell ref="I27:J27"/>
    <mergeCell ref="B29:J29"/>
    <mergeCell ref="B30:J30"/>
    <mergeCell ref="A35:J35"/>
    <mergeCell ref="B36:J36"/>
    <mergeCell ref="B37:J37"/>
    <mergeCell ref="B38:J38"/>
    <mergeCell ref="B26:E26"/>
    <mergeCell ref="B24:E24"/>
    <mergeCell ref="I25:J25"/>
    <mergeCell ref="I26:J26"/>
    <mergeCell ref="B25:E25"/>
    <mergeCell ref="I24:J24"/>
    <mergeCell ref="B32:J32"/>
    <mergeCell ref="B34:J34"/>
    <mergeCell ref="B33:J33"/>
    <mergeCell ref="F10:G10"/>
    <mergeCell ref="F11:G11"/>
    <mergeCell ref="I18:J18"/>
    <mergeCell ref="I20:J20"/>
    <mergeCell ref="I21:J21"/>
    <mergeCell ref="F13:G13"/>
    <mergeCell ref="B20:E20"/>
    <mergeCell ref="I22:J22"/>
    <mergeCell ref="I23:J23"/>
    <mergeCell ref="B21:E21"/>
    <mergeCell ref="B22:E22"/>
    <mergeCell ref="H13:I13"/>
    <mergeCell ref="B23:E23"/>
    <mergeCell ref="F14:G14"/>
    <mergeCell ref="F15:G15"/>
    <mergeCell ref="I19:J19"/>
    <mergeCell ref="H15:I15"/>
    <mergeCell ref="B19:E19"/>
    <mergeCell ref="A16:J16"/>
    <mergeCell ref="B17:E17"/>
    <mergeCell ref="B18:E18"/>
    <mergeCell ref="H14:I14"/>
    <mergeCell ref="I17:J17"/>
    <mergeCell ref="A47:J47"/>
    <mergeCell ref="G48:H48"/>
    <mergeCell ref="A1:B1"/>
    <mergeCell ref="A2:J2"/>
    <mergeCell ref="H3:I3"/>
    <mergeCell ref="H5:I5"/>
    <mergeCell ref="H8:I8"/>
    <mergeCell ref="H7:I7"/>
    <mergeCell ref="C1:H1"/>
    <mergeCell ref="F3:G3"/>
    <mergeCell ref="A6:B6"/>
    <mergeCell ref="H6:I6"/>
    <mergeCell ref="H4:I4"/>
    <mergeCell ref="F4:G4"/>
    <mergeCell ref="F5:G5"/>
    <mergeCell ref="F6:G6"/>
    <mergeCell ref="F7:G7"/>
    <mergeCell ref="F8:G8"/>
    <mergeCell ref="H11:I11"/>
    <mergeCell ref="H12:I12"/>
    <mergeCell ref="H9:I9"/>
    <mergeCell ref="H10:I10"/>
    <mergeCell ref="F12:G12"/>
    <mergeCell ref="F9:G9"/>
    <mergeCell ref="E60:F60"/>
    <mergeCell ref="G60:H60"/>
    <mergeCell ref="B41:J41"/>
    <mergeCell ref="A55:C55"/>
    <mergeCell ref="A56:C56"/>
    <mergeCell ref="G45:H45"/>
    <mergeCell ref="I45:J45"/>
    <mergeCell ref="G49:H49"/>
    <mergeCell ref="I49:J49"/>
    <mergeCell ref="I46:J46"/>
    <mergeCell ref="I48:J48"/>
    <mergeCell ref="C43:D43"/>
    <mergeCell ref="A42:J42"/>
    <mergeCell ref="G50:H50"/>
    <mergeCell ref="I50:J50"/>
    <mergeCell ref="G51:H51"/>
    <mergeCell ref="I51:J51"/>
    <mergeCell ref="G52:H52"/>
    <mergeCell ref="I52:J52"/>
    <mergeCell ref="I43:J43"/>
    <mergeCell ref="G43:H43"/>
    <mergeCell ref="G44:H44"/>
    <mergeCell ref="G46:H46"/>
    <mergeCell ref="I44:J44"/>
    <mergeCell ref="C46:D46"/>
    <mergeCell ref="C45:D45"/>
    <mergeCell ref="C44:D44"/>
    <mergeCell ref="G53:H53"/>
    <mergeCell ref="I53:J53"/>
    <mergeCell ref="G54:H54"/>
    <mergeCell ref="I54:J54"/>
    <mergeCell ref="B67:J67"/>
    <mergeCell ref="A63:J63"/>
    <mergeCell ref="B64:J64"/>
    <mergeCell ref="B66:J66"/>
    <mergeCell ref="B65:J65"/>
    <mergeCell ref="A57:C57"/>
    <mergeCell ref="F55:J57"/>
    <mergeCell ref="A58:J58"/>
    <mergeCell ref="B59:D59"/>
    <mergeCell ref="B61:D61"/>
    <mergeCell ref="E61:F61"/>
    <mergeCell ref="G61:H61"/>
    <mergeCell ref="E62:F62"/>
    <mergeCell ref="G62:H62"/>
    <mergeCell ref="E59:F59"/>
    <mergeCell ref="G59:H59"/>
    <mergeCell ref="B60:D60"/>
  </mergeCells>
  <conditionalFormatting sqref="H6:I6">
    <cfRule type="iconSet" priority="10">
      <iconSet>
        <cfvo type="percent" val="0"/>
        <cfvo type="percent" val="33"/>
        <cfvo type="percent" val="67"/>
      </iconSet>
    </cfRule>
  </conditionalFormatting>
  <dataValidations count="7">
    <dataValidation type="list" allowBlank="1" showInputMessage="1" showErrorMessage="1" sqref="C13" xr:uid="{00000000-0002-0000-0100-000000000000}">
      <formula1>$A$503:$A$516</formula1>
    </dataValidation>
    <dataValidation type="list" allowBlank="1" showInputMessage="1" showErrorMessage="1" sqref="F12" xr:uid="{00000000-0002-0000-0100-000001000000}">
      <formula1>$A$522:$A$526</formula1>
    </dataValidation>
    <dataValidation type="list" allowBlank="1" showInputMessage="1" showErrorMessage="1" sqref="F13" xr:uid="{00000000-0002-0000-0100-000002000000}">
      <formula1>$A$529:$A$531</formula1>
    </dataValidation>
    <dataValidation type="list" allowBlank="1" showInputMessage="1" showErrorMessage="1" sqref="C11" xr:uid="{00000000-0002-0000-0100-000003000000}">
      <formula1>$A$541:$A$546</formula1>
    </dataValidation>
    <dataValidation type="list" allowBlank="1" showInputMessage="1" showErrorMessage="1" sqref="C12" xr:uid="{00000000-0002-0000-0100-000004000000}">
      <formula1>$A$549:$A$553</formula1>
    </dataValidation>
    <dataValidation type="list" allowBlank="1" showInputMessage="1" showErrorMessage="1" sqref="F11:G11" xr:uid="{00000000-0002-0000-0100-000005000000}">
      <formula1>$A$534:$A$538</formula1>
    </dataValidation>
    <dataValidation type="list" allowBlank="1" showInputMessage="1" showErrorMessage="1" sqref="E44:E46" xr:uid="{00000000-0002-0000-0100-000006000000}">
      <formula1>$A$571:$A$575</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iconSet" priority="9" id="{23E86A06-DB1A-49DC-A7C8-464BC825B9D7}">
            <x14:iconSet custom="1">
              <x14:cfvo type="percent">
                <xm:f>0</xm:f>
              </x14:cfvo>
              <x14:cfvo type="num" gte="0">
                <xm:f>0.03</xm:f>
              </x14:cfvo>
              <x14:cfvo type="num">
                <xm:f>0.1</xm:f>
              </x14:cfvo>
              <x14:cfIcon iconSet="3TrafficLights1" iconId="2"/>
              <x14:cfIcon iconSet="3TrafficLights1" iconId="1"/>
              <x14:cfIcon iconSet="3TrafficLights1" iconId="0"/>
            </x14:iconSet>
          </x14:cfRule>
          <xm:sqref>J6</xm:sqref>
        </x14:conditionalFormatting>
        <x14:conditionalFormatting xmlns:xm="http://schemas.microsoft.com/office/excel/2006/main">
          <x14:cfRule type="iconSet" priority="8" id="{13B9B68A-EA45-4CCA-B5C7-C5DE9DA28403}">
            <x14:iconSet custom="1">
              <x14:cfvo type="percent">
                <xm:f>0</xm:f>
              </x14:cfvo>
              <x14:cfvo type="num" gte="0">
                <xm:f>0.03</xm:f>
              </x14:cfvo>
              <x14:cfvo type="num">
                <xm:f>0.1</xm:f>
              </x14:cfvo>
              <x14:cfIcon iconSet="3TrafficLights1" iconId="2"/>
              <x14:cfIcon iconSet="3TrafficLights1" iconId="1"/>
              <x14:cfIcon iconSet="3TrafficLights1" iconId="0"/>
            </x14:iconSet>
          </x14:cfRule>
          <xm:sqref>J15</xm:sqref>
        </x14:conditionalFormatting>
        <x14:conditionalFormatting xmlns:xm="http://schemas.microsoft.com/office/excel/2006/main">
          <x14:cfRule type="iconSet" priority="3" id="{FC0CB4F7-FD90-4F2B-A3DD-E0AC31B2C88A}">
            <x14:iconSet custom="1">
              <x14:cfvo type="percent">
                <xm:f>0</xm:f>
              </x14:cfvo>
              <x14:cfvo type="num" gte="0">
                <xm:f>0.03</xm:f>
              </x14:cfvo>
              <x14:cfvo type="num">
                <xm:f>0.1</xm:f>
              </x14:cfvo>
              <x14:cfIcon iconSet="3TrafficLights1" iconId="2"/>
              <x14:cfIcon iconSet="3TrafficLights1" iconId="1"/>
              <x14:cfIcon iconSet="3TrafficLights1" iconId="0"/>
            </x14:iconSet>
          </x14:cfRule>
          <xm:sqref>F6</xm:sqref>
        </x14:conditionalFormatting>
        <x14:conditionalFormatting xmlns:xm="http://schemas.microsoft.com/office/excel/2006/main">
          <x14:cfRule type="iconSet" priority="2" id="{A9FC496E-92DA-4897-9395-F35094A7DA98}">
            <x14:iconSet custom="1">
              <x14:cfvo type="percent">
                <xm:f>0</xm:f>
              </x14:cfvo>
              <x14:cfvo type="num">
                <xm:f>0.9</xm:f>
              </x14:cfvo>
              <x14:cfvo type="num">
                <xm:f>1</xm:f>
              </x14:cfvo>
              <x14:cfIcon iconSet="3TrafficLights1" iconId="0"/>
              <x14:cfIcon iconSet="3TrafficLights1" iconId="1"/>
              <x14:cfIcon iconSet="3TrafficLights1" iconId="2"/>
            </x14:iconSet>
          </x14:cfRule>
          <xm:sqref>J11</xm:sqref>
        </x14:conditionalFormatting>
        <x14:conditionalFormatting xmlns:xm="http://schemas.microsoft.com/office/excel/2006/main">
          <x14:cfRule type="iconSet" priority="1" id="{9E45294A-EF96-4D65-8910-9A83DFEAE02E}">
            <x14:iconSet custom="1">
              <x14:cfvo type="percent">
                <xm:f>0</xm:f>
              </x14:cfvo>
              <x14:cfvo type="num">
                <xm:f>0.9</xm:f>
              </x14:cfvo>
              <x14:cfvo type="num">
                <xm:f>1</xm:f>
              </x14:cfvo>
              <x14:cfIcon iconSet="3TrafficLights1" iconId="0"/>
              <x14:cfIcon iconSet="3TrafficLights1" iconId="1"/>
              <x14:cfIcon iconSet="3TrafficLights1" iconId="2"/>
            </x14:iconSet>
          </x14:cfRule>
          <xm:sqref>J12</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61"/>
  <sheetViews>
    <sheetView tabSelected="1" topLeftCell="A16" zoomScaleNormal="100" workbookViewId="0">
      <selection activeCell="Q36" sqref="Q36"/>
    </sheetView>
  </sheetViews>
  <sheetFormatPr baseColWidth="10" defaultRowHeight="15" x14ac:dyDescent="0.25"/>
  <cols>
    <col min="1" max="1" width="14.28515625" customWidth="1"/>
    <col min="2" max="3" width="9.5703125" customWidth="1"/>
    <col min="4" max="5" width="9.5703125" style="29" customWidth="1"/>
    <col min="6" max="6" width="13.42578125" style="29" customWidth="1"/>
    <col min="7" max="7" width="14.28515625" style="29" customWidth="1"/>
    <col min="8" max="10" width="9.5703125" style="29" customWidth="1"/>
    <col min="11" max="11" width="16.85546875" style="29" customWidth="1"/>
    <col min="12" max="16" width="9.5703125" style="29" customWidth="1"/>
    <col min="17" max="24" width="11.42578125" style="29"/>
  </cols>
  <sheetData>
    <row r="1" spans="1:15" s="29" customFormat="1" ht="24" customHeight="1" x14ac:dyDescent="0.25">
      <c r="A1" s="230" t="s">
        <v>140</v>
      </c>
      <c r="B1" s="230"/>
      <c r="C1" s="230"/>
      <c r="D1" s="230"/>
      <c r="E1" s="230"/>
      <c r="F1" s="230"/>
      <c r="G1" s="230"/>
      <c r="H1" s="230"/>
      <c r="I1" s="230"/>
      <c r="J1" s="230"/>
      <c r="K1" s="230"/>
      <c r="L1" s="230"/>
      <c r="M1" s="230"/>
      <c r="N1" s="230"/>
      <c r="O1" s="230"/>
    </row>
    <row r="2" spans="1:15" s="29" customFormat="1" x14ac:dyDescent="0.25"/>
    <row r="3" spans="1:15" s="29" customFormat="1" x14ac:dyDescent="0.25"/>
    <row r="4" spans="1:15" s="29" customFormat="1" x14ac:dyDescent="0.25"/>
    <row r="5" spans="1:15" s="29" customFormat="1" x14ac:dyDescent="0.25"/>
    <row r="6" spans="1:15" s="29" customFormat="1" x14ac:dyDescent="0.25"/>
    <row r="7" spans="1:15" s="29" customFormat="1" x14ac:dyDescent="0.25"/>
    <row r="8" spans="1:15" s="29" customFormat="1" x14ac:dyDescent="0.25"/>
    <row r="9" spans="1:15" s="29" customFormat="1" x14ac:dyDescent="0.25"/>
    <row r="10" spans="1:15" s="29" customFormat="1" x14ac:dyDescent="0.25"/>
    <row r="11" spans="1:15" s="29" customFormat="1" x14ac:dyDescent="0.25"/>
    <row r="12" spans="1:15" s="29" customFormat="1" x14ac:dyDescent="0.25"/>
    <row r="13" spans="1:15" s="29" customFormat="1" x14ac:dyDescent="0.25"/>
    <row r="14" spans="1:15" s="29" customFormat="1" x14ac:dyDescent="0.25"/>
    <row r="15" spans="1:15" s="29" customFormat="1" x14ac:dyDescent="0.25"/>
    <row r="16" spans="1:15" s="29" customFormat="1" x14ac:dyDescent="0.25"/>
    <row r="17" spans="1:3" s="29" customFormat="1" x14ac:dyDescent="0.25"/>
    <row r="18" spans="1:3" s="29" customFormat="1" x14ac:dyDescent="0.25"/>
    <row r="19" spans="1:3" s="29" customFormat="1" x14ac:dyDescent="0.25"/>
    <row r="20" spans="1:3" s="29" customFormat="1" x14ac:dyDescent="0.25"/>
    <row r="21" spans="1:3" s="29" customFormat="1" x14ac:dyDescent="0.25"/>
    <row r="22" spans="1:3" s="29" customFormat="1" x14ac:dyDescent="0.25"/>
    <row r="23" spans="1:3" x14ac:dyDescent="0.25">
      <c r="A23" s="29"/>
      <c r="B23" s="29"/>
      <c r="C23" s="29"/>
    </row>
    <row r="24" spans="1:3" x14ac:dyDescent="0.25">
      <c r="A24" s="29"/>
      <c r="B24" s="29"/>
      <c r="C24" s="29"/>
    </row>
    <row r="25" spans="1:3" x14ac:dyDescent="0.25">
      <c r="A25" s="29"/>
      <c r="B25" s="29"/>
      <c r="C25" s="29"/>
    </row>
    <row r="26" spans="1:3" x14ac:dyDescent="0.25">
      <c r="A26" s="29"/>
      <c r="B26" s="29"/>
      <c r="C26" s="29"/>
    </row>
    <row r="27" spans="1:3" x14ac:dyDescent="0.25">
      <c r="A27" s="29"/>
      <c r="B27" s="29"/>
      <c r="C27" s="29"/>
    </row>
    <row r="28" spans="1:3" x14ac:dyDescent="0.25">
      <c r="A28" s="29"/>
      <c r="B28" s="29"/>
      <c r="C28" s="29"/>
    </row>
    <row r="29" spans="1:3" x14ac:dyDescent="0.25">
      <c r="A29" s="29"/>
      <c r="B29" s="29"/>
      <c r="C29" s="29"/>
    </row>
    <row r="30" spans="1:3" x14ac:dyDescent="0.25">
      <c r="A30" s="29"/>
      <c r="B30" s="29"/>
      <c r="C30" s="29"/>
    </row>
    <row r="31" spans="1:3" x14ac:dyDescent="0.25">
      <c r="A31" s="29"/>
      <c r="B31" s="29"/>
      <c r="C31" s="29"/>
    </row>
    <row r="32" spans="1:3" x14ac:dyDescent="0.25">
      <c r="A32" s="29"/>
      <c r="B32" s="29"/>
      <c r="C32" s="29"/>
    </row>
    <row r="33" spans="1:35" x14ac:dyDescent="0.25">
      <c r="A33" s="29"/>
      <c r="B33" s="29"/>
      <c r="C33" s="29"/>
    </row>
    <row r="34" spans="1:35" x14ac:dyDescent="0.25">
      <c r="A34" s="29"/>
      <c r="B34" s="29"/>
      <c r="C34" s="29"/>
    </row>
    <row r="35" spans="1:35" x14ac:dyDescent="0.25">
      <c r="A35" s="29"/>
      <c r="B35" s="29"/>
      <c r="C35" s="29"/>
    </row>
    <row r="36" spans="1:35" x14ac:dyDescent="0.25">
      <c r="A36" s="29"/>
      <c r="B36" s="29"/>
      <c r="C36" s="29"/>
    </row>
    <row r="37" spans="1:35" x14ac:dyDescent="0.25">
      <c r="A37" s="231" t="s">
        <v>174</v>
      </c>
      <c r="B37" s="232"/>
      <c r="C37" s="232"/>
      <c r="D37" s="233"/>
      <c r="F37" s="234" t="s">
        <v>173</v>
      </c>
      <c r="G37" s="235"/>
      <c r="K37" s="231" t="s">
        <v>174</v>
      </c>
      <c r="L37" s="232"/>
      <c r="M37" s="232"/>
      <c r="N37" s="233"/>
    </row>
    <row r="38" spans="1:35" ht="15" customHeight="1" x14ac:dyDescent="0.25">
      <c r="A38" s="30" t="s">
        <v>86</v>
      </c>
      <c r="B38" s="30" t="s">
        <v>138</v>
      </c>
      <c r="C38" s="30" t="s">
        <v>139</v>
      </c>
      <c r="D38" s="30" t="s">
        <v>137</v>
      </c>
      <c r="F38" s="32" t="s">
        <v>86</v>
      </c>
      <c r="G38" s="32" t="s">
        <v>87</v>
      </c>
      <c r="K38" s="30" t="s">
        <v>86</v>
      </c>
      <c r="L38" s="30" t="s">
        <v>138</v>
      </c>
      <c r="M38" s="30" t="s">
        <v>139</v>
      </c>
      <c r="N38" s="30" t="s">
        <v>137</v>
      </c>
    </row>
    <row r="39" spans="1:35" x14ac:dyDescent="0.25">
      <c r="A39" t="s">
        <v>253</v>
      </c>
      <c r="B39" s="93">
        <v>40</v>
      </c>
      <c r="C39">
        <v>40</v>
      </c>
      <c r="D39" s="61">
        <v>0</v>
      </c>
      <c r="F39" s="32"/>
      <c r="G39" s="80"/>
      <c r="K39" s="31" t="s">
        <v>215</v>
      </c>
      <c r="L39" s="94">
        <v>0</v>
      </c>
      <c r="M39" s="111">
        <v>0</v>
      </c>
      <c r="N39" s="77"/>
      <c r="P39" s="82">
        <v>40</v>
      </c>
    </row>
    <row r="40" spans="1:35" s="79" customFormat="1" x14ac:dyDescent="0.25">
      <c r="A40" t="s">
        <v>254</v>
      </c>
      <c r="B40" s="86">
        <f t="shared" ref="B40:B45" si="0">B39+I40</f>
        <v>80</v>
      </c>
      <c r="C40">
        <v>80</v>
      </c>
      <c r="D40" s="61">
        <v>0</v>
      </c>
      <c r="E40" s="76"/>
      <c r="F40" s="77" t="s">
        <v>214</v>
      </c>
      <c r="G40" s="78">
        <v>0</v>
      </c>
      <c r="H40" s="76"/>
      <c r="I40" s="82">
        <v>40</v>
      </c>
      <c r="J40" s="76"/>
      <c r="K40" s="31" t="s">
        <v>233</v>
      </c>
      <c r="L40" s="94">
        <v>0</v>
      </c>
      <c r="M40" s="111">
        <v>0</v>
      </c>
      <c r="N40" s="77"/>
      <c r="O40" s="76"/>
      <c r="P40" s="84">
        <v>41</v>
      </c>
      <c r="Q40" s="76"/>
      <c r="R40" s="76"/>
      <c r="S40" s="84">
        <v>40</v>
      </c>
      <c r="T40" s="76">
        <f t="shared" ref="T40:T45" si="1">T39+S40</f>
        <v>40</v>
      </c>
      <c r="U40" s="76"/>
      <c r="V40" s="76"/>
      <c r="W40" s="76"/>
      <c r="X40" s="76"/>
    </row>
    <row r="41" spans="1:35" s="79" customFormat="1" x14ac:dyDescent="0.25">
      <c r="A41" t="s">
        <v>184</v>
      </c>
      <c r="B41" s="86">
        <f t="shared" si="0"/>
        <v>120</v>
      </c>
      <c r="C41">
        <v>120</v>
      </c>
      <c r="D41" s="61">
        <f>IF(((C41-B41)/C41)&lt;0,0,(C41-B41)/C41)</f>
        <v>0</v>
      </c>
      <c r="E41" s="76"/>
      <c r="F41" s="77" t="s">
        <v>183</v>
      </c>
      <c r="G41" s="78">
        <v>0</v>
      </c>
      <c r="H41" s="76"/>
      <c r="I41" s="82">
        <v>40</v>
      </c>
      <c r="J41" s="76"/>
      <c r="K41" s="81" t="s">
        <v>216</v>
      </c>
      <c r="L41" s="101">
        <v>90</v>
      </c>
      <c r="M41" s="111">
        <v>70</v>
      </c>
      <c r="N41" s="77"/>
      <c r="O41" s="76"/>
      <c r="P41" s="84">
        <v>40</v>
      </c>
      <c r="Q41" s="76"/>
      <c r="R41" s="76"/>
      <c r="S41" s="84">
        <v>52.083333333333336</v>
      </c>
      <c r="T41" s="85">
        <f t="shared" si="1"/>
        <v>92.083333333333343</v>
      </c>
      <c r="U41" s="76"/>
      <c r="V41" s="76"/>
      <c r="W41" s="76"/>
      <c r="X41" s="76"/>
    </row>
    <row r="42" spans="1:35" s="79" customFormat="1" x14ac:dyDescent="0.25">
      <c r="A42" t="s">
        <v>185</v>
      </c>
      <c r="B42" s="86">
        <f t="shared" si="0"/>
        <v>160</v>
      </c>
      <c r="C42">
        <v>160</v>
      </c>
      <c r="D42" s="61">
        <f t="shared" ref="D42:D70" si="2">IF(((C42-B42)/C42)&lt;0,0,(C42-B42)/C42)</f>
        <v>0</v>
      </c>
      <c r="E42" s="76"/>
      <c r="F42" s="77" t="s">
        <v>184</v>
      </c>
      <c r="G42" s="78">
        <v>0</v>
      </c>
      <c r="H42" s="76"/>
      <c r="I42" s="82">
        <v>40</v>
      </c>
      <c r="J42" s="76"/>
      <c r="K42" s="81" t="s">
        <v>246</v>
      </c>
      <c r="L42" s="93">
        <v>90</v>
      </c>
      <c r="M42" s="111">
        <v>70</v>
      </c>
      <c r="N42" s="77"/>
      <c r="O42" s="76"/>
      <c r="P42" s="84">
        <v>39</v>
      </c>
      <c r="Q42" s="76"/>
      <c r="R42" s="76"/>
      <c r="S42" s="84">
        <v>55.2</v>
      </c>
      <c r="T42" s="85">
        <f t="shared" si="1"/>
        <v>147.28333333333336</v>
      </c>
      <c r="U42" s="76"/>
      <c r="V42" s="76"/>
      <c r="W42" s="76"/>
      <c r="X42" s="76"/>
    </row>
    <row r="43" spans="1:35" s="79" customFormat="1" x14ac:dyDescent="0.25">
      <c r="A43" t="s">
        <v>186</v>
      </c>
      <c r="B43" s="86">
        <f t="shared" si="0"/>
        <v>201</v>
      </c>
      <c r="C43">
        <v>200</v>
      </c>
      <c r="D43" s="61">
        <f t="shared" si="2"/>
        <v>0</v>
      </c>
      <c r="E43" s="76"/>
      <c r="F43" s="77" t="s">
        <v>232</v>
      </c>
      <c r="G43" s="78">
        <v>0</v>
      </c>
      <c r="H43" s="76"/>
      <c r="I43" s="82">
        <v>41</v>
      </c>
      <c r="J43" s="76"/>
      <c r="K43" s="81" t="s">
        <v>283</v>
      </c>
      <c r="L43" s="93">
        <v>130</v>
      </c>
      <c r="M43" s="81">
        <v>70</v>
      </c>
      <c r="N43" s="81"/>
      <c r="O43" s="76"/>
      <c r="P43" s="84">
        <v>41</v>
      </c>
      <c r="Q43" s="76"/>
      <c r="R43" s="76"/>
      <c r="S43" s="84">
        <v>55.2</v>
      </c>
      <c r="T43" s="85">
        <f t="shared" si="1"/>
        <v>202.48333333333335</v>
      </c>
      <c r="U43" s="76"/>
      <c r="V43" s="76"/>
      <c r="W43" s="76"/>
      <c r="X43" s="76"/>
    </row>
    <row r="44" spans="1:35" ht="14.25" customHeight="1" x14ac:dyDescent="0.25">
      <c r="A44" t="s">
        <v>187</v>
      </c>
      <c r="B44" s="93">
        <f t="shared" si="0"/>
        <v>244.8</v>
      </c>
      <c r="C44">
        <v>240</v>
      </c>
      <c r="D44" s="61">
        <f t="shared" si="2"/>
        <v>0</v>
      </c>
      <c r="F44" s="77" t="s">
        <v>234</v>
      </c>
      <c r="G44" s="78">
        <v>0</v>
      </c>
      <c r="I44" s="82">
        <v>43.8</v>
      </c>
      <c r="K44" s="81" t="s">
        <v>258</v>
      </c>
      <c r="L44" s="101">
        <v>120</v>
      </c>
      <c r="M44" s="111">
        <v>90</v>
      </c>
      <c r="N44" s="81"/>
      <c r="P44" s="84">
        <v>43.8</v>
      </c>
      <c r="S44" s="84">
        <v>66.400000000000006</v>
      </c>
      <c r="T44" s="85">
        <f t="shared" si="1"/>
        <v>268.88333333333333</v>
      </c>
      <c r="Y44" s="29"/>
      <c r="Z44" s="29"/>
      <c r="AA44" s="29"/>
      <c r="AB44" s="29"/>
      <c r="AC44" s="29"/>
      <c r="AD44" s="29"/>
      <c r="AE44" s="29"/>
      <c r="AF44" s="29"/>
      <c r="AG44" s="29"/>
      <c r="AH44" s="29"/>
      <c r="AI44" s="29"/>
    </row>
    <row r="45" spans="1:35" ht="14.25" customHeight="1" x14ac:dyDescent="0.25">
      <c r="A45" t="s">
        <v>188</v>
      </c>
      <c r="B45" s="86">
        <f t="shared" si="0"/>
        <v>289.40000000000003</v>
      </c>
      <c r="C45">
        <v>280</v>
      </c>
      <c r="D45" s="61">
        <v>0</v>
      </c>
      <c r="F45" s="77" t="s">
        <v>197</v>
      </c>
      <c r="G45" s="78">
        <v>0</v>
      </c>
      <c r="I45" s="82">
        <v>44.6</v>
      </c>
      <c r="K45" s="81" t="s">
        <v>284</v>
      </c>
      <c r="L45" s="101">
        <v>120</v>
      </c>
      <c r="M45" s="111">
        <v>40</v>
      </c>
      <c r="N45" s="81"/>
      <c r="S45" s="84">
        <v>70.400000000000006</v>
      </c>
      <c r="T45" s="85">
        <f t="shared" si="1"/>
        <v>339.2833333333333</v>
      </c>
      <c r="Y45" s="29"/>
      <c r="Z45" s="29"/>
      <c r="AA45" s="29"/>
      <c r="AB45" s="29"/>
      <c r="AC45" s="29"/>
      <c r="AD45" s="29"/>
      <c r="AE45" s="29"/>
      <c r="AF45" s="29"/>
      <c r="AG45" s="29"/>
      <c r="AH45" s="29"/>
      <c r="AI45" s="29"/>
    </row>
    <row r="46" spans="1:35" ht="14.25" customHeight="1" x14ac:dyDescent="0.25">
      <c r="A46" t="s">
        <v>189</v>
      </c>
      <c r="B46" s="86">
        <f t="shared" ref="B46:B70" si="3">B45+I46</f>
        <v>339.85</v>
      </c>
      <c r="C46">
        <v>320</v>
      </c>
      <c r="D46" s="61">
        <f t="shared" si="2"/>
        <v>0</v>
      </c>
      <c r="F46" s="77" t="s">
        <v>247</v>
      </c>
      <c r="G46" s="78">
        <v>0</v>
      </c>
      <c r="I46" s="92">
        <v>50.45</v>
      </c>
      <c r="K46" s="81" t="s">
        <v>285</v>
      </c>
      <c r="L46" s="101">
        <v>120</v>
      </c>
      <c r="M46" s="81"/>
      <c r="N46" s="81"/>
      <c r="Y46" s="29"/>
      <c r="Z46" s="29"/>
      <c r="AA46" s="29"/>
      <c r="AB46" s="29"/>
      <c r="AC46" s="29"/>
      <c r="AD46" s="29"/>
      <c r="AE46" s="29"/>
      <c r="AF46" s="29"/>
      <c r="AG46" s="29"/>
      <c r="AH46" s="29"/>
      <c r="AI46" s="29"/>
    </row>
    <row r="47" spans="1:35" ht="14.25" customHeight="1" x14ac:dyDescent="0.25">
      <c r="A47" t="s">
        <v>190</v>
      </c>
      <c r="B47" s="86">
        <f t="shared" ref="B47:B52" si="4">B46+I47</f>
        <v>520.78333333333308</v>
      </c>
      <c r="C47">
        <v>380</v>
      </c>
      <c r="D47" s="61">
        <f t="shared" si="2"/>
        <v>0</v>
      </c>
      <c r="F47" s="77" t="s">
        <v>248</v>
      </c>
      <c r="G47" s="78">
        <v>0</v>
      </c>
      <c r="I47" s="92">
        <v>180.933333333333</v>
      </c>
      <c r="K47" s="81"/>
      <c r="L47" s="107"/>
      <c r="M47" s="81"/>
      <c r="N47" s="81"/>
      <c r="Y47" s="29"/>
      <c r="Z47" s="29"/>
      <c r="AA47" s="29"/>
      <c r="AB47" s="29"/>
      <c r="AC47" s="29"/>
      <c r="AD47" s="29"/>
      <c r="AE47" s="29"/>
      <c r="AF47" s="29"/>
      <c r="AG47" s="29"/>
      <c r="AH47" s="29"/>
      <c r="AI47" s="29"/>
    </row>
    <row r="48" spans="1:35" ht="14.25" customHeight="1" x14ac:dyDescent="0.25">
      <c r="A48" t="s">
        <v>191</v>
      </c>
      <c r="B48" s="93">
        <f t="shared" si="4"/>
        <v>853.5999999999998</v>
      </c>
      <c r="C48">
        <v>396</v>
      </c>
      <c r="D48" s="61">
        <f t="shared" si="2"/>
        <v>0</v>
      </c>
      <c r="F48" s="77" t="s">
        <v>282</v>
      </c>
      <c r="G48" s="78">
        <v>0</v>
      </c>
      <c r="I48" s="92">
        <v>332.81666666666672</v>
      </c>
      <c r="K48" s="81"/>
      <c r="L48" s="94"/>
      <c r="M48" s="81"/>
      <c r="N48" s="81"/>
      <c r="Y48" s="29"/>
      <c r="Z48" s="29"/>
      <c r="AA48" s="29"/>
      <c r="AB48" s="29"/>
      <c r="AC48" s="29"/>
      <c r="AD48" s="29"/>
      <c r="AE48" s="29"/>
      <c r="AF48" s="29"/>
      <c r="AG48" s="29"/>
      <c r="AH48" s="29"/>
      <c r="AI48" s="29"/>
    </row>
    <row r="49" spans="1:35" ht="14.25" customHeight="1" x14ac:dyDescent="0.25">
      <c r="A49" t="s">
        <v>192</v>
      </c>
      <c r="B49" s="86">
        <f t="shared" si="4"/>
        <v>1228.9666666666667</v>
      </c>
      <c r="C49" s="81">
        <v>480</v>
      </c>
      <c r="D49" s="61">
        <f t="shared" si="2"/>
        <v>0</v>
      </c>
      <c r="F49" s="77" t="s">
        <v>276</v>
      </c>
      <c r="G49" s="78">
        <v>0</v>
      </c>
      <c r="I49" s="104">
        <v>375.36666666666679</v>
      </c>
      <c r="K49" s="81"/>
      <c r="L49" s="95"/>
      <c r="M49" s="81"/>
      <c r="N49" s="81"/>
      <c r="Y49" s="29"/>
      <c r="Z49" s="29"/>
      <c r="AA49" s="29"/>
      <c r="AB49" s="29"/>
      <c r="AC49" s="29"/>
      <c r="AD49" s="29"/>
      <c r="AE49" s="29"/>
      <c r="AF49" s="29"/>
      <c r="AG49" s="29"/>
      <c r="AH49" s="29"/>
      <c r="AI49" s="29"/>
    </row>
    <row r="50" spans="1:35" ht="14.25" customHeight="1" x14ac:dyDescent="0.25">
      <c r="A50" t="s">
        <v>193</v>
      </c>
      <c r="B50" s="86">
        <f t="shared" si="4"/>
        <v>1589.4333333333334</v>
      </c>
      <c r="C50" s="81">
        <v>548</v>
      </c>
      <c r="D50" s="61">
        <f t="shared" si="2"/>
        <v>0</v>
      </c>
      <c r="F50" s="77" t="s">
        <v>277</v>
      </c>
      <c r="G50" s="78">
        <v>0</v>
      </c>
      <c r="I50" s="104">
        <v>360.4666666666667</v>
      </c>
      <c r="N50" s="81"/>
      <c r="Q50" s="29">
        <v>2686.5833333333335</v>
      </c>
      <c r="Y50" s="29"/>
      <c r="Z50" s="29"/>
      <c r="AA50" s="29"/>
      <c r="AB50" s="29"/>
      <c r="AC50" s="29"/>
      <c r="AD50" s="29"/>
      <c r="AE50" s="29"/>
      <c r="AF50" s="29"/>
      <c r="AG50" s="29"/>
      <c r="AH50" s="29"/>
      <c r="AI50" s="29"/>
    </row>
    <row r="51" spans="1:35" ht="14.25" customHeight="1" x14ac:dyDescent="0.25">
      <c r="A51" t="s">
        <v>194</v>
      </c>
      <c r="B51" s="86">
        <f t="shared" si="4"/>
        <v>1953.1166666666668</v>
      </c>
      <c r="C51">
        <v>668</v>
      </c>
      <c r="D51" s="61">
        <f t="shared" si="2"/>
        <v>0</v>
      </c>
      <c r="F51" s="77" t="s">
        <v>278</v>
      </c>
      <c r="G51" s="78">
        <v>0</v>
      </c>
      <c r="I51" s="104">
        <v>363.68333333333345</v>
      </c>
      <c r="Q51" s="29">
        <v>3065.5333333333338</v>
      </c>
      <c r="Y51" s="29"/>
      <c r="Z51" s="29"/>
      <c r="AA51" s="29"/>
      <c r="AB51" s="29"/>
      <c r="AC51" s="29"/>
      <c r="AD51" s="29"/>
      <c r="AE51" s="29"/>
      <c r="AF51" s="29"/>
      <c r="AG51" s="29"/>
      <c r="AH51" s="29"/>
      <c r="AI51" s="29"/>
    </row>
    <row r="52" spans="1:35" ht="14.25" customHeight="1" x14ac:dyDescent="0.25">
      <c r="A52" t="s">
        <v>195</v>
      </c>
      <c r="B52" s="93">
        <f t="shared" si="4"/>
        <v>2319.7166666666667</v>
      </c>
      <c r="C52">
        <v>748</v>
      </c>
      <c r="D52" s="61">
        <f t="shared" si="2"/>
        <v>0</v>
      </c>
      <c r="F52" s="77" t="s">
        <v>279</v>
      </c>
      <c r="G52" s="78">
        <v>0</v>
      </c>
      <c r="I52" s="92">
        <v>366.6</v>
      </c>
      <c r="Q52" s="29">
        <v>3437.8166666666671</v>
      </c>
      <c r="Y52" s="29"/>
      <c r="Z52" s="29"/>
      <c r="AA52" s="29"/>
      <c r="AB52" s="29"/>
      <c r="AC52" s="29"/>
      <c r="AD52" s="29"/>
      <c r="AE52" s="29"/>
      <c r="AF52" s="29"/>
      <c r="AG52" s="29"/>
      <c r="AH52" s="29"/>
      <c r="AI52" s="29"/>
    </row>
    <row r="53" spans="1:35" ht="14.25" customHeight="1" x14ac:dyDescent="0.25">
      <c r="A53" t="s">
        <v>196</v>
      </c>
      <c r="B53" s="86">
        <f t="shared" si="3"/>
        <v>2686.5833333333335</v>
      </c>
      <c r="C53">
        <v>908</v>
      </c>
      <c r="D53" s="61">
        <f t="shared" si="2"/>
        <v>0</v>
      </c>
      <c r="F53" s="77" t="s">
        <v>280</v>
      </c>
      <c r="G53" s="78">
        <v>0</v>
      </c>
      <c r="I53" s="92">
        <v>366.86666666666673</v>
      </c>
      <c r="Q53" s="29">
        <v>3809.7000000000003</v>
      </c>
      <c r="Y53" s="29"/>
      <c r="Z53" s="29"/>
      <c r="AA53" s="29"/>
      <c r="AB53" s="29"/>
      <c r="AC53" s="29"/>
      <c r="AD53" s="29"/>
      <c r="AE53" s="29"/>
      <c r="AF53" s="29"/>
      <c r="AG53" s="29"/>
      <c r="AH53" s="29"/>
      <c r="AI53" s="29"/>
    </row>
    <row r="54" spans="1:35" ht="14.25" customHeight="1" x14ac:dyDescent="0.25">
      <c r="A54" t="s">
        <v>197</v>
      </c>
      <c r="B54" s="86">
        <f t="shared" si="3"/>
        <v>3065.5333333333338</v>
      </c>
      <c r="C54">
        <v>1138</v>
      </c>
      <c r="D54" s="61">
        <f t="shared" si="2"/>
        <v>0</v>
      </c>
      <c r="F54" s="77" t="s">
        <v>281</v>
      </c>
      <c r="G54" s="78">
        <v>0</v>
      </c>
      <c r="I54" s="92">
        <v>378.95000000000005</v>
      </c>
      <c r="K54" s="31" t="s">
        <v>183</v>
      </c>
      <c r="L54" s="94">
        <v>80</v>
      </c>
      <c r="M54" s="81">
        <v>80</v>
      </c>
      <c r="Q54" s="29">
        <v>4182.5</v>
      </c>
      <c r="Y54" s="29"/>
      <c r="Z54" s="29"/>
      <c r="AA54" s="29"/>
      <c r="AB54" s="29"/>
      <c r="AC54" s="29"/>
      <c r="AD54" s="29"/>
      <c r="AE54" s="29"/>
      <c r="AF54" s="29"/>
      <c r="AG54" s="29"/>
      <c r="AH54" s="29"/>
      <c r="AI54" s="29"/>
    </row>
    <row r="55" spans="1:35" s="29" customFormat="1" x14ac:dyDescent="0.25">
      <c r="A55" t="s">
        <v>198</v>
      </c>
      <c r="B55" s="86">
        <f t="shared" si="3"/>
        <v>3437.8166666666671</v>
      </c>
      <c r="C55">
        <v>1360</v>
      </c>
      <c r="D55" s="61">
        <f t="shared" si="2"/>
        <v>0</v>
      </c>
      <c r="I55" s="92">
        <v>372.28333333333342</v>
      </c>
      <c r="K55" s="31" t="s">
        <v>184</v>
      </c>
      <c r="L55" s="94">
        <v>120</v>
      </c>
      <c r="M55" s="81">
        <v>120</v>
      </c>
    </row>
    <row r="56" spans="1:35" s="29" customFormat="1" x14ac:dyDescent="0.25">
      <c r="A56" t="s">
        <v>199</v>
      </c>
      <c r="B56" s="86">
        <f t="shared" si="3"/>
        <v>3809.7000000000003</v>
      </c>
      <c r="C56">
        <v>1550</v>
      </c>
      <c r="D56" s="61">
        <f t="shared" si="2"/>
        <v>0</v>
      </c>
      <c r="I56" s="92">
        <v>371.88333333333338</v>
      </c>
      <c r="K56" s="31" t="s">
        <v>185</v>
      </c>
      <c r="L56" s="94">
        <v>160</v>
      </c>
      <c r="M56" s="81">
        <v>160</v>
      </c>
    </row>
    <row r="57" spans="1:35" s="29" customFormat="1" x14ac:dyDescent="0.25">
      <c r="A57" t="s">
        <v>200</v>
      </c>
      <c r="B57" s="93">
        <f t="shared" si="3"/>
        <v>4182.5</v>
      </c>
      <c r="C57">
        <v>0</v>
      </c>
      <c r="D57" s="61" t="e">
        <f t="shared" si="2"/>
        <v>#DIV/0!</v>
      </c>
      <c r="F57" s="29">
        <v>3437.82</v>
      </c>
      <c r="I57" s="92">
        <v>372.8</v>
      </c>
      <c r="K57" s="31" t="s">
        <v>186</v>
      </c>
      <c r="L57" s="94">
        <v>201</v>
      </c>
      <c r="M57" s="81">
        <v>200</v>
      </c>
    </row>
    <row r="58" spans="1:35" s="29" customFormat="1" x14ac:dyDescent="0.25">
      <c r="A58" t="s">
        <v>201</v>
      </c>
      <c r="B58" s="86">
        <f t="shared" si="3"/>
        <v>4549.083333333333</v>
      </c>
      <c r="C58">
        <v>0</v>
      </c>
      <c r="D58" s="61" t="e">
        <f t="shared" si="2"/>
        <v>#DIV/0!</v>
      </c>
      <c r="I58" s="92">
        <v>366.58333333333337</v>
      </c>
      <c r="K58" s="31" t="s">
        <v>187</v>
      </c>
      <c r="L58" s="94">
        <v>244.8</v>
      </c>
      <c r="M58" s="81">
        <v>240</v>
      </c>
    </row>
    <row r="59" spans="1:35" s="29" customFormat="1" x14ac:dyDescent="0.25">
      <c r="A59" t="s">
        <v>202</v>
      </c>
      <c r="B59" s="86">
        <f t="shared" si="3"/>
        <v>4924.8999999999996</v>
      </c>
      <c r="C59">
        <v>0</v>
      </c>
      <c r="D59" s="61" t="e">
        <f t="shared" si="2"/>
        <v>#DIV/0!</v>
      </c>
      <c r="I59" s="92">
        <v>375.81666666666666</v>
      </c>
      <c r="K59" s="81" t="s">
        <v>216</v>
      </c>
      <c r="L59" s="95">
        <v>853.6</v>
      </c>
      <c r="M59" s="81">
        <v>0</v>
      </c>
    </row>
    <row r="60" spans="1:35" s="29" customFormat="1" x14ac:dyDescent="0.25">
      <c r="A60" t="s">
        <v>203</v>
      </c>
      <c r="B60" s="86">
        <f t="shared" si="3"/>
        <v>5298.9333333333334</v>
      </c>
      <c r="C60">
        <v>0</v>
      </c>
      <c r="D60" s="61" t="e">
        <f t="shared" si="2"/>
        <v>#DIV/0!</v>
      </c>
      <c r="I60" s="92">
        <v>374.03333333333336</v>
      </c>
      <c r="K60" s="82">
        <v>702.31666666666661</v>
      </c>
      <c r="L60" s="83">
        <f t="shared" ref="L60:L65" si="5">L59+K60</f>
        <v>1555.9166666666665</v>
      </c>
      <c r="M60" s="29" t="s">
        <v>226</v>
      </c>
    </row>
    <row r="61" spans="1:35" s="29" customFormat="1" x14ac:dyDescent="0.25">
      <c r="A61" t="s">
        <v>204</v>
      </c>
      <c r="B61" s="93">
        <f t="shared" si="3"/>
        <v>5663.416666666667</v>
      </c>
      <c r="C61">
        <v>0</v>
      </c>
      <c r="D61" s="61" t="e">
        <f t="shared" si="2"/>
        <v>#DIV/0!</v>
      </c>
      <c r="I61" s="92">
        <v>364.48333333333335</v>
      </c>
      <c r="K61" s="82">
        <v>1617.6666666666665</v>
      </c>
      <c r="L61" s="83">
        <f t="shared" si="5"/>
        <v>3173.583333333333</v>
      </c>
      <c r="M61" s="29" t="s">
        <v>227</v>
      </c>
    </row>
    <row r="62" spans="1:35" s="29" customFormat="1" x14ac:dyDescent="0.25">
      <c r="A62" t="s">
        <v>205</v>
      </c>
      <c r="B62" s="86">
        <f t="shared" si="3"/>
        <v>6022.7666666666673</v>
      </c>
      <c r="C62">
        <v>0</v>
      </c>
      <c r="D62" s="61" t="e">
        <f t="shared" si="2"/>
        <v>#DIV/0!</v>
      </c>
      <c r="I62" s="92">
        <v>359.34999999999997</v>
      </c>
      <c r="K62" s="82">
        <v>1677.7666666666667</v>
      </c>
      <c r="L62" s="83">
        <f t="shared" si="5"/>
        <v>4851.3499999999995</v>
      </c>
      <c r="M62" s="29" t="s">
        <v>228</v>
      </c>
    </row>
    <row r="63" spans="1:35" s="29" customFormat="1" x14ac:dyDescent="0.25">
      <c r="A63" t="s">
        <v>206</v>
      </c>
      <c r="B63" s="86">
        <f t="shared" si="3"/>
        <v>6391.4666666666672</v>
      </c>
      <c r="C63">
        <v>0</v>
      </c>
      <c r="D63" s="61" t="e">
        <f t="shared" si="2"/>
        <v>#DIV/0!</v>
      </c>
      <c r="I63" s="92">
        <v>368.7</v>
      </c>
      <c r="K63" s="82">
        <v>1697.7666666666667</v>
      </c>
      <c r="L63" s="83">
        <f t="shared" si="5"/>
        <v>6549.1166666666659</v>
      </c>
      <c r="M63" s="29" t="s">
        <v>229</v>
      </c>
    </row>
    <row r="64" spans="1:35" s="29" customFormat="1" x14ac:dyDescent="0.25">
      <c r="A64" t="s">
        <v>207</v>
      </c>
      <c r="B64" s="86">
        <f t="shared" si="3"/>
        <v>6763.2833333333338</v>
      </c>
      <c r="C64">
        <v>2990.63</v>
      </c>
      <c r="D64" s="61">
        <f t="shared" si="2"/>
        <v>0</v>
      </c>
      <c r="I64" s="92">
        <v>371.81666666666666</v>
      </c>
      <c r="K64" s="82">
        <v>1445.5166666666667</v>
      </c>
      <c r="L64" s="83">
        <f t="shared" si="5"/>
        <v>7994.6333333333323</v>
      </c>
      <c r="M64" s="29" t="s">
        <v>230</v>
      </c>
    </row>
    <row r="65" spans="1:13" s="29" customFormat="1" x14ac:dyDescent="0.25">
      <c r="A65" t="s">
        <v>208</v>
      </c>
      <c r="B65" s="93">
        <f t="shared" si="3"/>
        <v>7134.4833333333336</v>
      </c>
      <c r="C65">
        <v>0</v>
      </c>
      <c r="D65" s="61" t="e">
        <f t="shared" si="2"/>
        <v>#DIV/0!</v>
      </c>
      <c r="I65" s="92">
        <v>371.2</v>
      </c>
      <c r="K65" s="82">
        <v>1580.0666666666666</v>
      </c>
      <c r="L65" s="83">
        <f t="shared" si="5"/>
        <v>9574.6999999999989</v>
      </c>
      <c r="M65" s="29" t="s">
        <v>231</v>
      </c>
    </row>
    <row r="66" spans="1:13" s="29" customFormat="1" x14ac:dyDescent="0.25">
      <c r="A66" t="s">
        <v>209</v>
      </c>
      <c r="B66" s="86">
        <f t="shared" si="3"/>
        <v>7503.3333333333339</v>
      </c>
      <c r="C66">
        <v>0</v>
      </c>
      <c r="D66" s="61" t="e">
        <f t="shared" si="2"/>
        <v>#DIV/0!</v>
      </c>
      <c r="I66" s="92">
        <v>368.84999999999991</v>
      </c>
    </row>
    <row r="67" spans="1:13" s="29" customFormat="1" x14ac:dyDescent="0.25">
      <c r="A67" t="s">
        <v>210</v>
      </c>
      <c r="B67" s="86">
        <f t="shared" si="3"/>
        <v>7876.05</v>
      </c>
      <c r="C67">
        <v>0</v>
      </c>
      <c r="D67" s="61" t="e">
        <f t="shared" si="2"/>
        <v>#DIV/0!</v>
      </c>
      <c r="I67" s="92">
        <v>372.71666666666664</v>
      </c>
    </row>
    <row r="68" spans="1:13" s="29" customFormat="1" x14ac:dyDescent="0.25">
      <c r="A68" t="s">
        <v>211</v>
      </c>
      <c r="B68" s="86">
        <f t="shared" si="3"/>
        <v>8229.2000000000007</v>
      </c>
      <c r="C68">
        <v>0</v>
      </c>
      <c r="D68" s="61" t="e">
        <f t="shared" si="2"/>
        <v>#DIV/0!</v>
      </c>
      <c r="I68" s="92">
        <v>353.15</v>
      </c>
    </row>
    <row r="69" spans="1:13" s="29" customFormat="1" x14ac:dyDescent="0.25">
      <c r="A69" t="s">
        <v>212</v>
      </c>
      <c r="B69" s="86">
        <f t="shared" si="3"/>
        <v>8570.2666666666682</v>
      </c>
      <c r="C69">
        <v>0</v>
      </c>
      <c r="D69" s="61" t="e">
        <f t="shared" si="2"/>
        <v>#DIV/0!</v>
      </c>
      <c r="I69" s="92">
        <v>341.06666666666672</v>
      </c>
    </row>
    <row r="70" spans="1:13" s="29" customFormat="1" x14ac:dyDescent="0.25">
      <c r="A70" t="s">
        <v>213</v>
      </c>
      <c r="B70" s="93">
        <f t="shared" si="3"/>
        <v>8749.8666666666686</v>
      </c>
      <c r="C70">
        <v>0</v>
      </c>
      <c r="D70" s="61" t="e">
        <f t="shared" si="2"/>
        <v>#DIV/0!</v>
      </c>
      <c r="I70" s="92">
        <v>179.60000000000005</v>
      </c>
    </row>
    <row r="71" spans="1:13" s="29" customFormat="1" x14ac:dyDescent="0.25"/>
    <row r="72" spans="1:13" s="29" customFormat="1" x14ac:dyDescent="0.25"/>
    <row r="73" spans="1:13" s="29" customFormat="1" x14ac:dyDescent="0.25"/>
    <row r="74" spans="1:13" s="29" customFormat="1" x14ac:dyDescent="0.25"/>
    <row r="75" spans="1:13" s="29" customFormat="1" x14ac:dyDescent="0.25"/>
    <row r="76" spans="1:13" s="29" customFormat="1" x14ac:dyDescent="0.25"/>
    <row r="77" spans="1:13" s="29" customFormat="1" x14ac:dyDescent="0.25"/>
    <row r="78" spans="1:13" s="29" customFormat="1" x14ac:dyDescent="0.25"/>
    <row r="79" spans="1:13" s="29" customFormat="1" x14ac:dyDescent="0.25"/>
    <row r="80" spans="1:13" s="29" customFormat="1" x14ac:dyDescent="0.25"/>
    <row r="81" spans="1:2" s="29" customFormat="1" x14ac:dyDescent="0.25"/>
    <row r="82" spans="1:2" s="29" customFormat="1" x14ac:dyDescent="0.25"/>
    <row r="83" spans="1:2" s="29" customFormat="1" x14ac:dyDescent="0.25"/>
    <row r="84" spans="1:2" s="29" customFormat="1" x14ac:dyDescent="0.25"/>
    <row r="85" spans="1:2" s="29" customFormat="1" x14ac:dyDescent="0.25"/>
    <row r="86" spans="1:2" s="29" customFormat="1" x14ac:dyDescent="0.25"/>
    <row r="87" spans="1:2" s="29" customFormat="1" x14ac:dyDescent="0.25"/>
    <row r="88" spans="1:2" s="29" customFormat="1" x14ac:dyDescent="0.25">
      <c r="A88" t="s">
        <v>183</v>
      </c>
      <c r="B88">
        <v>160</v>
      </c>
    </row>
    <row r="89" spans="1:2" s="29" customFormat="1" x14ac:dyDescent="0.25">
      <c r="A89" t="s">
        <v>184</v>
      </c>
      <c r="B89">
        <v>180</v>
      </c>
    </row>
    <row r="90" spans="1:2" s="29" customFormat="1" x14ac:dyDescent="0.25">
      <c r="A90" t="s">
        <v>185</v>
      </c>
      <c r="B90">
        <v>190</v>
      </c>
    </row>
    <row r="91" spans="1:2" s="29" customFormat="1" x14ac:dyDescent="0.25">
      <c r="A91" t="s">
        <v>186</v>
      </c>
      <c r="B91">
        <v>200.66</v>
      </c>
    </row>
    <row r="92" spans="1:2" s="29" customFormat="1" x14ac:dyDescent="0.25">
      <c r="A92" t="s">
        <v>187</v>
      </c>
      <c r="B92">
        <v>204.33</v>
      </c>
    </row>
    <row r="93" spans="1:2" s="29" customFormat="1" x14ac:dyDescent="0.25">
      <c r="A93" t="s">
        <v>188</v>
      </c>
      <c r="B93">
        <v>192</v>
      </c>
    </row>
    <row r="94" spans="1:2" s="29" customFormat="1" x14ac:dyDescent="0.25">
      <c r="A94" t="s">
        <v>189</v>
      </c>
      <c r="B94">
        <v>170</v>
      </c>
    </row>
    <row r="95" spans="1:2" s="29" customFormat="1" x14ac:dyDescent="0.25">
      <c r="A95" t="s">
        <v>190</v>
      </c>
      <c r="B95">
        <v>166</v>
      </c>
    </row>
    <row r="96" spans="1:2" s="29" customFormat="1" x14ac:dyDescent="0.25">
      <c r="A96" t="s">
        <v>191</v>
      </c>
      <c r="B96">
        <v>186</v>
      </c>
    </row>
    <row r="97" spans="1:2" s="29" customFormat="1" x14ac:dyDescent="0.25">
      <c r="A97" t="s">
        <v>192</v>
      </c>
      <c r="B97">
        <v>190</v>
      </c>
    </row>
    <row r="98" spans="1:2" s="29" customFormat="1" x14ac:dyDescent="0.25">
      <c r="A98" t="s">
        <v>193</v>
      </c>
      <c r="B98">
        <v>160</v>
      </c>
    </row>
    <row r="99" spans="1:2" s="29" customFormat="1" x14ac:dyDescent="0.25">
      <c r="A99" t="s">
        <v>194</v>
      </c>
      <c r="B99">
        <v>160</v>
      </c>
    </row>
    <row r="100" spans="1:2" s="29" customFormat="1" x14ac:dyDescent="0.25">
      <c r="A100" t="s">
        <v>195</v>
      </c>
      <c r="B100">
        <v>160</v>
      </c>
    </row>
    <row r="101" spans="1:2" s="29" customFormat="1" x14ac:dyDescent="0.25">
      <c r="A101" t="s">
        <v>196</v>
      </c>
      <c r="B101">
        <v>160</v>
      </c>
    </row>
    <row r="102" spans="1:2" s="29" customFormat="1" x14ac:dyDescent="0.25">
      <c r="A102" t="s">
        <v>197</v>
      </c>
      <c r="B102">
        <v>160</v>
      </c>
    </row>
    <row r="103" spans="1:2" s="29" customFormat="1" x14ac:dyDescent="0.25">
      <c r="A103" t="s">
        <v>198</v>
      </c>
      <c r="B103">
        <v>156</v>
      </c>
    </row>
    <row r="104" spans="1:2" s="29" customFormat="1" x14ac:dyDescent="0.25">
      <c r="A104" t="s">
        <v>199</v>
      </c>
      <c r="B104">
        <v>155</v>
      </c>
    </row>
    <row r="105" spans="1:2" s="29" customFormat="1" x14ac:dyDescent="0.25">
      <c r="A105" t="s">
        <v>200</v>
      </c>
      <c r="B105">
        <v>158</v>
      </c>
    </row>
    <row r="106" spans="1:2" s="29" customFormat="1" x14ac:dyDescent="0.25">
      <c r="A106" t="s">
        <v>201</v>
      </c>
      <c r="B106">
        <v>128</v>
      </c>
    </row>
    <row r="107" spans="1:2" s="29" customFormat="1" x14ac:dyDescent="0.25">
      <c r="A107" t="s">
        <v>202</v>
      </c>
      <c r="B107">
        <v>159</v>
      </c>
    </row>
    <row r="108" spans="1:2" s="29" customFormat="1" x14ac:dyDescent="0.25">
      <c r="A108" t="s">
        <v>203</v>
      </c>
      <c r="B108">
        <v>159</v>
      </c>
    </row>
    <row r="109" spans="1:2" s="29" customFormat="1" x14ac:dyDescent="0.25">
      <c r="A109" t="s">
        <v>204</v>
      </c>
      <c r="B109">
        <v>160</v>
      </c>
    </row>
    <row r="110" spans="1:2" s="29" customFormat="1" x14ac:dyDescent="0.25">
      <c r="A110" t="s">
        <v>205</v>
      </c>
      <c r="B110">
        <v>131.19999999999999</v>
      </c>
    </row>
    <row r="111" spans="1:2" s="29" customFormat="1" x14ac:dyDescent="0.25">
      <c r="A111" t="s">
        <v>206</v>
      </c>
      <c r="B111">
        <v>162</v>
      </c>
    </row>
    <row r="112" spans="1:2" s="29" customFormat="1" x14ac:dyDescent="0.25">
      <c r="A112" t="s">
        <v>207</v>
      </c>
      <c r="B112">
        <v>163.80000000000001</v>
      </c>
    </row>
    <row r="113" spans="1:2" s="29" customFormat="1" x14ac:dyDescent="0.25">
      <c r="A113" t="s">
        <v>208</v>
      </c>
      <c r="B113">
        <v>157.4</v>
      </c>
    </row>
    <row r="114" spans="1:2" s="29" customFormat="1" x14ac:dyDescent="0.25">
      <c r="A114" t="s">
        <v>209</v>
      </c>
      <c r="B114">
        <v>159.80000000000001</v>
      </c>
    </row>
    <row r="115" spans="1:2" s="29" customFormat="1" x14ac:dyDescent="0.25">
      <c r="A115" t="s">
        <v>210</v>
      </c>
      <c r="B115">
        <v>153.6</v>
      </c>
    </row>
    <row r="116" spans="1:2" s="29" customFormat="1" x14ac:dyDescent="0.25">
      <c r="A116" t="s">
        <v>211</v>
      </c>
      <c r="B116">
        <v>160</v>
      </c>
    </row>
    <row r="117" spans="1:2" s="29" customFormat="1" x14ac:dyDescent="0.25">
      <c r="A117" t="s">
        <v>212</v>
      </c>
      <c r="B117">
        <v>96</v>
      </c>
    </row>
    <row r="118" spans="1:2" s="29" customFormat="1" x14ac:dyDescent="0.25">
      <c r="A118" t="s">
        <v>213</v>
      </c>
      <c r="B118">
        <v>96</v>
      </c>
    </row>
    <row r="119" spans="1:2" s="29" customFormat="1" x14ac:dyDescent="0.25"/>
    <row r="120" spans="1:2" s="29" customFormat="1" x14ac:dyDescent="0.25"/>
    <row r="121" spans="1:2" s="29" customFormat="1" x14ac:dyDescent="0.25"/>
    <row r="122" spans="1:2" s="29" customFormat="1" x14ac:dyDescent="0.25"/>
    <row r="123" spans="1:2" s="29" customFormat="1" x14ac:dyDescent="0.25"/>
    <row r="124" spans="1:2" s="29" customFormat="1" x14ac:dyDescent="0.25"/>
    <row r="125" spans="1:2" s="29" customFormat="1" x14ac:dyDescent="0.25"/>
    <row r="126" spans="1:2" s="29" customFormat="1" x14ac:dyDescent="0.25"/>
    <row r="127" spans="1:2" s="29" customFormat="1" x14ac:dyDescent="0.25"/>
    <row r="128" spans="1:2" s="29" customFormat="1" x14ac:dyDescent="0.25"/>
    <row r="129" s="29" customFormat="1" x14ac:dyDescent="0.25"/>
    <row r="130" s="29" customFormat="1" x14ac:dyDescent="0.25"/>
    <row r="131" s="29" customFormat="1" x14ac:dyDescent="0.25"/>
    <row r="132" s="29" customFormat="1" x14ac:dyDescent="0.25"/>
    <row r="133" s="29" customFormat="1" x14ac:dyDescent="0.25"/>
    <row r="134" s="29" customFormat="1" x14ac:dyDescent="0.25"/>
    <row r="135" s="29" customFormat="1" x14ac:dyDescent="0.25"/>
    <row r="136" s="29" customFormat="1" x14ac:dyDescent="0.25"/>
    <row r="137" s="29" customFormat="1" x14ac:dyDescent="0.25"/>
    <row r="138" s="29" customFormat="1" x14ac:dyDescent="0.25"/>
    <row r="139" s="29" customFormat="1" x14ac:dyDescent="0.25"/>
    <row r="140" s="29" customFormat="1" x14ac:dyDescent="0.25"/>
    <row r="141" s="29" customFormat="1" x14ac:dyDescent="0.25"/>
    <row r="142" s="29" customFormat="1" x14ac:dyDescent="0.25"/>
    <row r="143" s="29" customFormat="1" x14ac:dyDescent="0.25"/>
    <row r="144" s="29" customFormat="1" x14ac:dyDescent="0.25"/>
    <row r="145" s="29" customFormat="1" x14ac:dyDescent="0.25"/>
    <row r="146" s="29" customFormat="1" x14ac:dyDescent="0.25"/>
    <row r="147" s="29" customFormat="1" x14ac:dyDescent="0.25"/>
    <row r="148" s="29" customFormat="1" x14ac:dyDescent="0.25"/>
    <row r="149" s="29" customFormat="1" x14ac:dyDescent="0.25"/>
    <row r="150" s="29" customFormat="1" x14ac:dyDescent="0.25"/>
    <row r="151" s="29" customFormat="1" x14ac:dyDescent="0.25"/>
    <row r="152" s="29" customFormat="1" x14ac:dyDescent="0.25"/>
    <row r="153" s="29" customFormat="1" x14ac:dyDescent="0.25"/>
    <row r="154" s="29" customFormat="1" x14ac:dyDescent="0.25"/>
    <row r="155" s="29" customFormat="1" x14ac:dyDescent="0.25"/>
    <row r="156" s="29" customFormat="1" x14ac:dyDescent="0.25"/>
    <row r="157" s="29" customFormat="1" x14ac:dyDescent="0.25"/>
    <row r="158" s="29" customFormat="1" x14ac:dyDescent="0.25"/>
    <row r="159" s="29" customFormat="1" x14ac:dyDescent="0.25"/>
    <row r="160" s="29" customFormat="1" x14ac:dyDescent="0.25"/>
    <row r="161" s="29" customFormat="1" x14ac:dyDescent="0.25"/>
  </sheetData>
  <mergeCells count="4">
    <mergeCell ref="A1:O1"/>
    <mergeCell ref="A37:D37"/>
    <mergeCell ref="F37:G37"/>
    <mergeCell ref="K37:N37"/>
  </mergeCells>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22" id="{591D3EFB-CC0F-45FA-A9CE-259C21E684AE}">
            <x14:iconSet custom="1">
              <x14:cfvo type="percent">
                <xm:f>0</xm:f>
              </x14:cfvo>
              <x14:cfvo type="num" gte="0">
                <xm:f>0</xm:f>
              </x14:cfvo>
              <x14:cfvo type="num">
                <xm:f>0.1</xm:f>
              </x14:cfvo>
              <x14:cfIcon iconSet="3TrafficLights1" iconId="2"/>
              <x14:cfIcon iconSet="3TrafficLights1" iconId="1"/>
              <x14:cfIcon iconSet="3TrafficLights1" iconId="0"/>
            </x14:iconSet>
          </x14:cfRule>
          <xm:sqref>G40</xm:sqref>
        </x14:conditionalFormatting>
        <x14:conditionalFormatting xmlns:xm="http://schemas.microsoft.com/office/excel/2006/main">
          <x14:cfRule type="iconSet" priority="21" id="{C7B98BCF-4AF0-49E9-8D33-2D7D654FD54C}">
            <x14:iconSet custom="1">
              <x14:cfvo type="percent">
                <xm:f>0</xm:f>
              </x14:cfvo>
              <x14:cfvo type="num" gte="0">
                <xm:f>0</xm:f>
              </x14:cfvo>
              <x14:cfvo type="num">
                <xm:f>0.1</xm:f>
              </x14:cfvo>
              <x14:cfIcon iconSet="3TrafficLights1" iconId="2"/>
              <x14:cfIcon iconSet="3TrafficLights1" iconId="1"/>
              <x14:cfIcon iconSet="3TrafficLights1" iconId="0"/>
            </x14:iconSet>
          </x14:cfRule>
          <xm:sqref>G41</xm:sqref>
        </x14:conditionalFormatting>
        <x14:conditionalFormatting xmlns:xm="http://schemas.microsoft.com/office/excel/2006/main">
          <x14:cfRule type="iconSet" priority="20" id="{207FD594-A78C-45E0-8156-F69E0A8DB46F}">
            <x14:iconSet custom="1">
              <x14:cfvo type="percent">
                <xm:f>0</xm:f>
              </x14:cfvo>
              <x14:cfvo type="num" gte="0">
                <xm:f>0</xm:f>
              </x14:cfvo>
              <x14:cfvo type="num">
                <xm:f>0.1</xm:f>
              </x14:cfvo>
              <x14:cfIcon iconSet="3TrafficLights1" iconId="2"/>
              <x14:cfIcon iconSet="3TrafficLights1" iconId="1"/>
              <x14:cfIcon iconSet="3TrafficLights1" iconId="0"/>
            </x14:iconSet>
          </x14:cfRule>
          <xm:sqref>G42</xm:sqref>
        </x14:conditionalFormatting>
        <x14:conditionalFormatting xmlns:xm="http://schemas.microsoft.com/office/excel/2006/main">
          <x14:cfRule type="iconSet" priority="7" id="{2C425076-7539-4BC8-B531-25539A706938}">
            <x14:iconSet custom="1">
              <x14:cfvo type="percent">
                <xm:f>0</xm:f>
              </x14:cfvo>
              <x14:cfvo type="num" gte="0">
                <xm:f>0</xm:f>
              </x14:cfvo>
              <x14:cfvo type="num">
                <xm:f>9.9900000000000003E-2</xm:f>
              </x14:cfvo>
              <x14:cfIcon iconSet="3TrafficLights1" iconId="2"/>
              <x14:cfIcon iconSet="3TrafficLights1" iconId="1"/>
              <x14:cfIcon iconSet="3TrafficLights1" iconId="0"/>
            </x14:iconSet>
          </x14:cfRule>
          <xm:sqref>D40:D44 D46:D70</xm:sqref>
        </x14:conditionalFormatting>
        <x14:conditionalFormatting xmlns:xm="http://schemas.microsoft.com/office/excel/2006/main">
          <x14:cfRule type="iconSet" priority="6" id="{088DF837-7268-43F9-A75F-1782DF4F0A77}">
            <x14:iconSet custom="1">
              <x14:cfvo type="percent">
                <xm:f>0</xm:f>
              </x14:cfvo>
              <x14:cfvo type="num" gte="0">
                <xm:f>0</xm:f>
              </x14:cfvo>
              <x14:cfvo type="num">
                <xm:f>9.9900000000000003E-2</xm:f>
              </x14:cfvo>
              <x14:cfIcon iconSet="3TrafficLights1" iconId="2"/>
              <x14:cfIcon iconSet="3TrafficLights1" iconId="1"/>
              <x14:cfIcon iconSet="3TrafficLights1" iconId="0"/>
            </x14:iconSet>
          </x14:cfRule>
          <xm:sqref>D39</xm:sqref>
        </x14:conditionalFormatting>
        <x14:conditionalFormatting xmlns:xm="http://schemas.microsoft.com/office/excel/2006/main">
          <x14:cfRule type="iconSet" priority="5" id="{0E54B3B7-9447-40F8-BF65-6FCD38943005}">
            <x14:iconSet custom="1">
              <x14:cfvo type="percent">
                <xm:f>0</xm:f>
              </x14:cfvo>
              <x14:cfvo type="num" gte="0">
                <xm:f>0</xm:f>
              </x14:cfvo>
              <x14:cfvo type="num">
                <xm:f>0.1</xm:f>
              </x14:cfvo>
              <x14:cfIcon iconSet="3TrafficLights1" iconId="2"/>
              <x14:cfIcon iconSet="3TrafficLights1" iconId="1"/>
              <x14:cfIcon iconSet="3TrafficLights1" iconId="0"/>
            </x14:iconSet>
          </x14:cfRule>
          <xm:sqref>G43</xm:sqref>
        </x14:conditionalFormatting>
        <x14:conditionalFormatting xmlns:xm="http://schemas.microsoft.com/office/excel/2006/main">
          <x14:cfRule type="iconSet" priority="4" id="{E490A924-087F-44CB-A7A4-1DCCDDC82CEF}">
            <x14:iconSet custom="1">
              <x14:cfvo type="percent">
                <xm:f>0</xm:f>
              </x14:cfvo>
              <x14:cfvo type="num" gte="0">
                <xm:f>0</xm:f>
              </x14:cfvo>
              <x14:cfvo type="num">
                <xm:f>9.9900000000000003E-2</xm:f>
              </x14:cfvo>
              <x14:cfIcon iconSet="3TrafficLights1" iconId="2"/>
              <x14:cfIcon iconSet="3TrafficLights1" iconId="1"/>
              <x14:cfIcon iconSet="3TrafficLights1" iconId="0"/>
            </x14:iconSet>
          </x14:cfRule>
          <xm:sqref>D45</xm:sqref>
        </x14:conditionalFormatting>
        <x14:conditionalFormatting xmlns:xm="http://schemas.microsoft.com/office/excel/2006/main">
          <x14:cfRule type="iconSet" priority="3" id="{0553FE7D-DAAB-4B27-85DF-30B92CBB7A05}">
            <x14:iconSet custom="1">
              <x14:cfvo type="percent">
                <xm:f>0</xm:f>
              </x14:cfvo>
              <x14:cfvo type="num" gte="0">
                <xm:f>0</xm:f>
              </x14:cfvo>
              <x14:cfvo type="num">
                <xm:f>0.1</xm:f>
              </x14:cfvo>
              <x14:cfIcon iconSet="3TrafficLights1" iconId="2"/>
              <x14:cfIcon iconSet="3TrafficLights1" iconId="1"/>
              <x14:cfIcon iconSet="3TrafficLights1" iconId="0"/>
            </x14:iconSet>
          </x14:cfRule>
          <xm:sqref>G44</xm:sqref>
        </x14:conditionalFormatting>
        <x14:conditionalFormatting xmlns:xm="http://schemas.microsoft.com/office/excel/2006/main">
          <x14:cfRule type="iconSet" priority="2" id="{A0679D0A-0E4E-4E36-9BAB-7E6B1BC3188F}">
            <x14:iconSet custom="1">
              <x14:cfvo type="percent">
                <xm:f>0</xm:f>
              </x14:cfvo>
              <x14:cfvo type="num" gte="0">
                <xm:f>0</xm:f>
              </x14:cfvo>
              <x14:cfvo type="num">
                <xm:f>0.1</xm:f>
              </x14:cfvo>
              <x14:cfIcon iconSet="3TrafficLights1" iconId="2"/>
              <x14:cfIcon iconSet="3TrafficLights1" iconId="1"/>
              <x14:cfIcon iconSet="3TrafficLights1" iconId="0"/>
            </x14:iconSet>
          </x14:cfRule>
          <xm:sqref>G45</xm:sqref>
        </x14:conditionalFormatting>
        <x14:conditionalFormatting xmlns:xm="http://schemas.microsoft.com/office/excel/2006/main">
          <x14:cfRule type="iconSet" priority="1" id="{44FED030-D8E4-4A54-8388-3C9A06948684}">
            <x14:iconSet custom="1">
              <x14:cfvo type="percent">
                <xm:f>0</xm:f>
              </x14:cfvo>
              <x14:cfvo type="num" gte="0">
                <xm:f>0</xm:f>
              </x14:cfvo>
              <x14:cfvo type="num">
                <xm:f>0.1</xm:f>
              </x14:cfvo>
              <x14:cfIcon iconSet="3TrafficLights1" iconId="2"/>
              <x14:cfIcon iconSet="3TrafficLights1" iconId="1"/>
              <x14:cfIcon iconSet="3TrafficLights1" iconId="0"/>
            </x14:iconSet>
          </x14:cfRule>
          <xm:sqref>G46:G54</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J11" sqref="J11"/>
    </sheetView>
  </sheetViews>
  <sheetFormatPr baseColWidth="10"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E6"/>
  <sheetViews>
    <sheetView workbookViewId="0">
      <selection activeCell="G26" sqref="G26"/>
    </sheetView>
  </sheetViews>
  <sheetFormatPr baseColWidth="10" defaultRowHeight="15" x14ac:dyDescent="0.25"/>
  <sheetData>
    <row r="6" spans="5:5" x14ac:dyDescent="0.25">
      <c r="E6" s="7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Instructivo</vt:lpstr>
      <vt:lpstr>PRY_GTIyO FII ITIL OPERACIONES</vt:lpstr>
      <vt:lpstr>BSC-esfuerzo</vt:lpstr>
      <vt:lpstr>BSC-tiempo</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Marquez Murriagui Christian Marcelo</dc:creator>
  <cp:lastModifiedBy>David DM. Mencias</cp:lastModifiedBy>
  <dcterms:created xsi:type="dcterms:W3CDTF">2012-07-16T21:48:58Z</dcterms:created>
  <dcterms:modified xsi:type="dcterms:W3CDTF">2020-11-30T14:44:51Z</dcterms:modified>
</cp:coreProperties>
</file>