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X/"/>
    </mc:Choice>
  </mc:AlternateContent>
  <xr:revisionPtr revIDLastSave="7756" documentId="13_ncr:1_{898522BF-B0F8-4888-9748-DC730D5D6CBB}" xr6:coauthVersionLast="47" xr6:coauthVersionMax="47" xr10:uidLastSave="{0A045170-2CF0-4204-A969-92358F342CB1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Y105" i="1" l="1"/>
  <c r="EY100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EY54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CR23" i="1"/>
  <c r="K182" i="4"/>
  <c r="L182" i="4"/>
  <c r="K183" i="4"/>
  <c r="L183" i="4"/>
  <c r="K181" i="4"/>
  <c r="K180" i="4"/>
  <c r="L180" i="4"/>
  <c r="L181" i="4"/>
  <c r="M91" i="4" l="1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79" i="4" l="1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M65" i="4" l="1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R15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O24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O25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R25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AR29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30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AR32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34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AR38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R41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<sst xmlns="http://schemas.openxmlformats.org/spreadsheetml/2006/main" count="10365" uniqueCount="3566">
  <si>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</si>
  <si>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</si>
  <si>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</si>
  <si>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</si>
  <si>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</si>
  <si>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</si>
  <si>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</si>
  <si>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</si>
  <si>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</si>
  <si>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</si>
  <si>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</si>
  <si>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</si>
  <si>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</si>
  <si>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</si>
  <si>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</si>
  <si>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</si>
  <si>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</si>
  <si>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</si>
  <si>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</si>
  <si>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</si>
  <si>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</si>
  <si>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</si>
  <si>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</si>
  <si>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</si>
  <si>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</si>
  <si>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</si>
  <si>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</si>
  <si>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</si>
  <si>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</si>
  <si>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</si>
  <si>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</si>
  <si>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</si>
  <si>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</si>
  <si>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</si>
  <si>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</si>
  <si>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</si>
  <si>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</si>
  <si>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</si>
  <si>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</si>
  <si>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</si>
  <si>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</si>
  <si>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</si>
  <si>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</si>
  <si>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</si>
  <si>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</si>
  <si>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</si>
  <si>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</si>
  <si>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</si>
  <si>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</si>
  <si>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</si>
  <si>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</si>
  <si>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</si>
  <si>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</si>
  <si>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</si>
  <si>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</si>
  <si>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</si>
  <si>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</si>
  <si>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</si>
  <si>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</si>
  <si>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</si>
  <si>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</si>
  <si>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</si>
  <si>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</si>
  <si>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</si>
  <si>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</si>
  <si>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</si>
  <si>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</si>
  <si>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</si>
  <si>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</si>
  <si>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</si>
  <si>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</si>
  <si>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</si>
  <si>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</si>
  <si>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</si>
  <si>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</si>
  <si>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</si>
  <si>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</si>
  <si>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</si>
  <si>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</si>
  <si>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</si>
  <si>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</si>
  <si>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</si>
  <si>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</si>
  <si>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</si>
  <si>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</si>
  <si>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</si>
  <si>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</si>
  <si>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</si>
  <si>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</si>
  <si>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</si>
  <si>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</si>
  <si>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</si>
  <si>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</si>
  <si>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</si>
  <si>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</si>
  <si>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</si>
  <si>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</si>
  <si>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</si>
  <si>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</si>
  <si>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</si>
  <si>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</si>
  <si>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</si>
  <si>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</si>
  <si>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</si>
  <si>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</si>
  <si>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</si>
  <si>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</si>
  <si>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</si>
  <si>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</si>
  <si>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</si>
  <si>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</si>
  <si>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</si>
  <si>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</si>
  <si>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</si>
  <si>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</si>
  <si>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</si>
  <si>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</si>
  <si>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</si>
  <si>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</si>
  <si>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</si>
  <si>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</si>
  <si>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</si>
  <si>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</si>
  <si>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</si>
  <si>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</si>
  <si>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</si>
  <si>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</si>
  <si>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</si>
  <si>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</si>
  <si>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</si>
  <si>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</si>
  <si>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</si>
  <si>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</si>
  <si>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</si>
  <si>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</si>
  <si>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</si>
  <si>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</si>
  <si>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</si>
  <si>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</si>
  <si>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</si>
  <si>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</si>
  <si>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</si>
  <si>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</si>
  <si>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</si>
  <si>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</si>
  <si>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</si>
  <si>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</si>
  <si>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</si>
  <si>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</si>
  <si>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</si>
  <si>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</si>
  <si>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</si>
  <si>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</si>
  <si>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</si>
  <si>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</si>
  <si>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</si>
  <si>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</si>
  <si>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</si>
  <si>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</si>
  <si>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</si>
  <si>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</si>
  <si>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</si>
  <si>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</si>
  <si>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</si>
  <si>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</si>
  <si>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</si>
  <si>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</si>
  <si>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</si>
  <si>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</si>
  <si>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</si>
  <si>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</si>
  <si>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</si>
  <si>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</si>
  <si>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</si>
  <si>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</si>
  <si>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</si>
  <si>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</si>
  <si>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</si>
  <si>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</si>
  <si>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</si>
  <si>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</si>
  <si>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</si>
  <si>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</si>
  <si>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</si>
  <si>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</si>
  <si>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</si>
  <si>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</si>
  <si>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</si>
  <si>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</si>
  <si>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</si>
  <si>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</si>
  <si>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</si>
  <si>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</si>
  <si>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</si>
  <si>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</si>
  <si>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</si>
  <si>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</si>
  <si>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</si>
  <si>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</si>
  <si>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</si>
  <si>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</si>
  <si>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</si>
  <si>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</si>
  <si>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</si>
  <si>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</si>
  <si>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</si>
  <si>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</si>
  <si>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</si>
  <si>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</si>
  <si>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</si>
  <si>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</si>
  <si>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</si>
  <si>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</si>
  <si>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</si>
  <si>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</si>
  <si>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</si>
  <si>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</si>
  <si>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</si>
  <si>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</si>
  <si>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</si>
  <si>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</si>
  <si>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</si>
  <si>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</si>
  <si>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</si>
  <si>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</si>
  <si>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</si>
  <si>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</si>
  <si>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</si>
  <si>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</si>
  <si>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</si>
  <si>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</si>
  <si>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</si>
  <si>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</si>
  <si>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</si>
  <si>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</si>
  <si>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</si>
  <si>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</si>
  <si>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</si>
  <si>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</si>
  <si>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</si>
  <si>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</si>
  <si>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</si>
  <si>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</si>
  <si>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</si>
  <si>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</si>
  <si>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</si>
  <si>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</si>
  <si>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</si>
  <si>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</si>
  <si>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</si>
  <si>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</si>
  <si>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</si>
  <si>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</si>
  <si>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</si>
  <si>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</si>
  <si>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</si>
  <si>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</si>
  <si>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</si>
  <si>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</si>
  <si>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</si>
  <si>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</si>
  <si>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</si>
  <si>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</si>
  <si>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</si>
  <si>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</si>
  <si>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</si>
  <si>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</si>
  <si>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</si>
  <si>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</si>
  <si>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</si>
  <si>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</si>
  <si>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</si>
  <si>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</si>
  <si>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</si>
  <si>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</si>
  <si>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</si>
  <si>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</si>
  <si>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</si>
  <si>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</si>
  <si>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</si>
  <si>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</si>
  <si>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</si>
  <si>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</si>
  <si>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</si>
  <si>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</si>
  <si>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</si>
  <si>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</si>
  <si>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</si>
  <si>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</si>
  <si>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</si>
  <si>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</si>
  <si>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</si>
  <si>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</si>
  <si>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</si>
  <si>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</si>
  <si>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</si>
  <si>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</si>
  <si>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</si>
  <si>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</si>
  <si>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</si>
  <si>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</si>
  <si>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</si>
  <si>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</si>
  <si>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</si>
  <si>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</si>
  <si>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</si>
  <si>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</si>
  <si>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</si>
  <si>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</si>
  <si>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</si>
  <si>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</si>
  <si>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</si>
  <si>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</si>
  <si>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</si>
  <si>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</si>
  <si>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</si>
  <si>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</si>
  <si>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</si>
  <si>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</si>
  <si>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</si>
  <si>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</si>
  <si>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</si>
  <si>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</si>
  <si>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</si>
  <si>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</si>
  <si>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</si>
  <si>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</si>
  <si>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</si>
  <si>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</si>
  <si>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</si>
  <si>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</si>
  <si>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</si>
  <si>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</si>
  <si>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</si>
  <si>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</si>
  <si>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</si>
  <si>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</si>
  <si>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</si>
  <si>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</si>
  <si>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</si>
  <si>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</si>
  <si>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</si>
  <si>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</si>
  <si>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</si>
  <si>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</si>
  <si>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</si>
  <si>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</si>
  <si>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</si>
  <si>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</si>
  <si>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</si>
  <si>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</si>
  <si>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</si>
  <si>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</si>
  <si>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</si>
  <si>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</si>
  <si>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</si>
  <si>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</si>
  <si>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</si>
  <si>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</si>
  <si>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</si>
  <si>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</si>
  <si>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</si>
  <si>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</si>
  <si>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</si>
  <si>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</si>
  <si>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</si>
  <si>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</si>
  <si>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</si>
  <si>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</si>
  <si>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</si>
  <si>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</si>
  <si>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</si>
  <si>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</si>
  <si>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</si>
  <si>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</si>
  <si>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</si>
  <si>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</si>
  <si>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</si>
  <si>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</si>
  <si>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</si>
  <si>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</si>
  <si>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</si>
  <si>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</si>
  <si>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</si>
  <si>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</si>
  <si>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</si>
  <si>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</si>
  <si>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</si>
  <si>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</si>
  <si>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</si>
  <si>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</si>
  <si>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</si>
  <si>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</si>
  <si>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</si>
  <si>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</si>
  <si>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</si>
  <si>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</si>
  <si>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</si>
  <si>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</si>
  <si>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</si>
  <si>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</si>
  <si>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</si>
  <si>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</si>
  <si>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</si>
  <si>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</si>
  <si>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</si>
  <si>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</si>
  <si>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</si>
  <si>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</si>
  <si>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</si>
  <si>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</si>
  <si>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</si>
  <si>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</si>
  <si>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</si>
  <si>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</si>
  <si>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</si>
  <si>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</si>
  <si>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</si>
  <si>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</si>
  <si>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</si>
  <si>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</si>
  <si>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</si>
  <si>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</si>
  <si>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</si>
  <si>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7 DE SEPTIEMBRE DE 2015</t>
  </si>
  <si>
    <t>6 CAJONES</t>
  </si>
  <si>
    <t>PABLO SAUL FLORIO VALADEZ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</si>
  <si>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</si>
  <si>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</si>
  <si>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</si>
  <si>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</si>
  <si>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</si>
  <si>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</si>
  <si>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</si>
  <si>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</si>
  <si>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</si>
  <si>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</si>
  <si>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</si>
  <si>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</si>
  <si>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ARELI LOPEZ LEYVA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</si>
  <si>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</si>
  <si>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</si>
  <si>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</si>
  <si>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</si>
  <si>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</si>
  <si>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</si>
  <si>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</si>
  <si>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</si>
  <si>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</si>
  <si>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</si>
  <si>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</si>
  <si>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MEGAFONO Y CHICHARRA</t>
  </si>
  <si>
    <t>19.27632, -98.43108</t>
  </si>
  <si>
    <t>CALLE GUADALAJARA</t>
  </si>
  <si>
    <t>CARRETERA 190</t>
  </si>
  <si>
    <t>JUAN DE LA BARRERA PONIENTE</t>
  </si>
  <si>
    <t>CARRETERA 117</t>
  </si>
  <si>
    <t>CARLOS MIGUEL SOLIS GONZALEZ</t>
  </si>
  <si>
    <t>BLVD. XICOTENCATL</t>
  </si>
  <si>
    <t>fsca34@hotmail.com</t>
  </si>
  <si>
    <t>7 DE SEPTIEMBRE DE 2016</t>
  </si>
  <si>
    <t>19.285018758433026, -98.43067887876668</t>
  </si>
  <si>
    <t>CALLE RAFAEL RODRÍGUEZ</t>
  </si>
  <si>
    <t>FRANCISCO I. MADERO NORTE</t>
  </si>
  <si>
    <t>J.O. DE DOMINGUEZ NORTE</t>
  </si>
  <si>
    <t>ANAHI ROBLES LIMON</t>
  </si>
  <si>
    <t>NANCY LOZADA JUAREZ</t>
  </si>
  <si>
    <t>MARIAN RUBIO HERNANDEZ</t>
  </si>
  <si>
    <t>ALAN LOPEZ LEYVA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</si>
  <si>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</si>
  <si>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</si>
  <si>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</si>
  <si>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</si>
  <si>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1079 XICOTENCATL</t>
  </si>
  <si>
    <t>ENERO DE 2019</t>
  </si>
  <si>
    <t>20 CAJONES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</si>
  <si>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</si>
  <si>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</si>
  <si>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</si>
  <si>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</si>
  <si>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</si>
  <si>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</si>
  <si>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LUZ ADRIANA HERNANDEZ GUTIERREZ</t>
  </si>
  <si>
    <t>YURAI ARANA SANCHEZ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</si>
  <si>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</si>
  <si>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</si>
  <si>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</si>
  <si>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</si>
  <si>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</si>
  <si>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</si>
  <si>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</si>
  <si>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</si>
  <si>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</si>
  <si>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</si>
  <si>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</si>
  <si>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</si>
  <si>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</si>
  <si>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</si>
  <si>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</si>
  <si>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</si>
  <si>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</si>
  <si>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</si>
  <si>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</si>
  <si>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</si>
  <si>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</si>
  <si>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</si>
  <si>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</si>
  <si>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</si>
  <si>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</si>
  <si>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</si>
  <si>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</si>
  <si>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</si>
  <si>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</si>
  <si>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</si>
  <si>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</si>
  <si>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</si>
  <si>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</si>
  <si>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</si>
  <si>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</si>
  <si>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</si>
  <si>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</si>
  <si>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</si>
  <si>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</si>
  <si>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</si>
  <si>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</si>
  <si>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</si>
  <si>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</si>
  <si>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</si>
  <si>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</si>
  <si>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</si>
  <si>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</si>
  <si>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</si>
  <si>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</si>
  <si>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</si>
  <si>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</si>
  <si>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</si>
  <si>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</si>
  <si>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</si>
  <si>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</si>
  <si>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</si>
  <si>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</si>
  <si>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</si>
  <si>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</si>
  <si>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</si>
  <si>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</si>
  <si>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</si>
  <si>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</si>
  <si>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</si>
  <si>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</si>
  <si>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</si>
  <si>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</si>
  <si>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</si>
  <si>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</si>
  <si>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</si>
  <si>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</si>
  <si>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</si>
  <si>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</si>
  <si>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</si>
  <si>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</si>
  <si>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</si>
  <si>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</si>
  <si>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</si>
  <si>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</si>
  <si>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</si>
  <si>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</si>
  <si>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</si>
  <si>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</si>
  <si>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</si>
  <si>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</si>
  <si>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</si>
  <si>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</si>
  <si>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</si>
  <si>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</si>
  <si>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</si>
  <si>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</si>
  <si>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</si>
  <si>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</si>
  <si>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</si>
  <si>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</si>
  <si>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</si>
  <si>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</si>
  <si>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</si>
  <si>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</si>
  <si>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</si>
  <si>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</si>
  <si>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</si>
  <si>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</si>
  <si>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</si>
  <si>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</si>
  <si>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</si>
  <si>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</si>
  <si>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</si>
  <si>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</si>
  <si>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</si>
  <si>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</si>
  <si>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</si>
  <si>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</si>
  <si>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</si>
  <si>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</si>
  <si>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</si>
  <si>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</si>
  <si>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</si>
  <si>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</si>
  <si>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</si>
  <si>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</si>
  <si>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</si>
  <si>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</si>
  <si>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</si>
  <si>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</si>
  <si>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</si>
  <si>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</si>
  <si>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</si>
  <si>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</si>
  <si>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</si>
  <si>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</si>
  <si>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</si>
  <si>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</si>
  <si>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</si>
  <si>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</si>
  <si>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</si>
  <si>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</si>
  <si>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</si>
  <si>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</si>
  <si>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</si>
  <si>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</si>
  <si>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</si>
  <si>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</si>
  <si>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</si>
  <si>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</si>
  <si>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</si>
  <si>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</si>
  <si>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</si>
  <si>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</si>
  <si>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</si>
  <si>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</si>
  <si>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</si>
  <si>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</si>
  <si>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</si>
  <si>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</si>
  <si>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</si>
  <si>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</si>
  <si>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</si>
  <si>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</si>
  <si>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</si>
  <si>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</si>
  <si>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</si>
  <si>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</si>
  <si>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</si>
  <si>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</si>
  <si>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</si>
  <si>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</si>
  <si>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</si>
  <si>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</si>
  <si>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</si>
  <si>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</si>
  <si>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</si>
  <si>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</si>
  <si>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</si>
  <si>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</si>
  <si>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</si>
  <si>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</si>
  <si>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</si>
  <si>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</si>
  <si>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</si>
  <si>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</si>
  <si>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</si>
  <si>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</si>
  <si>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</si>
  <si>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</si>
  <si>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</si>
  <si>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</si>
  <si>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</si>
  <si>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</si>
  <si>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</si>
  <si>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</si>
  <si>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</si>
  <si>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</si>
  <si>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</si>
  <si>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</si>
  <si>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</si>
  <si>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</si>
  <si>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</si>
  <si>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</si>
  <si>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</si>
  <si>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</si>
  <si>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</si>
  <si>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</si>
  <si>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</si>
  <si>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</si>
  <si>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</si>
  <si>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</si>
  <si>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</si>
  <si>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</si>
  <si>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</si>
  <si>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</si>
  <si>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</si>
  <si>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</si>
  <si>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</si>
  <si>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</si>
  <si>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</si>
  <si>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</si>
  <si>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</si>
  <si>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</si>
  <si>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</si>
  <si>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</si>
  <si>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</si>
  <si>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</si>
  <si>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</si>
  <si>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</si>
  <si>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</si>
  <si>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</si>
  <si>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</si>
  <si>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</si>
  <si>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</si>
  <si>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</si>
  <si>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</si>
  <si>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</si>
  <si>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</si>
  <si>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</si>
  <si>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</si>
  <si>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</si>
  <si>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</si>
  <si>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</si>
  <si>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</si>
  <si>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</si>
  <si>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</si>
  <si>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</si>
  <si>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</si>
  <si>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</si>
  <si>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</si>
  <si>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</si>
  <si>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</si>
  <si>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</si>
  <si>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</si>
  <si>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</si>
  <si>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</si>
  <si>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</si>
  <si>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</si>
  <si>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</si>
  <si>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</si>
  <si>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</si>
  <si>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</si>
  <si>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</si>
  <si>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</si>
  <si>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</si>
  <si>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</si>
  <si>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</si>
  <si>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</si>
  <si>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</si>
  <si>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</si>
  <si>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</si>
  <si>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</si>
  <si>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</si>
  <si>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</si>
  <si>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</si>
  <si>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</si>
  <si>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</si>
  <si>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</si>
  <si>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</si>
  <si>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</si>
  <si>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</si>
  <si>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</si>
  <si>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</si>
  <si>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</si>
  <si>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</si>
  <si>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</si>
  <si>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</si>
  <si>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</si>
  <si>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</si>
  <si>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</si>
  <si>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</si>
  <si>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</si>
  <si>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</si>
  <si>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</si>
  <si>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</si>
  <si>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</si>
  <si>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</si>
  <si>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</si>
  <si>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</si>
  <si>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</si>
  <si>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</si>
  <si>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</si>
  <si>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</si>
  <si>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</si>
  <si>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</si>
  <si>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</si>
  <si>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</si>
  <si>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</si>
  <si>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</si>
  <si>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</si>
  <si>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</si>
  <si>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</si>
  <si>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</si>
  <si>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</si>
  <si>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</si>
  <si>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</si>
  <si>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</si>
  <si>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</si>
  <si>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</si>
  <si>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</si>
  <si>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</si>
  <si>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</si>
  <si>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</si>
  <si>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</si>
  <si>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</si>
  <si>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</si>
  <si>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</si>
  <si>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</si>
  <si>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</si>
  <si>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</si>
  <si>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</si>
  <si>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</si>
  <si>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</si>
  <si>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</si>
  <si>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</si>
  <si>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</si>
  <si>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</si>
  <si>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</si>
  <si>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</si>
  <si>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</si>
  <si>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</si>
  <si>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</si>
  <si>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</si>
  <si>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</si>
  <si>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</si>
  <si>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</si>
  <si>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</si>
  <si>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</si>
  <si>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</si>
  <si>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</si>
  <si>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</si>
  <si>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</si>
  <si>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</si>
  <si>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</si>
  <si>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</si>
  <si>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</si>
  <si>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</si>
  <si>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</si>
  <si>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</si>
  <si>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</si>
  <si>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</si>
  <si>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</si>
  <si>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</si>
  <si>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</si>
  <si>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</si>
  <si>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</si>
  <si>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</si>
  <si>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</si>
  <si>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</si>
  <si>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</si>
  <si>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</si>
  <si>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</si>
  <si>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</si>
  <si>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</si>
  <si>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</si>
  <si>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</si>
  <si>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</si>
  <si>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</si>
  <si>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</si>
  <si>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</si>
  <si>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</si>
  <si>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</si>
  <si>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</si>
  <si>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</si>
  <si>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</si>
  <si>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</si>
  <si>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</si>
  <si>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</si>
  <si>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</si>
  <si>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</si>
  <si>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</si>
  <si>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</si>
  <si>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</si>
  <si>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</si>
  <si>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</si>
  <si>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</si>
  <si>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</si>
  <si>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</si>
  <si>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</si>
  <si>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</si>
  <si>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</si>
  <si>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</si>
  <si>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</si>
  <si>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</si>
  <si>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</si>
  <si>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</si>
  <si>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</si>
  <si>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</si>
  <si>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</si>
  <si>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</si>
  <si>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</si>
  <si>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</si>
  <si>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</si>
  <si>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</si>
  <si>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</si>
  <si>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</si>
  <si>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</si>
  <si>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</si>
  <si>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</si>
  <si>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</si>
  <si>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</si>
  <si>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</si>
  <si>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</si>
  <si>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</si>
  <si>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</si>
  <si>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</si>
  <si>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</si>
  <si>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</si>
  <si>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</si>
  <si>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</si>
  <si>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</si>
  <si>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</si>
  <si>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</si>
  <si>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</si>
  <si>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</si>
  <si>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</si>
  <si>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</si>
  <si>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</si>
  <si>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</si>
  <si>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</si>
  <si>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</si>
  <si>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</si>
  <si>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</si>
  <si>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</si>
  <si>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</si>
  <si>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</si>
  <si>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</si>
  <si>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</si>
  <si>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</si>
  <si>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</si>
  <si>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</si>
  <si>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</si>
  <si>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</si>
  <si>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</si>
  <si>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</si>
  <si>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</si>
  <si>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</si>
  <si>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</si>
  <si>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</si>
  <si>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</si>
  <si>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</si>
  <si>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</si>
  <si>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</si>
  <si>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</si>
  <si>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</si>
  <si>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</si>
  <si>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</si>
  <si>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</si>
  <si>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</si>
  <si>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</si>
  <si>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</si>
  <si>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</si>
  <si>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</si>
  <si>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</si>
  <si>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</si>
  <si>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</si>
  <si>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</si>
  <si>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</si>
  <si>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</si>
  <si>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</si>
  <si>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</si>
  <si>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</si>
  <si>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</si>
  <si>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</si>
  <si>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</si>
  <si>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</si>
  <si>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</si>
  <si>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</si>
  <si>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</si>
  <si>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</si>
  <si>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</si>
  <si>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</si>
  <si>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</si>
  <si>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</si>
  <si>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</si>
  <si>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</si>
  <si>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</si>
  <si>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</si>
  <si>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</si>
  <si>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</si>
  <si>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</si>
  <si>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</si>
  <si>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</si>
  <si>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</si>
  <si>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</si>
  <si>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</si>
  <si>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</si>
  <si>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</si>
  <si>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</si>
  <si>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</si>
  <si>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</si>
  <si>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</si>
  <si>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</si>
  <si>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</si>
  <si>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</si>
  <si>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</si>
  <si>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</si>
  <si>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</si>
  <si>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</si>
  <si>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</si>
  <si>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</si>
  <si>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</si>
  <si>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</si>
  <si>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</si>
  <si>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</si>
  <si>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</si>
  <si>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</si>
  <si>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</si>
  <si>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</si>
  <si>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</si>
  <si>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</si>
  <si>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</si>
  <si>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</si>
  <si>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</si>
  <si>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</si>
  <si>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</si>
  <si>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</si>
  <si>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</si>
  <si>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</si>
  <si>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</si>
  <si>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</si>
  <si>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</si>
  <si>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</si>
  <si>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</si>
  <si>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</si>
  <si>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</si>
  <si>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</si>
  <si>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</si>
  <si>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</si>
  <si>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</si>
  <si>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</si>
  <si>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</si>
  <si>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</si>
  <si>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</si>
  <si>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</si>
  <si>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</si>
  <si>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</si>
  <si>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</si>
  <si>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</si>
  <si>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</si>
  <si>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</si>
  <si>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</si>
  <si>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</si>
  <si>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</si>
  <si>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</si>
  <si>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</si>
  <si>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</si>
  <si>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</si>
  <si>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</si>
  <si>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</si>
  <si>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</si>
  <si>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</si>
  <si>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</si>
  <si>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</si>
  <si>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</si>
  <si>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</si>
  <si>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</si>
  <si>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</si>
  <si>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</si>
  <si>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</si>
  <si>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</si>
  <si>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</si>
  <si>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</si>
  <si>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</si>
  <si>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</si>
  <si>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</si>
  <si>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</si>
  <si>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</si>
  <si>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</si>
  <si>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</si>
  <si>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</si>
  <si>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</si>
  <si>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</si>
  <si>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</si>
  <si>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</si>
  <si>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</si>
  <si>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</si>
  <si>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</si>
  <si>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</si>
  <si>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</si>
  <si>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</si>
  <si>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</si>
  <si>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</si>
  <si>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</si>
  <si>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</si>
  <si>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</si>
  <si>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</si>
  <si>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</si>
  <si>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</si>
  <si>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</si>
  <si>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</si>
  <si>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</si>
  <si>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</si>
  <si>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</si>
  <si>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</si>
  <si>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</si>
  <si>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</si>
  <si>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</si>
  <si>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</si>
  <si>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</si>
  <si>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</si>
  <si>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</si>
  <si>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</si>
  <si>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</si>
  <si>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</si>
  <si>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</si>
  <si>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</si>
  <si>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</si>
  <si>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</si>
  <si>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</si>
  <si>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</si>
  <si>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</si>
  <si>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</si>
  <si>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</si>
  <si>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</si>
  <si>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</si>
  <si>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</si>
  <si>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</si>
  <si>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</si>
  <si>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</si>
  <si>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</si>
  <si>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</si>
  <si>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</si>
  <si>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</si>
  <si>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</si>
  <si>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</si>
  <si>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</si>
  <si>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</si>
  <si>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</si>
  <si>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</si>
  <si>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</si>
  <si>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</si>
  <si>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</si>
  <si>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</si>
  <si>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</si>
  <si>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</si>
  <si>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</si>
  <si>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</si>
  <si>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</si>
  <si>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</si>
  <si>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</si>
  <si>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</si>
  <si>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</si>
  <si>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</si>
  <si>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</si>
  <si>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</si>
  <si>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</si>
  <si>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</si>
  <si>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</si>
  <si>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</si>
  <si>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</si>
  <si>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</si>
  <si>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</si>
  <si>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</si>
  <si>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</si>
  <si>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</si>
  <si>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</si>
  <si>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</si>
  <si>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</si>
  <si>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</si>
  <si>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</si>
  <si>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</si>
  <si>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</si>
  <si>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</si>
  <si>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</si>
  <si>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</si>
  <si>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</si>
  <si>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</si>
  <si>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</si>
  <si>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</si>
  <si>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</si>
  <si>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</si>
  <si>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</si>
  <si>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</si>
  <si>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</si>
  <si>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</si>
  <si>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</si>
  <si>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</si>
  <si>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</si>
  <si>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</si>
  <si>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</si>
  <si>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</si>
  <si>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</si>
  <si>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</si>
  <si>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</si>
  <si>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</si>
  <si>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</si>
  <si>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</si>
  <si>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</si>
  <si>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</si>
  <si>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</si>
  <si>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</si>
  <si>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</si>
  <si>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</si>
  <si>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</si>
  <si>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</si>
  <si>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</si>
  <si>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</si>
  <si>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</si>
  <si>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</si>
  <si>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</si>
  <si>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</si>
  <si>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</si>
  <si>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</si>
  <si>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</si>
  <si>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</si>
  <si>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</si>
  <si>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</si>
  <si>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</si>
  <si>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</si>
  <si>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</si>
  <si>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</si>
  <si>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</si>
  <si>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</si>
  <si>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</si>
  <si>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</si>
  <si>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</si>
  <si>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</si>
  <si>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</si>
  <si>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</si>
  <si>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</si>
  <si>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</si>
  <si>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</si>
  <si>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</si>
  <si>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</si>
  <si>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</si>
  <si>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</si>
  <si>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</si>
  <si>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</si>
  <si>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</si>
  <si>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</si>
  <si>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</si>
  <si>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</si>
  <si>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</si>
  <si>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</si>
  <si>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</si>
  <si>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</si>
  <si>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</si>
  <si>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</si>
  <si>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</si>
  <si>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</si>
  <si>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</si>
  <si>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</si>
  <si>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</si>
  <si>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</si>
  <si>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</si>
  <si>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</si>
  <si>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</si>
  <si>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</si>
  <si>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</si>
  <si>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</si>
  <si>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</si>
  <si>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</si>
  <si>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</si>
  <si>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</si>
  <si>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</si>
  <si>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</si>
  <si>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</si>
  <si>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</si>
  <si>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</si>
  <si>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</si>
  <si>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</si>
  <si>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</si>
  <si>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</si>
  <si>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</si>
  <si>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</si>
  <si>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</si>
  <si>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</si>
  <si>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</si>
  <si>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</si>
  <si>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</si>
  <si>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</si>
  <si>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</si>
  <si>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</si>
  <si>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</si>
  <si>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</si>
  <si>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</si>
  <si>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</si>
  <si>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</si>
  <si>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</si>
  <si>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</si>
  <si>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</si>
  <si>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</si>
  <si>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</si>
  <si>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</si>
  <si>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</si>
  <si>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</si>
  <si>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</si>
  <si>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</si>
  <si>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</si>
  <si>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</si>
  <si>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</si>
  <si>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</si>
  <si>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</si>
  <si>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</si>
  <si>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</si>
  <si>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</si>
  <si>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</si>
  <si>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</si>
  <si>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</si>
  <si>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</si>
  <si>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</si>
  <si>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</si>
  <si>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</si>
  <si>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</si>
  <si>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</si>
  <si>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</si>
  <si>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</si>
  <si>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</si>
  <si>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</si>
  <si>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</si>
  <si>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</si>
  <si>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</si>
  <si>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</si>
  <si>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</si>
  <si>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</si>
  <si>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</si>
  <si>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</si>
  <si>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</si>
  <si>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</si>
  <si>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</si>
  <si>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</si>
  <si>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</si>
  <si>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</si>
  <si>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</si>
  <si>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</si>
  <si>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</si>
  <si>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</si>
  <si>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</si>
  <si>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</si>
  <si>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</si>
  <si>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</si>
  <si>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</si>
  <si>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</si>
  <si>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</si>
  <si>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</si>
  <si>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</si>
  <si>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</si>
  <si>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</si>
  <si>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</si>
  <si>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</si>
  <si>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</si>
  <si>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</si>
  <si>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</si>
  <si>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</si>
  <si>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</si>
  <si>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</si>
  <si>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</si>
  <si>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</si>
  <si>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</si>
  <si>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</si>
  <si>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</si>
  <si>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</si>
  <si>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</si>
  <si>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</si>
  <si>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</si>
  <si>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</si>
  <si>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</si>
  <si>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</si>
  <si>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</si>
  <si>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</si>
  <si>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</si>
  <si>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</si>
  <si>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</si>
  <si>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</si>
  <si>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</si>
  <si>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</si>
  <si>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</si>
  <si>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</si>
  <si>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</si>
  <si>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</si>
  <si>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</si>
  <si>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</si>
  <si>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</si>
  <si>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</si>
  <si>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</si>
  <si>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</si>
  <si>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</si>
  <si>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</si>
  <si>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</si>
  <si>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</si>
  <si>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</si>
  <si>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</si>
  <si>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</si>
  <si>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</si>
  <si>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</si>
  <si>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</si>
  <si>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</si>
  <si>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</si>
  <si>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</si>
  <si>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</si>
  <si>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</si>
  <si>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</si>
  <si>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</si>
  <si>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</si>
  <si>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</si>
  <si>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</si>
  <si>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</si>
  <si>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</si>
  <si>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</si>
  <si>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</si>
  <si>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</si>
  <si>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</si>
  <si>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</si>
  <si>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</si>
  <si>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</si>
  <si>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</si>
  <si>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</si>
  <si>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</si>
  <si>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</si>
  <si>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</si>
  <si>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</si>
  <si>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</si>
  <si>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</si>
  <si>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</si>
  <si>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</si>
  <si>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</si>
  <si>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</si>
  <si>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</si>
  <si>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</si>
  <si>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</si>
  <si>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</si>
  <si>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</si>
  <si>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</si>
  <si>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</si>
  <si>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</si>
  <si>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</si>
  <si>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</si>
  <si>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</si>
  <si>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</si>
  <si>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</si>
  <si>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</si>
  <si>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</si>
  <si>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</si>
  <si>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</si>
  <si>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</si>
  <si>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</si>
  <si>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</si>
  <si>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</si>
  <si>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</si>
  <si>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</si>
  <si>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</si>
  <si>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</si>
  <si>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</si>
  <si>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</si>
  <si>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</si>
  <si>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</si>
  <si>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</si>
  <si>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</si>
  <si>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</si>
  <si>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</si>
  <si>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</si>
  <si>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</si>
  <si>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</si>
  <si>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</si>
  <si>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</si>
  <si>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</si>
  <si>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</si>
  <si>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</si>
  <si>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</si>
  <si>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</si>
  <si>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</si>
  <si>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</si>
  <si>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</si>
  <si>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</si>
  <si>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</si>
  <si>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</si>
  <si>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</si>
  <si>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</si>
  <si>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</si>
  <si>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</si>
  <si>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</si>
  <si>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</si>
  <si>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</si>
  <si>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</si>
  <si>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</si>
  <si>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</si>
  <si>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</si>
  <si>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</si>
  <si>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</si>
  <si>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</si>
  <si>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</si>
  <si>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</si>
  <si>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</si>
  <si>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</si>
  <si>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</si>
  <si>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</si>
  <si>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</si>
  <si>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</si>
  <si>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</si>
  <si>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</si>
  <si>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</si>
  <si>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</si>
  <si>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</si>
  <si>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</si>
  <si>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</si>
  <si>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</si>
  <si>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</si>
  <si>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</si>
  <si>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</si>
  <si>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</si>
  <si>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</si>
  <si>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</si>
  <si>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</si>
  <si>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</si>
  <si>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</si>
  <si>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</si>
  <si>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</si>
  <si>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</si>
  <si>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</si>
  <si>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</si>
  <si>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</si>
  <si>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</si>
  <si>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</si>
  <si>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</si>
  <si>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</si>
  <si>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</si>
  <si>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</si>
  <si>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</si>
  <si>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</si>
  <si>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</si>
  <si>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</si>
  <si>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</si>
  <si>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</si>
  <si>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</si>
  <si>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</si>
  <si>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</si>
  <si>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</si>
  <si>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</si>
  <si>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</si>
  <si>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</si>
  <si>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</si>
  <si>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</si>
  <si>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</si>
  <si>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</si>
  <si>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</si>
  <si>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</si>
  <si>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</si>
  <si>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</si>
  <si>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</si>
  <si>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</si>
  <si>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</si>
  <si>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</si>
  <si>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</si>
  <si>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</si>
  <si>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</si>
  <si>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</si>
  <si>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</si>
  <si>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</si>
  <si>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</si>
  <si>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</si>
  <si>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</si>
  <si>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</si>
  <si>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</si>
  <si>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</si>
  <si>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</si>
  <si>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</si>
  <si>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</si>
  <si>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</si>
  <si>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</si>
  <si>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</si>
  <si>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</si>
  <si>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</si>
  <si>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</si>
  <si>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</si>
  <si>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</si>
  <si>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</si>
  <si>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</si>
  <si>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</si>
  <si>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</si>
  <si>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</si>
  <si>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</si>
  <si>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</si>
  <si>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</si>
  <si>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</si>
  <si>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</si>
  <si>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</si>
  <si>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</si>
  <si>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</si>
  <si>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</si>
  <si>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</si>
  <si>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</si>
  <si>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</si>
  <si>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</si>
  <si>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</si>
  <si>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</si>
  <si>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</si>
  <si>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</si>
  <si>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</si>
  <si>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</si>
  <si>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</si>
  <si>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</si>
  <si>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</si>
  <si>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</si>
  <si>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</si>
  <si>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</si>
  <si>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</si>
  <si>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</si>
  <si>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</si>
  <si>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</si>
  <si>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</si>
  <si>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</si>
  <si>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</si>
  <si>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</si>
  <si>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</si>
  <si>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</si>
  <si>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</si>
  <si>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</si>
  <si>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</si>
  <si>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</si>
  <si>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</si>
  <si>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</si>
  <si>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</si>
  <si>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</si>
  <si>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</si>
  <si>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</si>
  <si>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</si>
  <si>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</si>
  <si>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</si>
  <si>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</si>
  <si>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</si>
  <si>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</si>
  <si>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</si>
  <si>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</si>
  <si>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</si>
  <si>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</si>
  <si>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</si>
  <si>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</si>
  <si>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</si>
  <si>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</si>
  <si>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</si>
  <si>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</si>
  <si>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</si>
  <si>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</si>
  <si>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</si>
  <si>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</si>
  <si>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</si>
  <si>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</si>
  <si>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</si>
  <si>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</si>
  <si>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</si>
  <si>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</si>
  <si>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</si>
  <si>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</si>
  <si>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</si>
  <si>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</si>
  <si>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</si>
  <si>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</si>
  <si>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</si>
  <si>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</si>
  <si>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</si>
  <si>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</si>
  <si>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</si>
  <si>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</si>
  <si>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</si>
  <si>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</si>
  <si>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</si>
  <si>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</si>
  <si>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</si>
  <si>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</si>
  <si>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</si>
  <si>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</si>
  <si>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</si>
  <si>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</si>
  <si>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</si>
  <si>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</si>
  <si>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</si>
  <si>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</si>
  <si>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</si>
  <si>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</si>
  <si>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</si>
  <si>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</si>
  <si>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</si>
  <si>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</si>
  <si>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</si>
  <si>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</si>
  <si>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</si>
  <si>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</si>
  <si>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</si>
  <si>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</si>
  <si>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</si>
  <si>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</si>
  <si>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</si>
  <si>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</si>
  <si>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</si>
  <si>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</si>
  <si>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</si>
  <si>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</si>
  <si>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</si>
  <si>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</si>
  <si>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</si>
  <si>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</si>
  <si>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</si>
  <si>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</si>
  <si>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</si>
  <si>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</si>
  <si>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</si>
  <si>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</si>
  <si>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</si>
  <si>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</si>
  <si>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</si>
  <si>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</si>
  <si>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</si>
  <si>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</si>
  <si>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</si>
  <si>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</si>
  <si>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</si>
  <si>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</si>
  <si>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</si>
  <si>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</si>
  <si>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</si>
  <si>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</si>
  <si>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</si>
  <si>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</si>
  <si>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</si>
  <si>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</si>
  <si>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</si>
  <si>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</si>
  <si>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</si>
  <si>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</si>
  <si>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</si>
  <si>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</si>
  <si>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</si>
  <si>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</si>
  <si>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</si>
  <si>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</si>
  <si>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</si>
  <si>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</si>
  <si>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PLAZA DE LA CONCORDIA</t>
  </si>
  <si>
    <t>ESTACIONAMIENTO</t>
  </si>
  <si>
    <t>CALLE 2 SUR</t>
  </si>
  <si>
    <t>FRENTE A PLAZA LA CONCORDIA</t>
  </si>
  <si>
    <t>19 DE JUNIO DE 1994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</si>
  <si>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</si>
  <si>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</si>
  <si>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</si>
  <si>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</si>
  <si>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</si>
  <si>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</si>
  <si>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</si>
  <si>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</si>
  <si>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</si>
  <si>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</si>
  <si>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</si>
  <si>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</si>
  <si>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</si>
  <si>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</si>
  <si>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</si>
  <si>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</si>
  <si>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</si>
  <si>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</si>
  <si>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</si>
  <si>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</si>
  <si>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</si>
  <si>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</si>
  <si>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</si>
  <si>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</si>
  <si>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</si>
  <si>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</si>
  <si>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</si>
  <si>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</si>
  <si>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</si>
  <si>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</si>
  <si>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</si>
  <si>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</si>
  <si>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</si>
  <si>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</si>
  <si>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</si>
  <si>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</si>
  <si>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</si>
  <si>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</si>
  <si>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</si>
  <si>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</si>
  <si>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</si>
  <si>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</si>
  <si>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</si>
  <si>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</si>
  <si>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</si>
  <si>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</si>
  <si>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</si>
  <si>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</si>
  <si>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</si>
  <si>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</si>
  <si>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</si>
  <si>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</si>
  <si>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</si>
  <si>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</si>
  <si>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</si>
  <si>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</si>
  <si>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</si>
  <si>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</si>
  <si>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</si>
  <si>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</si>
  <si>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</si>
  <si>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</si>
  <si>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</si>
  <si>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dir_emer.png</t>
  </si>
  <si>
    <t>23 DE DICIEMBRE DE 1991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</si>
  <si>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</si>
  <si>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</si>
  <si>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</si>
  <si>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</si>
  <si>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</si>
  <si>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</si>
  <si>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</si>
  <si>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</si>
  <si>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</si>
  <si>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</si>
  <si>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</si>
  <si>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</si>
  <si>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</si>
  <si>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</si>
  <si>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</si>
  <si>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</si>
  <si>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</si>
  <si>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</si>
  <si>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</si>
  <si>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</si>
  <si>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</si>
  <si>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</si>
  <si>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</si>
  <si>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</si>
  <si>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</si>
  <si>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</si>
  <si>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</si>
  <si>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</si>
  <si>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</si>
  <si>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</si>
  <si>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</si>
  <si>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</si>
  <si>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</si>
  <si>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</si>
  <si>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</si>
  <si>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</si>
  <si>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</si>
  <si>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</si>
  <si>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</si>
  <si>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</si>
  <si>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</si>
  <si>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</si>
  <si>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</si>
  <si>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</si>
  <si>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</si>
  <si>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</si>
  <si>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</si>
  <si>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</si>
  <si>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</si>
  <si>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</si>
  <si>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</si>
  <si>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</si>
  <si>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</si>
  <si>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</si>
  <si>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</si>
  <si>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</si>
  <si>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</si>
  <si>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</si>
  <si>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</si>
  <si>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</si>
  <si>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</si>
  <si>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</si>
  <si>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</si>
  <si>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</si>
  <si>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</si>
  <si>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</si>
  <si>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</si>
  <si>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</si>
  <si>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</si>
  <si>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</si>
  <si>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</si>
  <si>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</si>
  <si>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</si>
  <si>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</si>
  <si>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</si>
  <si>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</si>
  <si>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</si>
  <si>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</si>
  <si>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</si>
  <si>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</si>
  <si>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</si>
  <si>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</si>
  <si>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</si>
  <si>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</si>
  <si>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</si>
  <si>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</si>
  <si>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</si>
  <si>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</si>
  <si>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</si>
  <si>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</si>
  <si>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</si>
  <si>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</si>
  <si>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</si>
  <si>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</si>
  <si>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</si>
  <si>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</si>
  <si>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</si>
  <si>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</si>
  <si>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</si>
  <si>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</si>
  <si>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</si>
  <si>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</si>
  <si>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</si>
  <si>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</si>
  <si>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</si>
  <si>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</si>
  <si>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CONCEPCION GUERRERO GARCIA</t>
  </si>
  <si>
    <t>JUAN CARLOS MARTINEZ OROZCO</t>
  </si>
  <si>
    <t>08:00 A 17:00 HORAS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</si>
  <si>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</si>
  <si>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</si>
  <si>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</si>
  <si>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</si>
  <si>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</si>
  <si>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</si>
  <si>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</si>
  <si>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</si>
  <si>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</si>
  <si>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</si>
  <si>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</si>
  <si>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</si>
  <si>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</si>
  <si>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</si>
  <si>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</si>
  <si>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</si>
  <si>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</si>
  <si>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</si>
  <si>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</si>
  <si>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</si>
  <si>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</si>
  <si>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</si>
  <si>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</si>
  <si>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</si>
  <si>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</si>
  <si>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</si>
  <si>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</si>
  <si>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</si>
  <si>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</si>
  <si>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</si>
  <si>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</si>
  <si>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</si>
  <si>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</si>
  <si>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GENARO HERNANDEZ ARROYO</t>
  </si>
  <si>
    <t>LIMPIEZA</t>
  </si>
  <si>
    <t>LUIS ADRIAN RUPERTO FUENTES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</si>
  <si>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</si>
  <si>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</si>
  <si>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</si>
  <si>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</si>
  <si>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</si>
  <si>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</si>
  <si>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</si>
  <si>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</si>
  <si>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</si>
  <si>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</si>
  <si>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</si>
  <si>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</si>
  <si>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</si>
  <si>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</si>
  <si>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</si>
  <si>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</si>
  <si>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</si>
  <si>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</si>
  <si>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</si>
  <si>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</si>
  <si>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</si>
  <si>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</si>
  <si>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</si>
  <si>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</si>
  <si>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</si>
  <si>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</si>
  <si>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</si>
  <si>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</si>
  <si>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</si>
  <si>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</si>
  <si>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</si>
  <si>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</si>
  <si>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</si>
  <si>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</si>
  <si>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</si>
  <si>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</si>
  <si>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</si>
  <si>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</si>
  <si>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</si>
  <si>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</si>
  <si>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</si>
  <si>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</si>
  <si>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</si>
  <si>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</si>
  <si>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</si>
  <si>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</si>
  <si>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</si>
  <si>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</si>
  <si>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</si>
  <si>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</si>
  <si>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</si>
  <si>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</si>
  <si>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</si>
  <si>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</si>
  <si>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</si>
  <si>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</si>
  <si>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</si>
  <si>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</si>
  <si>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</si>
  <si>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</si>
  <si>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</si>
  <si>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</si>
  <si>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</si>
  <si>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</si>
  <si>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</si>
  <si>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</si>
  <si>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</si>
  <si>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</si>
  <si>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</si>
  <si>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</si>
  <si>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</si>
  <si>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</si>
  <si>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</si>
  <si>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</si>
  <si>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</si>
  <si>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</si>
  <si>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</si>
  <si>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</si>
  <si>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</si>
  <si>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</si>
  <si>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</si>
  <si>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</si>
  <si>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</si>
  <si>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</si>
  <si>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</si>
  <si>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</si>
  <si>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</si>
  <si>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</si>
  <si>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</si>
  <si>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</si>
  <si>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</si>
  <si>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</si>
  <si>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</si>
  <si>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</si>
  <si>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</si>
  <si>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</si>
  <si>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</si>
  <si>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</si>
  <si>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</si>
  <si>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</si>
  <si>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</si>
  <si>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</si>
  <si>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</si>
  <si>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</si>
  <si>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</si>
  <si>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</si>
  <si>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</si>
  <si>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</si>
  <si>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</si>
  <si>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</si>
  <si>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</si>
  <si>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</si>
  <si>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</si>
  <si>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</si>
  <si>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</si>
  <si>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</si>
  <si>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</si>
  <si>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</si>
  <si>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</si>
  <si>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</si>
  <si>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</si>
  <si>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</si>
  <si>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</si>
  <si>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</si>
  <si>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</si>
  <si>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</si>
  <si>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</si>
  <si>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</si>
  <si>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</si>
  <si>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</si>
  <si>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</si>
  <si>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</si>
  <si>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</si>
  <si>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</si>
  <si>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</si>
  <si>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</si>
  <si>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</si>
  <si>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</si>
  <si>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</si>
  <si>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</si>
  <si>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</si>
  <si>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</si>
  <si>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</si>
  <si>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</si>
  <si>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</si>
  <si>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</si>
  <si>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</si>
  <si>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</si>
  <si>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</si>
  <si>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</si>
  <si>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</si>
  <si>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</si>
  <si>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</si>
  <si>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</si>
  <si>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</si>
  <si>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</si>
  <si>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</si>
  <si>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</si>
  <si>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</si>
  <si>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</si>
  <si>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</si>
  <si>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</si>
  <si>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</si>
  <si>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</si>
  <si>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</si>
  <si>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</si>
  <si>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</si>
  <si>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</si>
  <si>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</si>
  <si>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</si>
  <si>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</si>
  <si>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</si>
  <si>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</si>
  <si>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</si>
  <si>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</si>
  <si>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</si>
  <si>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</si>
  <si>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</si>
  <si>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</si>
  <si>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</si>
  <si>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</si>
  <si>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</si>
  <si>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</si>
  <si>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</si>
  <si>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</si>
  <si>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</si>
  <si>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</si>
  <si>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</si>
  <si>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</si>
  <si>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</si>
  <si>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</si>
  <si>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</si>
  <si>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</si>
  <si>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</si>
  <si>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</si>
  <si>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</si>
  <si>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</si>
  <si>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</si>
  <si>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</si>
  <si>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</si>
  <si>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</si>
  <si>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</si>
  <si>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</si>
  <si>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</si>
  <si>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</si>
  <si>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</si>
  <si>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</si>
  <si>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</si>
  <si>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</si>
  <si>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</si>
  <si>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</si>
  <si>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</si>
  <si>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</si>
  <si>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</si>
  <si>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</si>
  <si>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</si>
  <si>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</si>
  <si>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</si>
  <si>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</si>
  <si>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</si>
  <si>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</si>
  <si>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</si>
  <si>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</si>
  <si>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</si>
  <si>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</si>
  <si>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</si>
  <si>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</si>
  <si>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</si>
  <si>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</si>
  <si>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</si>
  <si>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</si>
  <si>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</si>
  <si>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</si>
  <si>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</si>
  <si>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</si>
  <si>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</si>
  <si>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</si>
  <si>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</si>
  <si>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</si>
  <si>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</si>
  <si>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</si>
  <si>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</si>
  <si>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</si>
  <si>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</si>
  <si>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</si>
  <si>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</si>
  <si>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</si>
  <si>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</si>
  <si>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</si>
  <si>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</si>
  <si>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</si>
  <si>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</si>
  <si>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</si>
  <si>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</si>
  <si>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</si>
  <si>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</si>
  <si>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</si>
  <si>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</si>
  <si>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</si>
  <si>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</si>
  <si>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</si>
  <si>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</si>
  <si>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</si>
  <si>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</si>
  <si>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</si>
  <si>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</si>
  <si>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</si>
  <si>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</si>
  <si>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</si>
  <si>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</si>
  <si>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</si>
  <si>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</si>
  <si>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</si>
  <si>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</si>
  <si>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</si>
  <si>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</si>
  <si>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</si>
  <si>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</si>
  <si>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</si>
  <si>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</si>
  <si>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</si>
  <si>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</si>
  <si>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</si>
  <si>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</si>
  <si>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</si>
  <si>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</si>
  <si>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</si>
  <si>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</si>
  <si>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</si>
  <si>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</si>
  <si>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</si>
  <si>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</si>
  <si>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</si>
  <si>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</si>
  <si>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</si>
  <si>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</si>
  <si>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</si>
  <si>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</si>
  <si>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</si>
  <si>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</si>
  <si>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</si>
  <si>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</si>
  <si>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</si>
  <si>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</si>
  <si>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</si>
  <si>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</si>
  <si>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</si>
  <si>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</si>
  <si>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</si>
  <si>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</si>
  <si>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</si>
  <si>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</si>
  <si>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</si>
  <si>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</si>
  <si>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</si>
  <si>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</si>
  <si>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</si>
  <si>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</si>
  <si>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</si>
  <si>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</si>
  <si>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</si>
  <si>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</si>
  <si>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</si>
  <si>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</si>
  <si>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</si>
  <si>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</si>
  <si>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</si>
  <si>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</si>
  <si>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</si>
  <si>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</si>
  <si>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</si>
  <si>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</si>
  <si>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</si>
  <si>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</si>
  <si>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</si>
  <si>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</si>
  <si>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</si>
  <si>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</si>
  <si>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</si>
  <si>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</si>
  <si>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</si>
  <si>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</si>
  <si>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</si>
  <si>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</si>
  <si>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</si>
  <si>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</si>
  <si>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</si>
  <si>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</si>
  <si>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</si>
  <si>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</si>
  <si>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</si>
  <si>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</si>
  <si>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</si>
  <si>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</si>
  <si>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</si>
  <si>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</si>
  <si>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</si>
  <si>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</si>
  <si>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</si>
  <si>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</si>
  <si>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</si>
  <si>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</si>
  <si>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</si>
  <si>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</si>
  <si>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</si>
  <si>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</si>
  <si>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</si>
  <si>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</si>
  <si>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</si>
  <si>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</si>
  <si>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</si>
  <si>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</si>
  <si>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</si>
  <si>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</si>
  <si>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</si>
  <si>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</si>
  <si>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</si>
  <si>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</si>
  <si>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</si>
  <si>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</si>
  <si>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</si>
  <si>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</si>
  <si>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</si>
  <si>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</si>
  <si>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</si>
  <si>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</si>
  <si>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</si>
  <si>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</si>
  <si>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</si>
  <si>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</si>
  <si>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</si>
  <si>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</si>
  <si>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</si>
  <si>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</si>
  <si>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</si>
  <si>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</si>
  <si>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</si>
  <si>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</si>
  <si>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</si>
  <si>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</si>
  <si>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</si>
  <si>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</si>
  <si>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</si>
  <si>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</si>
  <si>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</si>
  <si>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</si>
  <si>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</si>
  <si>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</si>
  <si>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</si>
  <si>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</si>
  <si>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</si>
  <si>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</si>
  <si>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</si>
  <si>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</si>
  <si>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</si>
  <si>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</si>
  <si>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</si>
  <si>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</si>
  <si>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</si>
  <si>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</si>
  <si>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</si>
  <si>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</si>
  <si>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</si>
  <si>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</si>
  <si>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</si>
  <si>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</si>
  <si>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</si>
  <si>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</si>
  <si>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</si>
  <si>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</si>
  <si>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</si>
  <si>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</si>
  <si>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</si>
  <si>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</si>
  <si>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</si>
  <si>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</si>
  <si>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</si>
  <si>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</si>
  <si>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</si>
  <si>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</si>
  <si>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</si>
  <si>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</si>
  <si>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</si>
  <si>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</si>
  <si>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</si>
  <si>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</si>
  <si>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</si>
  <si>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</si>
  <si>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</si>
  <si>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</si>
  <si>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</si>
  <si>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</si>
  <si>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</si>
  <si>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</si>
  <si>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</si>
  <si>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</si>
  <si>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</si>
  <si>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</si>
  <si>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</si>
  <si>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</si>
  <si>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</si>
  <si>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</si>
  <si>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</si>
  <si>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</si>
  <si>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</si>
  <si>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</si>
  <si>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</si>
  <si>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</si>
  <si>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</si>
  <si>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</si>
  <si>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</si>
  <si>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</si>
  <si>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</si>
  <si>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</si>
  <si>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</si>
  <si>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</si>
  <si>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</si>
  <si>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</si>
  <si>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</si>
  <si>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</si>
  <si>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</si>
  <si>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</si>
  <si>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</si>
  <si>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</si>
  <si>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</si>
  <si>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</si>
  <si>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</si>
  <si>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</si>
  <si>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</si>
  <si>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</si>
  <si>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</si>
  <si>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</si>
  <si>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</si>
  <si>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</si>
  <si>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</si>
  <si>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</si>
  <si>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</si>
  <si>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</si>
  <si>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</si>
  <si>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</si>
  <si>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</si>
  <si>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</si>
  <si>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</si>
  <si>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</si>
  <si>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</si>
  <si>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</si>
  <si>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</si>
  <si>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</si>
  <si>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</si>
  <si>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</si>
  <si>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</si>
  <si>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</si>
  <si>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</si>
  <si>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</si>
  <si>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</si>
  <si>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</si>
  <si>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</si>
  <si>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</si>
  <si>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</si>
  <si>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</si>
  <si>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</si>
  <si>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</si>
  <si>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</si>
  <si>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</si>
  <si>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</si>
  <si>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</si>
  <si>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</si>
  <si>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</si>
  <si>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</si>
  <si>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</si>
  <si>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</si>
  <si>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</si>
  <si>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</si>
  <si>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</si>
  <si>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</si>
  <si>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</si>
  <si>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</si>
  <si>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</si>
  <si>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</si>
  <si>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</si>
  <si>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</si>
  <si>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</si>
  <si>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</si>
  <si>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</si>
  <si>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</si>
  <si>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</si>
  <si>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</si>
  <si>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</si>
  <si>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</si>
  <si>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</si>
  <si>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</si>
  <si>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</si>
  <si>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</si>
  <si>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</si>
  <si>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</si>
  <si>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</si>
  <si>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</si>
  <si>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</si>
  <si>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</si>
  <si>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</si>
  <si>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</si>
  <si>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</si>
  <si>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</si>
  <si>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</si>
  <si>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</si>
  <si>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</si>
  <si>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</si>
  <si>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</si>
  <si>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</si>
  <si>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</si>
  <si>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</si>
  <si>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</si>
  <si>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</si>
  <si>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</si>
  <si>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</si>
  <si>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</si>
  <si>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</si>
  <si>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</si>
  <si>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</si>
  <si>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</si>
  <si>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</si>
  <si>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</si>
  <si>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</si>
  <si>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</si>
  <si>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</si>
  <si>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</si>
  <si>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</si>
  <si>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</si>
  <si>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</si>
  <si>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</si>
  <si>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</si>
  <si>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</si>
  <si>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</si>
  <si>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</si>
  <si>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</si>
  <si>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</si>
  <si>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</si>
  <si>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</si>
  <si>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</si>
  <si>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</si>
  <si>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</si>
  <si>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</si>
  <si>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</si>
  <si>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</si>
  <si>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</si>
  <si>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</si>
  <si>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</si>
  <si>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</si>
  <si>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</si>
  <si>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</si>
  <si>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</si>
  <si>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</si>
  <si>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</si>
  <si>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</si>
  <si>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</si>
  <si>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</si>
  <si>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</si>
  <si>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</si>
  <si>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</si>
  <si>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</si>
  <si>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</si>
  <si>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</si>
  <si>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</si>
  <si>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</si>
  <si>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</si>
  <si>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</si>
  <si>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</si>
  <si>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</si>
  <si>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</si>
  <si>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</si>
  <si>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</si>
  <si>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</si>
  <si>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</si>
  <si>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</si>
  <si>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</si>
  <si>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</si>
  <si>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</si>
  <si>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</si>
  <si>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</si>
  <si>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</si>
  <si>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</si>
  <si>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</si>
  <si>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</si>
  <si>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</si>
  <si>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</si>
  <si>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</si>
  <si>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</si>
  <si>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</si>
  <si>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</si>
  <si>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</si>
  <si>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</si>
  <si>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</si>
  <si>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</si>
  <si>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</si>
  <si>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</si>
  <si>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</si>
  <si>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</si>
  <si>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</si>
  <si>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</si>
  <si>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</si>
  <si>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</si>
  <si>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</si>
  <si>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</si>
  <si>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</si>
  <si>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</si>
  <si>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</si>
  <si>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</si>
  <si>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</si>
  <si>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</si>
  <si>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</si>
  <si>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</si>
  <si>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</si>
  <si>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</si>
  <si>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</si>
  <si>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</si>
  <si>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</si>
  <si>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</si>
  <si>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</si>
  <si>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</si>
  <si>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</si>
  <si>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</si>
  <si>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</si>
  <si>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</si>
  <si>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</si>
  <si>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</si>
  <si>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</si>
  <si>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</si>
  <si>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</si>
  <si>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</si>
  <si>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</si>
  <si>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</si>
  <si>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</si>
  <si>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</si>
  <si>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</si>
  <si>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</si>
  <si>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</si>
  <si>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</si>
  <si>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</si>
  <si>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</si>
  <si>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</si>
  <si>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19.04786413111249, -98.19682528693954</t>
  </si>
  <si>
    <t>F270 5 NORTE II PUEBLA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</si>
  <si>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</si>
  <si>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</si>
  <si>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</si>
  <si>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</si>
  <si>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</si>
  <si>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</si>
  <si>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</si>
  <si>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</si>
  <si>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</si>
  <si>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</si>
  <si>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</si>
  <si>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</si>
  <si>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</si>
  <si>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</si>
  <si>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</si>
  <si>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</si>
  <si>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</si>
  <si>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</si>
  <si>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</si>
  <si>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</si>
  <si>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</si>
  <si>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</si>
  <si>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</si>
  <si>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</si>
  <si>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</si>
  <si>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</si>
  <si>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</si>
  <si>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</si>
  <si>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</si>
  <si>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</si>
  <si>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</si>
  <si>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</si>
  <si>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</si>
  <si>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</si>
  <si>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</si>
  <si>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</si>
  <si>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</si>
  <si>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</si>
  <si>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</si>
  <si>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</si>
  <si>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</si>
  <si>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</si>
  <si>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</si>
  <si>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</si>
  <si>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</si>
  <si>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</si>
  <si>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</si>
  <si>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</si>
  <si>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</si>
  <si>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</si>
  <si>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</si>
  <si>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</si>
  <si>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</si>
  <si>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</si>
  <si>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</si>
  <si>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</si>
  <si>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</si>
  <si>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</si>
  <si>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</si>
  <si>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</si>
  <si>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</si>
  <si>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</si>
  <si>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</si>
  <si>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</si>
  <si>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</si>
  <si>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</si>
  <si>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</si>
  <si>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</si>
  <si>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</si>
  <si>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</si>
  <si>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</si>
  <si>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</si>
  <si>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</si>
  <si>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</si>
  <si>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</si>
  <si>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</si>
  <si>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</si>
  <si>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</si>
  <si>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</si>
  <si>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</si>
  <si>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</si>
  <si>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</si>
  <si>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</si>
  <si>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</si>
  <si>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</si>
  <si>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</si>
  <si>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</si>
  <si>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</si>
  <si>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</si>
  <si>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</si>
  <si>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</si>
  <si>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</si>
  <si>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</si>
  <si>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</si>
  <si>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</si>
  <si>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</si>
  <si>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</si>
  <si>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</si>
  <si>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</si>
  <si>
    <t>ESTAFETA MEXICANA SA DE CV</t>
  </si>
  <si>
    <t>COP PUEBLA 5 Y 6</t>
  </si>
  <si>
    <t>BODEGA DE DISTRIBUCION</t>
  </si>
  <si>
    <t>RECEPCIÓN, ALMACENAMIENTO, CONTROL DE INVENTARIOS, PREPARACIÓN DE PEDIDOS, EMBALAJE Y DESPACHO DE PRODUCTOS PARA GARANTIZAR UNA ENTREGA EFICIENTE Y PRECISA</t>
  </si>
  <si>
    <t>PROLONGACION 5 DE MAYO</t>
  </si>
  <si>
    <t>SAN JERONIMO CALERAS</t>
  </si>
  <si>
    <t>moises.mendez@estafeta.com</t>
  </si>
  <si>
    <t>15 DE DICIEMBRE DE 2001</t>
  </si>
  <si>
    <t>JOSE GILBERTO SANCHEZ ARROYO</t>
  </si>
  <si>
    <t>9:00 A 18:00 Y 9:00 A 13:00 HORAS</t>
  </si>
  <si>
    <t>EN TODA LA BODEGA</t>
  </si>
  <si>
    <t>VIGILANCIA</t>
  </si>
  <si>
    <t>ALMACEN</t>
  </si>
  <si>
    <t>19.09299651391994, -98.21902411782419.09299651391994, -98.2190241178244</t>
  </si>
  <si>
    <t>CALLE</t>
  </si>
  <si>
    <t>MOISES MENDEZ L</t>
  </si>
  <si>
    <t>HUGO MORENO B</t>
  </si>
  <si>
    <t>GUSTAVO CESAR C MENDEZ</t>
  </si>
  <si>
    <t>URIEL TORRES SORIANO</t>
  </si>
  <si>
    <t>JORGE LUIS CALDERON GARCIA</t>
  </si>
  <si>
    <t>DARITEO ALVAREZ</t>
  </si>
  <si>
    <t>BRENDA AZCUI S</t>
  </si>
  <si>
    <t>VICTOR HUGO PEDRAZA MARTEL</t>
  </si>
  <si>
    <t>DANIEL GARCIA FLORES</t>
  </si>
  <si>
    <t>COP PUEBLA</t>
  </si>
  <si>
    <t>EME880309SK5</t>
  </si>
  <si>
    <t>01 DE ENERO DE 1994</t>
  </si>
  <si>
    <t>OFICINA Y ALMACEN</t>
  </si>
  <si>
    <t>BRENDIRE RUTH MUÑOZ PEÑA</t>
  </si>
  <si>
    <t>ANGEL ROGELIO FLORES LOPEZ</t>
  </si>
  <si>
    <t>CARLOS ALBERTO POBLANO CHALTELL</t>
  </si>
  <si>
    <t>LETICIA LANDERO ROSALIANO</t>
  </si>
  <si>
    <t>ARMANDO REFA CEROLIA</t>
  </si>
  <si>
    <t>19.09299651391994, -98.2190241178244</t>
  </si>
  <si>
    <t>ESTAFETA</t>
  </si>
  <si>
    <t>ESTAFETA PDV 85B</t>
  </si>
  <si>
    <t>SERVICIO DE PAQUETERIA FORANA</t>
  </si>
  <si>
    <t>SE REALIZAN ACTIVIDADES COMO RECOLECCIÓN, CLASIFICACIÓN, TRANSPORTE Y ENTREGA DE DOCUMENTOS Y PAQUETES DE MANERA RÁPIDA Y SEGURA</t>
  </si>
  <si>
    <t>BOULEVARD NIÑOS HEROES</t>
  </si>
  <si>
    <t>pdv.85b@estafeta.com</t>
  </si>
  <si>
    <t>JOSE ANTONIO SOTERO HUERTA</t>
  </si>
  <si>
    <t>9:00 A 19:00 Y 9:00 A 13:00</t>
  </si>
  <si>
    <t>MOSTRADOR Y ALMACEN</t>
  </si>
  <si>
    <t>18.89676176672689, -98.43223747442268</t>
  </si>
  <si>
    <t>PIZZERIA</t>
  </si>
  <si>
    <t>BOULEVARD</t>
  </si>
  <si>
    <t>ESTAFETA PDV 983</t>
  </si>
  <si>
    <t>AV. 9 SUR</t>
  </si>
  <si>
    <t>pdv.983@estafeta.com</t>
  </si>
  <si>
    <t>14 DE NOVIEMBRE DE 2011</t>
  </si>
  <si>
    <t>AZUANY HERNANDEZ ROMAN</t>
  </si>
  <si>
    <t>10:00 A 18:30 Y 09:00 A 14:30</t>
  </si>
  <si>
    <t>18.986952758353453, -98.23909136151259</t>
  </si>
  <si>
    <t>SOY MIA</t>
  </si>
  <si>
    <t>LA ORIENTAL</t>
  </si>
  <si>
    <t>SAMS</t>
  </si>
  <si>
    <t>ESTAFETA PDV 122</t>
  </si>
  <si>
    <t>CALZADA IGNACIO ZARAGOZA</t>
  </si>
  <si>
    <t>PLAZA LORETO</t>
  </si>
  <si>
    <t>3 DE JULIO DE 2006</t>
  </si>
  <si>
    <t>JORGE MOZO HERNANDEZ</t>
  </si>
  <si>
    <t>ALMACEN Y MOSTRADOR</t>
  </si>
  <si>
    <t>19.066059641863554, -98.17766806209583</t>
  </si>
  <si>
    <t>ESTAFETA PVD 97G</t>
  </si>
  <si>
    <t>pdv.127@estafeta.com</t>
  </si>
  <si>
    <t>pdv.122@estafeta.com</t>
  </si>
  <si>
    <t>1 DE ENERO DE 1994</t>
  </si>
  <si>
    <t>DANIEL FLORES CARCAMO</t>
  </si>
  <si>
    <t>9:00 A 19:00 Y 9:00 A 14:00</t>
  </si>
  <si>
    <t>BODEGA ESTAFETA</t>
  </si>
  <si>
    <t>DAVID VAZQUEZ MARTINEZ</t>
  </si>
  <si>
    <t>ESTAFETA PDV 253</t>
  </si>
  <si>
    <t>7 PONIENTE</t>
  </si>
  <si>
    <t>pdv.253@estafeta.com</t>
  </si>
  <si>
    <t>19 DE JUNIO DE 2007</t>
  </si>
  <si>
    <t>MARCELO PORTILLO CERVANTES</t>
  </si>
  <si>
    <t>19.043872072926586, -98.2033743058233</t>
  </si>
  <si>
    <t>PAQUETERIA</t>
  </si>
  <si>
    <t>ENRIQUE LUNA MONTES</t>
  </si>
  <si>
    <t>ESTAFETA PDV 158</t>
  </si>
  <si>
    <t>ESTADO DE CHIAPAS</t>
  </si>
  <si>
    <t>LA SANTISIMA</t>
  </si>
  <si>
    <t>pdv.158@estafeta.com</t>
  </si>
  <si>
    <t>5 DE ENERO 1981</t>
  </si>
  <si>
    <t>GLORIA SALDAÑA PINEDA</t>
  </si>
  <si>
    <t>19.286137667748626, -98.43772923609016</t>
  </si>
  <si>
    <t>MARCO ANTONIO ZAMBRANO BAUTISTA</t>
  </si>
  <si>
    <t>ALEJANDRA GUADALUPE GARCIA HOYOS</t>
  </si>
  <si>
    <t>ESTAFETA PDV 080</t>
  </si>
  <si>
    <t>SERVICIOS DE CONSULTORIA EN ADMINISTRACION</t>
  </si>
  <si>
    <t>1 NORTE</t>
  </si>
  <si>
    <t>FRANCISCO SARABIA</t>
  </si>
  <si>
    <t>pdv.080@estafeta.xom</t>
  </si>
  <si>
    <t>30 DE NOVIEMBRE DE 2020</t>
  </si>
  <si>
    <t>EDUARDO ANTONIO ZUÑIGA GARCIA</t>
  </si>
  <si>
    <t>9:00 A 19:30 Y 9:00 A 14:00</t>
  </si>
  <si>
    <t>18.46974326467989, -97.3924608515961</t>
  </si>
  <si>
    <t>CENTRAL CAMIONERA</t>
  </si>
  <si>
    <t>ESTAFETA PDV 511</t>
  </si>
  <si>
    <t>AMOR</t>
  </si>
  <si>
    <t>pdv.511@estafeta.com</t>
  </si>
  <si>
    <t>1 DE SEPTIEMBRE DE 2005</t>
  </si>
  <si>
    <t>MARIA DEL SOL CAMARGO JUAREZ</t>
  </si>
  <si>
    <t>10:00 A 18:30 Y 10:00 A 13:00</t>
  </si>
  <si>
    <t>19.05728820891149, -98.22064272759806</t>
  </si>
  <si>
    <t>ESTAFETA PDV 040</t>
  </si>
  <si>
    <t>2 DE ABRIL</t>
  </si>
  <si>
    <t>APIZACO</t>
  </si>
  <si>
    <t>TLAXCALA</t>
  </si>
  <si>
    <t>AVENIDA</t>
  </si>
  <si>
    <t>MANUEL ORTEGA GARCIA</t>
  </si>
  <si>
    <t>pdv.040@estafeta.com</t>
  </si>
  <si>
    <t>LAURA TAYDE CARREÑO DIAZ</t>
  </si>
  <si>
    <t>09:00 A 18:30 Y 10:00 A 16:00</t>
  </si>
  <si>
    <t>19.416588481864792, -98.14452570439104</t>
  </si>
  <si>
    <t>CLAUDIA TERESA AGUILAR CERVOS</t>
  </si>
  <si>
    <t>ESTAFETA PDV 50C</t>
  </si>
  <si>
    <t>AV. DEL CASTILLO</t>
  </si>
  <si>
    <t>SAN ANTONIO CACALOTEPEC</t>
  </si>
  <si>
    <t>18 DE ABRIL DE 2018</t>
  </si>
  <si>
    <t>LIZBETH MORA LUNA</t>
  </si>
  <si>
    <t>19.004426717177076, -98.26610052299131</t>
  </si>
  <si>
    <t>FRABRICA DE PERSIANAS</t>
  </si>
  <si>
    <t>INBURSA</t>
  </si>
  <si>
    <t>ESTAFETA PDV 793</t>
  </si>
  <si>
    <t>CARRETERA FEDERAL ATLIXCO</t>
  </si>
  <si>
    <t>CONCEPCION LA CRUZ</t>
  </si>
  <si>
    <t>pdv.793@estafeta.com</t>
  </si>
  <si>
    <t>pdv.50c@estafeta.com</t>
  </si>
  <si>
    <t>30 DE ABRIL DE 2008</t>
  </si>
  <si>
    <t>NOHEMI STEPHANI HUITZIL SOSA</t>
  </si>
  <si>
    <t>09:00 A 19:00 Y 09:00 AA 14:00</t>
  </si>
  <si>
    <t>19.03649626931437, -98.2480859065393</t>
  </si>
  <si>
    <t>AXA SEGUROS</t>
  </si>
  <si>
    <t>FATIMA TORRES FLORES</t>
  </si>
  <si>
    <t>ESTAFETA PDV 04B</t>
  </si>
  <si>
    <t>FINAL DE LA RECTA A CHOLULA - PUEBLA</t>
  </si>
  <si>
    <t>RANCHO CRISTO VIVO</t>
  </si>
  <si>
    <t>pdv.04b@estafeta.com</t>
  </si>
  <si>
    <t>11 DE MAYO DE 2018</t>
  </si>
  <si>
    <t>GILDARDO RAMIREZ MATIAS</t>
  </si>
  <si>
    <t>09:00 A 19:30 Y 09:00 A 14:00</t>
  </si>
  <si>
    <t>19.06179477793481, -98.2958485590044</t>
  </si>
  <si>
    <t>VICTOR MANUEL TORRES FERNANDEZ</t>
  </si>
  <si>
    <t>ESTAFETA PDV 087</t>
  </si>
  <si>
    <t>AV. ANTONIO DIAZ VARELA</t>
  </si>
  <si>
    <t>SANTA ANA CHIAUTEMPAN</t>
  </si>
  <si>
    <t>pdv.087@estafeta.com</t>
  </si>
  <si>
    <t>GUSTAVO ROMERO VENTURA</t>
  </si>
  <si>
    <t>19.316335838290954, -98.20235986099053</t>
  </si>
  <si>
    <t>EVA RODRIGUEZ FERNANDEZ</t>
  </si>
  <si>
    <t>ESTAFETA PDV 179</t>
  </si>
  <si>
    <t>PROLONGACION DE MINA</t>
  </si>
  <si>
    <t>pdv.179@estafeta.com</t>
  </si>
  <si>
    <t>EDUARDO ONOFRE REYES</t>
  </si>
  <si>
    <t>19.808475111551243, -97.36588947132614</t>
  </si>
  <si>
    <t>ESTAFETA PDV 707</t>
  </si>
  <si>
    <t>20 DE NOVIEMBRE</t>
  </si>
  <si>
    <t>pdv.707@estafeta.com</t>
  </si>
  <si>
    <t>3 DE SEPTIEMBRE DE 2003</t>
  </si>
  <si>
    <t>ZOILA AIDE ALAMILLO VARGAS</t>
  </si>
  <si>
    <t>19.315725862191112, -98.24120844372331</t>
  </si>
  <si>
    <t>CRUZ ROJA</t>
  </si>
  <si>
    <t>ESTAFETA PDV 86B</t>
  </si>
  <si>
    <t>BLVD CIRCUNVALACION</t>
  </si>
  <si>
    <t>SAN BALTAZAR</t>
  </si>
  <si>
    <t>pdv.86b@estafeta.com</t>
  </si>
  <si>
    <t>3 DE MARZO DE 2017</t>
  </si>
  <si>
    <t>SANDRA AVILA OSORIO</t>
  </si>
  <si>
    <t>19.008914292480213, -98.20681895830855</t>
  </si>
  <si>
    <t>SUC. 225 TLAXCALA CENTRO</t>
  </si>
  <si>
    <t>MINISUPER CON VENTA DE VINOS Y LICORES EN BOTELLA CERRADA PARA LLEVAR</t>
  </si>
  <si>
    <t>AVENIDA JUAREZ</t>
  </si>
  <si>
    <t>norma27109@gmail.com</t>
  </si>
  <si>
    <t>10 DE AGOSTO DE 2006</t>
  </si>
  <si>
    <t>NORMA CIRIACO ALARCON</t>
  </si>
  <si>
    <t>MANUEL HORACIO SALAZAR MARQUEZ</t>
  </si>
  <si>
    <t>SUC. 388 CUAUHTEMOC</t>
  </si>
  <si>
    <t>FARMACIA</t>
  </si>
  <si>
    <t>AVENIDA CUAUHTEMOC</t>
  </si>
  <si>
    <t>ulises46263@gmail.com</t>
  </si>
  <si>
    <t>21 DE OCTUBRE 2005</t>
  </si>
  <si>
    <t>ULISES PIEDRAS MORENO</t>
  </si>
  <si>
    <t>SUC. 940 CENTRO APIZACO</t>
  </si>
  <si>
    <t>AVENIDA MIGUEL HIDALGO</t>
  </si>
  <si>
    <t>giscorona5@gmail.com</t>
  </si>
  <si>
    <t>15 DE DICIEMBRE DE 2012</t>
  </si>
  <si>
    <t>GISELA TZOMPANTZI CORONA</t>
  </si>
  <si>
    <t>AVENIDA TLAXCALA SUR</t>
  </si>
  <si>
    <t>PANZACOLA</t>
  </si>
  <si>
    <t>SUC. 2497 PAPALOTLA</t>
  </si>
  <si>
    <t>PAPALOTLA</t>
  </si>
  <si>
    <t>guadaluperoldan766@gmail.com</t>
  </si>
  <si>
    <t>5 DE AGOSTO DE 2022</t>
  </si>
  <si>
    <t>GUADALUPE ROLDAN FLORES</t>
  </si>
  <si>
    <t>SUC. 536 HUAMANTLA</t>
  </si>
  <si>
    <t>MINISUPER CON VENTA DE VINOS Y LICORES EN BOTELLA CERRADA</t>
  </si>
  <si>
    <t>AVENIDA ALLENDE NORTE</t>
  </si>
  <si>
    <t>HUAMANTLA</t>
  </si>
  <si>
    <t>saavnice8705@outlook.com</t>
  </si>
  <si>
    <t>JOSE MANUEL MORALES NAVARRO</t>
  </si>
  <si>
    <t>SUC. 1447 ACAJETE</t>
  </si>
  <si>
    <t>AVENIDA ACAJETE - TEZIUTLAN</t>
  </si>
  <si>
    <t>BARRIO DE JESUS</t>
  </si>
  <si>
    <t>ACAJETE</t>
  </si>
  <si>
    <t>aramor1995@gmail.com</t>
  </si>
  <si>
    <t>OCTUBRE DE 2015</t>
  </si>
  <si>
    <t>ARACELI FLORES MORALES</t>
  </si>
  <si>
    <t>19.31982990070364, -98.23586372926266</t>
  </si>
  <si>
    <t>LIZETH CORONA RIOS</t>
  </si>
  <si>
    <t>KETZALI HERNANDEZ VAZQUEZ</t>
  </si>
  <si>
    <t>BLANCA JULY HERNANDEZ M</t>
  </si>
  <si>
    <t>VESTOR DANIEL LIMON GONZALEZ</t>
  </si>
  <si>
    <t>DAVID BAUTISTA ROMANO</t>
  </si>
  <si>
    <t>BEATTRIZ ROMANO PAREDES</t>
  </si>
  <si>
    <t>LEYDI DAMAYELI MUÑOA LICONA</t>
  </si>
  <si>
    <t>JOSE PEDRO MACIAS N</t>
  </si>
  <si>
    <t>ZAHIRA JUETTE MUÑIZ HERNANDEZ</t>
  </si>
  <si>
    <t>19.41659647865951, -98.1400708050769</t>
  </si>
  <si>
    <t>HOTEL CATEDRAL</t>
  </si>
  <si>
    <t>LABORATORIO CLINICO</t>
  </si>
  <si>
    <t>EMMANUEL HUERTA BAEZ</t>
  </si>
  <si>
    <t>JOSE GUADALUPE HUERTA GONZALEZ</t>
  </si>
  <si>
    <t>SAMUEL DAVID SANCHEZ LEAL</t>
  </si>
  <si>
    <t>MELISA ELIZABETH CIRIGO PEREZ</t>
  </si>
  <si>
    <t>ADRIANA MARTINEZ RENDON</t>
  </si>
  <si>
    <t>ESTELA VICENTE ARROYO</t>
  </si>
  <si>
    <t>LEIDY HERNANDEZ CARCAÑO</t>
  </si>
  <si>
    <t>ACEITE VEGETAL</t>
  </si>
  <si>
    <t>19.411750101182246, -98.1415794036726</t>
  </si>
  <si>
    <t>CALLE JESUS CARRANZA</t>
  </si>
  <si>
    <t>AV. HIDALGO</t>
  </si>
  <si>
    <t>CITLALI ESTRADA SANCHEZ</t>
  </si>
  <si>
    <t>ALEJANDRA MONSERRAT M ORDAZ</t>
  </si>
  <si>
    <t>VERONICA TORRES BARRERA</t>
  </si>
  <si>
    <t>MIGUEL ALONSO HERNANDEZ CERVANTES</t>
  </si>
  <si>
    <t>ADRIAN QUIRINO DE LA CRUZ</t>
  </si>
  <si>
    <t>GERARDO PEREZ ESPINOSA</t>
  </si>
  <si>
    <t>ANA CRISTINA SOLIS SANTAMARIA</t>
  </si>
  <si>
    <t>LITZI GUADALUPE ROMERO</t>
  </si>
  <si>
    <t>SELENE BRIONES GONZALEZ</t>
  </si>
  <si>
    <t>PATIO TRASERO</t>
  </si>
  <si>
    <t>19.14937086305118, -98.22394548083393</t>
  </si>
  <si>
    <t>BODEGA AURRERA</t>
  </si>
  <si>
    <t>GUSTAVO RIVERA BELEN</t>
  </si>
  <si>
    <t>ISRAEL MORENO SANCHEZ</t>
  </si>
  <si>
    <t>ANDREA GONZALEZ FLORES</t>
  </si>
  <si>
    <t>FERNANDO PEREZ GARCIA</t>
  </si>
  <si>
    <t>MARIA VIRIDIANA RODRIGUEZ BENITEZ</t>
  </si>
  <si>
    <t>ARIAD JUDITH PEREZ PEREZ</t>
  </si>
  <si>
    <t>MONICA ABRIZ HERNANDEZ</t>
  </si>
  <si>
    <t>N BRAVO NORTE</t>
  </si>
  <si>
    <t>ALLENDE NORTE</t>
  </si>
  <si>
    <t>ABASOLO ORIENTE</t>
  </si>
  <si>
    <t>MORELOS ORIENTE</t>
  </si>
  <si>
    <t>BERENICE SAAVEDRA AGUILAR</t>
  </si>
  <si>
    <t>MARLEN FERMIN BRITO</t>
  </si>
  <si>
    <t>LUIS FERNANDO CASTTILLO MERCADO</t>
  </si>
  <si>
    <t>LAURA ESTHER LOPEZ GASPAR</t>
  </si>
  <si>
    <t>SILVIA MARITZA MACIAS ROMERO</t>
  </si>
  <si>
    <t>CARLOS EDUARDO SANCHEZ ALVARADO</t>
  </si>
  <si>
    <t>JAVIER CONTRERAS BOLAÑOS</t>
  </si>
  <si>
    <t>ROSA MENDEZ SOSA</t>
  </si>
  <si>
    <t>MARISOL DOMINGUEZ ORTEGA</t>
  </si>
  <si>
    <t>19.31642, -97.92092</t>
  </si>
  <si>
    <t>19.11045, -97.9519</t>
  </si>
  <si>
    <t>2 ORIENTE</t>
  </si>
  <si>
    <t>6 SUR</t>
  </si>
  <si>
    <t>8 NORTE</t>
  </si>
  <si>
    <t>ADAN GONZALEZ HERNANDEZ</t>
  </si>
  <si>
    <t>OSCAR ADRIAN RAMIREZ GALICIA</t>
  </si>
  <si>
    <t>MAURICIO GONZALEZ RAMIREZ</t>
  </si>
  <si>
    <t>HELENA XOCHITL BARRANCO M</t>
  </si>
  <si>
    <t>ANGY DIAZ SUAREZ</t>
  </si>
  <si>
    <t>ANGELICA RAMIREZ PEREZ</t>
  </si>
  <si>
    <t>CIDIA BAUTISTA LEON</t>
  </si>
  <si>
    <t>MARIA FELINA PEREZ MEZA</t>
  </si>
  <si>
    <t>MARIA VICTORIA HUACHINA ESTEBAN</t>
  </si>
  <si>
    <t>CR 3745 JUAN PABLO II</t>
  </si>
  <si>
    <t>CR 512 PUEBLA LOS FUERTES</t>
  </si>
  <si>
    <t>CR 3743 PUEBLA BOULEVARD NORTE</t>
  </si>
  <si>
    <t>CR 5611 XICOTEPEC DE JUÁREZ</t>
  </si>
  <si>
    <t>CR 522 PUEBLA SAN PEDRO</t>
  </si>
  <si>
    <t>CR 526 CENTRAL DE ABASTOS</t>
  </si>
  <si>
    <t>CR 4672 PLAZA CHAPULTEPEC</t>
  </si>
  <si>
    <t>CR 692 CHIGNAHUAPAN</t>
  </si>
  <si>
    <t>CR 5087 HERMANOS SERDÁN</t>
  </si>
  <si>
    <t>CR 528 HUEJOTZINGO</t>
  </si>
  <si>
    <t>CR 3733 PUEBLA HUMBOLDT AMÉRICA</t>
  </si>
  <si>
    <t>CR 3749 PUEBLA LA PAZ</t>
  </si>
  <si>
    <t>CR 5184 OUTLET PUEBLA</t>
  </si>
  <si>
    <t>CR 5206 SAN MARTIN CRYSTAL</t>
  </si>
  <si>
    <t>CR 533 SAN MARTÍN TEXMELUCAN CENTRO</t>
  </si>
  <si>
    <t>CR 893 BBVA PLAZA CRYSTAL TEZIUTLAN</t>
  </si>
  <si>
    <t>CR 530 TEHUACÁN REFORMA</t>
  </si>
  <si>
    <t>CR 5262 TEHUACÁN PLAZA PASEO</t>
  </si>
  <si>
    <t>CR 5713 TLATLAUQUITEPEC</t>
  </si>
  <si>
    <t>CR 5613 ZACATLÁN</t>
  </si>
  <si>
    <t>CR 5714 LIBRES</t>
  </si>
  <si>
    <t>CR 6827 ZACAPOAXTLA</t>
  </si>
  <si>
    <t>CR 3737 PUEBLA REVOLUCIÓN</t>
  </si>
  <si>
    <t>CR 5609 HUAUCHINANGO</t>
  </si>
  <si>
    <t>CR 875 PUEBLA LORETO</t>
  </si>
  <si>
    <t>CR 5101 PLAZA TOLÍN</t>
  </si>
  <si>
    <t>CR 5711 TEZIUTLÁN CATEDRAL</t>
  </si>
  <si>
    <t>CR 3738 EDIFICIO SEDE</t>
  </si>
  <si>
    <t>RESIDENCIAL BOULEVARES</t>
  </si>
  <si>
    <t>XANENETLA</t>
  </si>
  <si>
    <t>CHIGNAHUAPAN</t>
  </si>
  <si>
    <t>PARQUE INDUSTRIAL 5 DE MAYO</t>
  </si>
  <si>
    <t>BARRIO SAN LORENZO PLAZA COMERCIAL CHAPULTEPEC</t>
  </si>
  <si>
    <t>TLATLAUQUITEPEC</t>
  </si>
  <si>
    <t>LIBRES</t>
  </si>
  <si>
    <t>VILLA POSADAS</t>
  </si>
  <si>
    <t>HUMBOLT NORTE</t>
  </si>
  <si>
    <t>SAN FRANCISCO OCOTLÁN</t>
  </si>
  <si>
    <t>CORONANGO</t>
  </si>
  <si>
    <t>SAN DAMIAN CENTRO COMERCIAL PLAZA CRYSTAL</t>
  </si>
  <si>
    <t>SAN LORENZO TEOTIPILCO</t>
  </si>
  <si>
    <t>SAN PEDRO</t>
  </si>
  <si>
    <t>HEROE DE NACOZARI</t>
  </si>
  <si>
    <t>BOULEVARD NORTE</t>
  </si>
  <si>
    <t>MÁRTIRES DEL RIO BLANCO</t>
  </si>
  <si>
    <t>BOULEVARD HERMANOS SERDAN</t>
  </si>
  <si>
    <t>PLAZA PRINCIPAL</t>
  </si>
  <si>
    <t>14 ORIENTE</t>
  </si>
  <si>
    <t>AUTOPISA MÉXICO - PUEBLA</t>
  </si>
  <si>
    <t>SAN MARTIN TEXMELUCAN - TLAXCALA</t>
  </si>
  <si>
    <t>ZARAGOZA ESQUINA JUAREZ</t>
  </si>
  <si>
    <t>REFORMA SUR</t>
  </si>
  <si>
    <t>AV ADOLFO LOPEZ MATEOS</t>
  </si>
  <si>
    <t>AMBROSIO LOPEZ DEL CASTILLO</t>
  </si>
  <si>
    <t>CALLE NICOLAS BRAVO</t>
  </si>
  <si>
    <t>25 PONIENTE</t>
  </si>
  <si>
    <t>CALLE PORTAL HIDALGO</t>
  </si>
  <si>
    <t>IGNACIO ZARAGOZA</t>
  </si>
  <si>
    <t>BOULEVARD 5 DE MAYO</t>
  </si>
  <si>
    <t>XICOTEPEC DE JUAREZ</t>
  </si>
  <si>
    <t>4931 INT 4</t>
  </si>
  <si>
    <t>418 E</t>
  </si>
  <si>
    <t>2210 LOCAL 56</t>
  </si>
  <si>
    <t>KM 7.5 LOCAL 3</t>
  </si>
  <si>
    <t>KM 115 LOCAL 5</t>
  </si>
  <si>
    <t>KM 1 LOCAL 21 - 26</t>
  </si>
  <si>
    <t>201 INT 3</t>
  </si>
  <si>
    <t>303 303 - A</t>
  </si>
  <si>
    <t>266 EDIFICIO J LOCAL 1</t>
  </si>
  <si>
    <t>411 LOCAL 30</t>
  </si>
  <si>
    <t>803 C - D</t>
  </si>
  <si>
    <t>5128 A</t>
  </si>
  <si>
    <t>2 LETRA A</t>
  </si>
  <si>
    <t>3156 B 11 - 20</t>
  </si>
  <si>
    <t>7 LOCAL 1 ORIENTE</t>
  </si>
  <si>
    <t>3710 LOCAL A</t>
  </si>
  <si>
    <t xml:space="preserve">512 LOCAL 15 </t>
  </si>
  <si>
    <t>3432 LOCAL 18, 19, 20, 21</t>
  </si>
  <si>
    <t>3920 INT 1</t>
  </si>
  <si>
    <t>3922 LOCAL 1</t>
  </si>
  <si>
    <t>6302 LOCAL 1</t>
  </si>
  <si>
    <t>8310 LOCAL B C D E</t>
  </si>
  <si>
    <t>113 A</t>
  </si>
  <si>
    <t>1504 LOCAL 4-BB (P.A.) Y LOCAL E-1, E-2, E-3 (P.B.)</t>
  </si>
  <si>
    <t>3401 LOCAL 8, 9 Y 10</t>
  </si>
  <si>
    <t>11302 LOCAL 14</t>
  </si>
  <si>
    <t>1 LOCAL 3 PB</t>
  </si>
  <si>
    <t>805 A-L-1B</t>
  </si>
  <si>
    <t>1427 LOCAL 2</t>
  </si>
  <si>
    <t>3302 LOCAL 31, 32, 33, 34, 109, 110, 111, 112</t>
  </si>
  <si>
    <t>1407 LOCAL 7 Y 8</t>
  </si>
  <si>
    <t>8323 LOCAL 5, 6, 7, 8</t>
  </si>
  <si>
    <t>AUTO SERVICIO DOMINGUEZ E HIJOS S.A. DE C.V.</t>
  </si>
  <si>
    <t>GASOLINERA E.S. 00808</t>
  </si>
  <si>
    <t>ASD880226D21</t>
  </si>
  <si>
    <t>PL/6708/EXP/ES/2015</t>
  </si>
  <si>
    <t>EJE PONIENTE</t>
  </si>
  <si>
    <t>estacion0808@gmail.com</t>
  </si>
  <si>
    <t>14 CAJONES</t>
  </si>
  <si>
    <t>MARIA ELENA TERESA DOMINGUEZ</t>
  </si>
  <si>
    <t>ESTROBO</t>
  </si>
  <si>
    <t>18.608802858735068, -98.46546499999998</t>
  </si>
  <si>
    <t>GRUPO AZULEJOS DE MAYORISTAS</t>
  </si>
  <si>
    <t>ACEITE, DIESEL</t>
  </si>
  <si>
    <t>SOCIEDAD COOPERATIVA AGROPECUARIA REGIONAL ANTORCHA CAMPESINA S.C.L.</t>
  </si>
  <si>
    <t>GASOLINERA E.S. 03545 TECOMATLAN</t>
  </si>
  <si>
    <t>SCA8012074K0</t>
  </si>
  <si>
    <t>PL/10259/EXP/ES/2015</t>
  </si>
  <si>
    <t>CARRETERA INTEROCEANICA PUEBLA-TLAPA</t>
  </si>
  <si>
    <t>KM 21</t>
  </si>
  <si>
    <t>TECOMATLAN</t>
  </si>
  <si>
    <t>1 DE ABRIL DE 1382</t>
  </si>
  <si>
    <t>18.121369932124306, -98.31100975690987</t>
  </si>
  <si>
    <t>VILLA ESTUDIANTIL AQUILES CORDOVA MORAN</t>
  </si>
  <si>
    <t>PALOMAS-TULCINGO DEL VALLE</t>
  </si>
  <si>
    <t>INSTITUTO TEGNOLOGICO DE TECOMATLAN</t>
  </si>
  <si>
    <t>HOTEL MARGARITA</t>
  </si>
  <si>
    <t>PL/10260/EXP/ES/2015</t>
  </si>
  <si>
    <t>JUAN MANUEL CELIS AGUIRRE</t>
  </si>
  <si>
    <t>GASOLINERA E.S. 3759 ATLAMAJAC</t>
  </si>
  <si>
    <t>CEAJ491129SX0</t>
  </si>
  <si>
    <t>CARRETERA FEDERAL TLAPA - PUEBLA</t>
  </si>
  <si>
    <t>KM 2.5</t>
  </si>
  <si>
    <t>CUADRILLA DEL CARMEN ATLAMAJAC</t>
  </si>
  <si>
    <t>TLAPA DE COMONFORT</t>
  </si>
  <si>
    <t>GUERRERO</t>
  </si>
  <si>
    <t>SADY RABIN DRANATH GARCIA CORDOBA</t>
  </si>
  <si>
    <t>17.556216218794074, -98.55083315201551</t>
  </si>
  <si>
    <t>CARRETERA FEDERAL TLAPA-PUEBLA</t>
  </si>
  <si>
    <t>CALLE XOCHICALLI</t>
  </si>
  <si>
    <t>RIO</t>
  </si>
  <si>
    <t>PL/10032/EXP/ES/2015</t>
  </si>
  <si>
    <t>DANAE ALCESTES LAVINIA CORDOVA MORAN</t>
  </si>
  <si>
    <t>GASOLINERA E.S. 6550 HUAMUXTITLAN</t>
  </si>
  <si>
    <t>COMD5707081R5</t>
  </si>
  <si>
    <t>CARRETERA FEDERAL TLAPA - TECOMATLAN</t>
  </si>
  <si>
    <t>KM 38</t>
  </si>
  <si>
    <t>BARRIO EL ROSARIO</t>
  </si>
  <si>
    <t>HUAMUXTITLAN</t>
  </si>
  <si>
    <t>CARRETERA FEDERAL TLAPA-COMONFORT</t>
  </si>
  <si>
    <t>CALLE 7 NORTE</t>
  </si>
  <si>
    <t>CALLE CENTENARIO</t>
  </si>
  <si>
    <t>CALLE 5 PONIENTE</t>
  </si>
  <si>
    <t>17.805412154124337, -98.55915038256752</t>
  </si>
  <si>
    <t xml:space="preserve"> JOSE FERNANDO TECUATL MORALES</t>
  </si>
  <si>
    <t>GASOLINERA E.S. 9028 TLAPA DE COMONFORT</t>
  </si>
  <si>
    <t>TEMF6506274U7</t>
  </si>
  <si>
    <t>PL/9422/EXP/ES/2015</t>
  </si>
  <si>
    <t>PASEO CELESTE</t>
  </si>
  <si>
    <t>SAN FRANCISCO</t>
  </si>
  <si>
    <t>23 DE MARZO DE 2020</t>
  </si>
  <si>
    <t>TERRENOS</t>
  </si>
  <si>
    <t>ESTACION DE CARBURACION</t>
  </si>
  <si>
    <t>AURRERA</t>
  </si>
  <si>
    <t>17.549034049957598, -98.5751811297725</t>
  </si>
  <si>
    <t>MOLES DOÑA MAGO S.A. DE C.V.</t>
  </si>
  <si>
    <t>MOLE POBLANO MARGARITA</t>
  </si>
  <si>
    <t>MDM 210514 1A2</t>
  </si>
  <si>
    <t>ELABORACIÓN DE MOLES Y CHOCOLATE</t>
  </si>
  <si>
    <t>FABRICACIÓN DE MOLES Y CHOCOLATE, VENTA AL PUBLICO</t>
  </si>
  <si>
    <t>CARRETERA FEDERAL MEXICO - AXUCHIATE</t>
  </si>
  <si>
    <t>KM 70</t>
  </si>
  <si>
    <t>SAN MARTIN ALCHICHICA</t>
  </si>
  <si>
    <t>14 DE MAYO DE 2021</t>
  </si>
  <si>
    <t>HERMENEGILDO LÓPEZ ARMENTA</t>
  </si>
  <si>
    <t>LUNES A SÁBADO</t>
  </si>
  <si>
    <t>08:00 A 18:00 Y 08:00 A 14:00 HORAS</t>
  </si>
  <si>
    <t>HUITZI CAFÉ S.C. DE R.L. DE C.V.</t>
  </si>
  <si>
    <t>FONDA MARGARITA-HUITZI CAFÉ ZÓCALO</t>
  </si>
  <si>
    <t>HCA 190606 5M5</t>
  </si>
  <si>
    <t>RESTAURANTE CON VENTA DE TODO TIPO DE BEBIDAS ALCOHÓLICAS CON ALIMENTOS</t>
  </si>
  <si>
    <t>ATENCIÓN AL CLIENTE VENTA DE BEBIDAS Y ALIMENTOS</t>
  </si>
  <si>
    <t>PLAZA DE LA CONSTITUCIÓN</t>
  </si>
  <si>
    <t>ANIBAL PLUMA TELLEZ</t>
  </si>
  <si>
    <t>08:00 A 22:00 HORAS</t>
  </si>
  <si>
    <t>LUIS GABRIEL GARCÍA CORDOVA</t>
  </si>
  <si>
    <t>FONDA MARGARITA SAN MARTÍN ALCHICHICA</t>
  </si>
  <si>
    <t>GACL 840331 CC9</t>
  </si>
  <si>
    <t>RESTAURANTE</t>
  </si>
  <si>
    <t>ATENCION AL PUBLICO POR MEDIO DE VENTA DE ALIMENTOS</t>
  </si>
  <si>
    <t>SEPTIEMBRE DE 2014</t>
  </si>
  <si>
    <t>07:30 A 19:00 HORAS</t>
  </si>
  <si>
    <t>FONDA MARGARITA BARRIO SANTA CATARINA</t>
  </si>
  <si>
    <t>CARRETERA FEDERAL MEXICO - OAXACA</t>
  </si>
  <si>
    <t>BARRIO DE SANTA CATARINA</t>
  </si>
  <si>
    <t>SEPTIEMBRE DE 2019</t>
  </si>
  <si>
    <t>39 ORIENTE</t>
  </si>
  <si>
    <t>3515 PISO 7</t>
  </si>
  <si>
    <t>LAS ANIMAS</t>
  </si>
  <si>
    <t>CR 6367 PATRIMONIAL PUEBLA</t>
  </si>
  <si>
    <t>BOULEVARD ATLIXCO</t>
  </si>
  <si>
    <t>3156 A</t>
  </si>
  <si>
    <t>MARICELA REYES LUNA</t>
  </si>
  <si>
    <t>FERNANDO BARRALES PICHARDO</t>
  </si>
  <si>
    <t>HUGO ANTONIO LOPEZ FLORES</t>
  </si>
  <si>
    <t>ILSSE RODRIGUEZ HERNANDEZ</t>
  </si>
  <si>
    <t>ANGELICA RODRIGUEZ RODRIGUEZ</t>
  </si>
  <si>
    <t>JESUS HERNANDEZ CAMPA</t>
  </si>
  <si>
    <t>JOSE LUIS MARTINEZ GARCIA</t>
  </si>
  <si>
    <t>salinassandra187@gmail.com</t>
  </si>
  <si>
    <t>SANDRA LIZBETH SALINAS FLORES</t>
  </si>
  <si>
    <t>ESTEBAN BEDOLLA MARTINEZ</t>
  </si>
  <si>
    <t>MANUEL VEGA RODRIGUEZ</t>
  </si>
  <si>
    <t>MIGUEL VEGA SANTIAGO</t>
  </si>
  <si>
    <t>PAULINA MENDEZ CASTAÑEDA</t>
  </si>
  <si>
    <t>DIANA ITZIA LUCERO GONZALEZ</t>
  </si>
  <si>
    <t>YOEL HERNANDEZ CASTILLO</t>
  </si>
  <si>
    <t>es3759@hotmail.com</t>
  </si>
  <si>
    <t>NOELIA PASCUALON VAZQUEZ</t>
  </si>
  <si>
    <t>LEYDELCY ARCE TAPIA</t>
  </si>
  <si>
    <t>YESSICA GONZALEZ OLIVARES</t>
  </si>
  <si>
    <t>VICENTE TADEO SANDOVAL</t>
  </si>
  <si>
    <t>GUADALUPE MELGAREJO FLORES</t>
  </si>
  <si>
    <t>YARISMETH VAZQUEZ CASTILLO</t>
  </si>
  <si>
    <t>BENJAMIN ARMENTA FLORES</t>
  </si>
  <si>
    <t>AZUCENA VAZQUEZ PAREJA</t>
  </si>
  <si>
    <t>CARLOS EDUARDO PEREZ GIL</t>
  </si>
  <si>
    <t>REYNA ORTIZ GONZALEZ</t>
  </si>
  <si>
    <t>estacion6550@gmail.com</t>
  </si>
  <si>
    <t>VICTOR HUGO GUTIERREZ PONCE</t>
  </si>
  <si>
    <t>ADEL SALINAS GONZALEZ</t>
  </si>
  <si>
    <t>CLAUDIA GUZMAN RODRIGUEZ</t>
  </si>
  <si>
    <t>GLORIA GIL GUZMAN</t>
  </si>
  <si>
    <t>VERONICA DOLORES PSIAS</t>
  </si>
  <si>
    <t>es9028@hotmail.com</t>
  </si>
  <si>
    <t>NORMA TORRES TAPIA</t>
  </si>
  <si>
    <t>TERESA ALVARADO ORNELAS</t>
  </si>
  <si>
    <t>CLAUDIA REFUGIO CASTRO</t>
  </si>
  <si>
    <t>ELIZABETH MODESTO MARTINEZ</t>
  </si>
  <si>
    <t>EDGAR ESTRADA MALDONADO</t>
  </si>
  <si>
    <t>PATRICIA ORTIZ GONZALEZ</t>
  </si>
  <si>
    <t>DORA MARIA MELGAREJO FLORES</t>
  </si>
  <si>
    <t>GUSTAVO GOMEZ CALLEJA</t>
  </si>
  <si>
    <t>delal_mmspace@hotmail.com</t>
  </si>
  <si>
    <t>OFICINA, ALMACEN, PRODUCCION</t>
  </si>
  <si>
    <t>18.63162341593125, -98.46956780434367</t>
  </si>
  <si>
    <t>RESTAURANTE FONDA MARGARITA</t>
  </si>
  <si>
    <t>CARRETERA ATLIXCO-IZÚCAR DE MATAMOROS</t>
  </si>
  <si>
    <t>DALBERTO MARTÍNEZ MARTÍNEZ</t>
  </si>
  <si>
    <t>ALEJANDRO BRUNO VILLA</t>
  </si>
  <si>
    <t>PRISCILIANO MENDOZA HERNANDEZ</t>
  </si>
  <si>
    <t>ACEITES</t>
  </si>
  <si>
    <t>PRODUCCION</t>
  </si>
  <si>
    <t>zocalo_margarita_huitzi@outlook.com</t>
  </si>
  <si>
    <t>NICOLASA PADILLA CENICEROS</t>
  </si>
  <si>
    <t>18.60315234961055, -98.46570436623881</t>
  </si>
  <si>
    <t>DE LA CONSTITUCIÓN ACCESO PRINCIPAL</t>
  </si>
  <si>
    <t>AYUNTAMIENTO NORTE</t>
  </si>
  <si>
    <t>AVENIDA CENTENARIO</t>
  </si>
  <si>
    <t>DULCE MARIA SILVA REYES</t>
  </si>
  <si>
    <t>THANIA VERENICE RIVERA</t>
  </si>
  <si>
    <t>DULCE ROCIO SOSA GONZALEZ</t>
  </si>
  <si>
    <t>YENI GUADALUPE MENDEZ JIMENEZ</t>
  </si>
  <si>
    <t>KAREN AGUILAR GONZALEZ</t>
  </si>
  <si>
    <t>MARIA DEL ROSARIO GUZMAN LEYVA</t>
  </si>
  <si>
    <t>MARIA ERICA GUZMAN LEYVA</t>
  </si>
  <si>
    <t>fondamargarita2013@hotmail.com</t>
  </si>
  <si>
    <t>JULIO CESAR SANCHEZ</t>
  </si>
  <si>
    <t>18.631070825967473, -98.46943276199639</t>
  </si>
  <si>
    <t>FABRICA DE MOLE Y TERRENOS DE CULTIVO</t>
  </si>
  <si>
    <t>DEPOSITO VEHICULAR GRÚAS LA VILLA RICA</t>
  </si>
  <si>
    <t>LUIS EDUARDO CABALLERO CORTEZ</t>
  </si>
  <si>
    <t>MIRNA SOLIS BUSTAMANTE</t>
  </si>
  <si>
    <t>ALBERTO GONZALEZ N</t>
  </si>
  <si>
    <t>GENA FABIOLA SOLIS BUSTAMANTE</t>
  </si>
  <si>
    <t>MARIA JOSE CABAZOS CERON</t>
  </si>
  <si>
    <t>VICTOR ABRAHAM CARIÑO B</t>
  </si>
  <si>
    <t>NORMA RAMIRO FRANCO</t>
  </si>
  <si>
    <t>MARGARITA CALLEJAS VARGAS</t>
  </si>
  <si>
    <t>MA DEL LOS ANGELES RAMIREZ BECERRIL</t>
  </si>
  <si>
    <t>sucgasolinera9611@gmail.com</t>
  </si>
  <si>
    <t>CONCEPCION PACHECO FLORES</t>
  </si>
  <si>
    <t>18.593865404690348, -98.47491816748474</t>
  </si>
  <si>
    <t>CARRETERA FEDERAL MEXICO-OAXACA</t>
  </si>
  <si>
    <t>PRIVADA AZUCENA</t>
  </si>
  <si>
    <t>DE LA REVOLUCION</t>
  </si>
  <si>
    <t>TIENDA DE REPUESTOS DE AUTOMOVIL</t>
  </si>
  <si>
    <t>ELVIA MORALES REYES</t>
  </si>
  <si>
    <t>LUIS ANGEL BALBUENA HUERTA</t>
  </si>
  <si>
    <t>ADRIANA A</t>
  </si>
  <si>
    <t>JESUS HUERTA ESPINAL</t>
  </si>
  <si>
    <t>GUADALUPE MEJIA S</t>
  </si>
  <si>
    <t>YURIEL VAZQUEZ HUERTA</t>
  </si>
  <si>
    <t>JUVITA PANTALEON BARRAGAN</t>
  </si>
  <si>
    <t>ANGELES GUTIERREZ</t>
  </si>
  <si>
    <t>CAROLINE GARCIA REYES</t>
  </si>
  <si>
    <t>CR 2266 EMPRESAS PUEBLA ANIMAS</t>
  </si>
  <si>
    <t>JUAN CARLOS TORRES TORRES</t>
  </si>
  <si>
    <t>GASOLINERA ES 09611 IZUCAR DE MATAMOROS</t>
  </si>
  <si>
    <t>TOTJ760910IB7</t>
  </si>
  <si>
    <t>PL/9510/EXP/ES/2015</t>
  </si>
  <si>
    <t>es9611@hotmail.com</t>
  </si>
  <si>
    <t>13 DE JULIO DE 2007</t>
  </si>
  <si>
    <t>FELICIANO HERNANDEZ SANTIAGO</t>
  </si>
  <si>
    <t>18.59395186346333, -98.47509419999602</t>
  </si>
  <si>
    <t>LESLIE GUADALUPE CARVAJAL SANCHEZ</t>
  </si>
  <si>
    <t>CAMERINO MARTINEZ EROZ</t>
  </si>
  <si>
    <t>MANUEL MEDEL</t>
  </si>
  <si>
    <t>JULIO CESAR ROJAS CRUZ</t>
  </si>
  <si>
    <t>HUMBERTO S MARTINEZ</t>
  </si>
  <si>
    <t>TRINIDAD MORALES BARRERA</t>
  </si>
  <si>
    <t>SANTA MARIN CERRATOS</t>
  </si>
  <si>
    <t>OMAR ROJAS CRUZ</t>
  </si>
  <si>
    <t>CITLALLY VICTORIA MARTINEZ MARIN</t>
  </si>
  <si>
    <t>FANNY SOLEDAD NORATO VALENCIA</t>
  </si>
  <si>
    <t>INSTITUTO JEAN JACQUES ROUSSEAU</t>
  </si>
  <si>
    <t>NOVF900907494</t>
  </si>
  <si>
    <t>C. C. T. 21PJN2049D</t>
  </si>
  <si>
    <t>PRIVADA DE LA 6 NORTE</t>
  </si>
  <si>
    <t>PREESCOLAR</t>
  </si>
  <si>
    <t>ESCUELA DEL SECTOR PRIVADO NIVEL PREESCOLAR</t>
  </si>
  <si>
    <t>BARRIO SANTA CRUZ TEMILCO</t>
  </si>
  <si>
    <t>fannynv2010@hotmail.com</t>
  </si>
  <si>
    <t>AGOSTO DE 2004</t>
  </si>
  <si>
    <t>09:00 A 14:00 HORAS</t>
  </si>
  <si>
    <t>SALONES</t>
  </si>
  <si>
    <t>TODA LA ESCUELA</t>
  </si>
  <si>
    <t>18.966935444948426, -97.89708218327253</t>
  </si>
  <si>
    <t>TERESA VALENCIA LOPEZ</t>
  </si>
  <si>
    <t>ADRIANA SERRANO MARTINEZ</t>
  </si>
  <si>
    <t>LETICIA CEBADA RUIZ</t>
  </si>
  <si>
    <t>XOCHITL QUETZAL CHAVEZ BAUTISTA</t>
  </si>
  <si>
    <t>SHARON DENNISSE MENESES CARRANCO</t>
  </si>
  <si>
    <t>angietepox82@gmail.com</t>
  </si>
  <si>
    <t>NORMA TEPOX ROMERO</t>
  </si>
  <si>
    <t>JUAN NAVA BAÑOS</t>
  </si>
  <si>
    <t>TANANTZI MELLADO ARANDA</t>
  </si>
  <si>
    <t>MARIA CANDELARIA BRAVO LIMA</t>
  </si>
  <si>
    <t>EDWIN GUTIERREZ GARCIA</t>
  </si>
  <si>
    <t>BERENICE LOPEZ QUIROZ</t>
  </si>
  <si>
    <t>JANELLY BARRIOS LAREDO</t>
  </si>
  <si>
    <t>ERNESTO CARLOS G</t>
  </si>
  <si>
    <t>PATRICIA PEREA XOLALPA</t>
  </si>
  <si>
    <t>LESLY MARLETH ALTAMIRANO RODRIGUEZ</t>
  </si>
  <si>
    <t>ROSA YENIZA SOSA HUERTA</t>
  </si>
  <si>
    <t>NOHEMI GUTIERREZ ALTAMIRANO</t>
  </si>
  <si>
    <t>DANIELA CELESTE PAEZ LOZADA</t>
  </si>
  <si>
    <t>YANET LOPEZ TIEMPO</t>
  </si>
  <si>
    <t>JERENDIE CALDERON CORTES</t>
  </si>
  <si>
    <t>BERENICE ATENCO MORALES</t>
  </si>
  <si>
    <t>BERENICE LOPEZ ROMERO</t>
  </si>
  <si>
    <t>YESSICA MUÑOZ SANCHEZ</t>
  </si>
  <si>
    <t>OCLALIZ VIRIDIANA ROMERO QUIROZ</t>
  </si>
  <si>
    <t>MARIA DE LA LUZ QUINTANA SANCHEZ</t>
  </si>
  <si>
    <t>LORENA DIAZ SANTOS</t>
  </si>
  <si>
    <t>IVAN VAZQUEZ GARCIA</t>
  </si>
  <si>
    <t>ORLANDO MENDEZ ALBA</t>
  </si>
  <si>
    <t>juanvictor_36@hotmail.com</t>
  </si>
  <si>
    <t>RICARDO TORRES CASTILLO</t>
  </si>
  <si>
    <t>MARIANA ESTELA RAMIREZ MUÑOZ</t>
  </si>
  <si>
    <t>EMMANUEL ROLDAN LOPEZ</t>
  </si>
  <si>
    <t>VIRIDIANA REYES COHETO</t>
  </si>
  <si>
    <t>CONSUELO SANCHEZ SANCHEZ</t>
  </si>
  <si>
    <t>CECILIA RUIZ BOTE</t>
  </si>
  <si>
    <t>CECILIA ARANA BENITEZ</t>
  </si>
  <si>
    <t>JUAN VICTOR P F</t>
  </si>
  <si>
    <t>HSBC MEXICO SA INSTITUCION DE BANCA MULTIPLE GRUPO FINANCIERO HSBC</t>
  </si>
  <si>
    <t>SUC. 1898</t>
  </si>
  <si>
    <t>HMI950125KG8</t>
  </si>
  <si>
    <t>eduardo.juarez@hsbc.com.mx</t>
  </si>
  <si>
    <t>23 DE MAYO DE 2007</t>
  </si>
  <si>
    <t>RAUL OCTAVIO FLORES MARES</t>
  </si>
  <si>
    <t>JORGE ROMARIO COSME DAMIAN</t>
  </si>
  <si>
    <t>09:00 A 16:00 HORAS</t>
  </si>
  <si>
    <t>AREA EXTERNA Y CAJAS</t>
  </si>
  <si>
    <t>19.158367916694417, -98.40630274674079</t>
  </si>
  <si>
    <t>NOTARIA PUBLICA</t>
  </si>
  <si>
    <t>EMPEÑO FACIL</t>
  </si>
  <si>
    <t>ZOCALO</t>
  </si>
  <si>
    <t>EDUARDO JUAREZ ROMERO</t>
  </si>
  <si>
    <t>JORGE BECERRA TEPOX</t>
  </si>
  <si>
    <t>ERIKA ANGELES GARAY</t>
  </si>
  <si>
    <t>ASAEL MITL HUITZIL</t>
  </si>
  <si>
    <t>AHANI GUADALUPE GARCIA</t>
  </si>
  <si>
    <t>VITORINOX MEXICO SA DE CV</t>
  </si>
  <si>
    <t>VITORINOX SUC MX 50</t>
  </si>
  <si>
    <t>VME940114DU8</t>
  </si>
  <si>
    <t>VENTA COMERCIAL DE ARTICULOS DE IMPORTATOS</t>
  </si>
  <si>
    <t>VENTA DE ACCESORIOS DIVERSOS</t>
  </si>
  <si>
    <t>AUTOPISA PUEBLA - MEXICO</t>
  </si>
  <si>
    <t>KM 115</t>
  </si>
  <si>
    <t>pilar.andrade@victorinox.com</t>
  </si>
  <si>
    <t>DOMINGO A JUEVES Y VIERNES A SABADO</t>
  </si>
  <si>
    <t>11:00 A 20:00 Y 11:00 A 21:00 HORAS</t>
  </si>
  <si>
    <t>ESCALERAS</t>
  </si>
  <si>
    <t>19.131862273351896, -98.26591030433269</t>
  </si>
  <si>
    <t>HECTOR ALONSO JUAREZ CHAVEZ</t>
  </si>
  <si>
    <t>BANCO MERCANTIL DEL NORTE S.A. INSTITUCIÓN DE BANCA MÚLTIPLE GRUPO FINANCIERO BANORTE</t>
  </si>
  <si>
    <t>TLAXCALA VALLE CR 923</t>
  </si>
  <si>
    <t>BMN930209927</t>
  </si>
  <si>
    <t>TLAXCALA LIRA CR 2230</t>
  </si>
  <si>
    <t>APIZACO CR 2232</t>
  </si>
  <si>
    <t>TLAXCALA PORTAL CR 2239</t>
  </si>
  <si>
    <t>HUAMANTLA CR 2483</t>
  </si>
  <si>
    <t>CHIAUTEMPAN CR 2494</t>
  </si>
  <si>
    <t>APIZACO JESUS CARRANZA CR 2989</t>
  </si>
  <si>
    <t>INSTITUCION BANCARIA</t>
  </si>
  <si>
    <t>BOULEVARD GUILLERMO VALLE</t>
  </si>
  <si>
    <t>MIGUEL N. LIRA</t>
  </si>
  <si>
    <t>CALLE 5 DE FEBRERO</t>
  </si>
  <si>
    <t>PORTAL HIDALGO</t>
  </si>
  <si>
    <t>CALLE MORELOS ORIENTE</t>
  </si>
  <si>
    <t>PARQUE BERNARDO PICAZO</t>
  </si>
  <si>
    <t>JESUS CARRANZA</t>
  </si>
  <si>
    <t>JESUS Y SAN JUAN</t>
  </si>
  <si>
    <t>CHIAUTEMPAN</t>
  </si>
  <si>
    <t>8:30 - 16:00 HORAS</t>
  </si>
  <si>
    <t>JUAN CARLOS MARTINEZ RAMIREZ</t>
  </si>
  <si>
    <t>----</t>
  </si>
  <si>
    <t>6 DE ENERO 2003</t>
  </si>
  <si>
    <t>1 DE DICIEMBRE DE 2013</t>
  </si>
  <si>
    <t>3 DE ENERO DE 2020</t>
  </si>
  <si>
    <t>19.32721273200471, -98.22683921072382</t>
  </si>
  <si>
    <t>AREA ARBOLADA Y CALLE G. DIAZ ORDAZ</t>
  </si>
  <si>
    <t>COMPARTAMOS Y FARMACIA DEL AHORRO</t>
  </si>
  <si>
    <t>19.32743, -98.22695</t>
  </si>
  <si>
    <t>19.4170059038575, -98.13982594379159</t>
  </si>
  <si>
    <t>AVENIDA CUAUHTÉMOC</t>
  </si>
  <si>
    <t>19.316224598474985, -98.23794789418106</t>
  </si>
  <si>
    <t>RESTAURANTES</t>
  </si>
  <si>
    <t>CALLE JOSÉ MARÍA MORELOS</t>
  </si>
  <si>
    <t>TIENDA DE ABARROTES</t>
  </si>
  <si>
    <t>19.31492, -97.91827</t>
  </si>
  <si>
    <t>ALDAMA ORIENTE</t>
  </si>
  <si>
    <t>N. BRAVO</t>
  </si>
  <si>
    <t>ZOOTECNIA NORTE</t>
  </si>
  <si>
    <t>19.31468, -98.19318</t>
  </si>
  <si>
    <t>IGNACIO ALLENDE ORIENTE</t>
  </si>
  <si>
    <t>PARQUE JUAREZ</t>
  </si>
  <si>
    <t>COFFEE’S HOUSE</t>
  </si>
  <si>
    <t>CALLE MOGUEL HIDALGO SUR</t>
  </si>
  <si>
    <t>19.41142, -98.13997</t>
  </si>
  <si>
    <t>AQUILES SERDAN</t>
  </si>
  <si>
    <t>C. JESUS CARRANZA</t>
  </si>
  <si>
    <t>AV. JOSE MARIA MORELOS</t>
  </si>
  <si>
    <t>ESCRITORIO DIRECTOR</t>
  </si>
  <si>
    <t>ESCRITORIO</t>
  </si>
  <si>
    <t>ANTONIO GALINDO ROSAS</t>
  </si>
  <si>
    <t>ENERGETICOS LA CUEVA ES 13843</t>
  </si>
  <si>
    <t>GARA750613IJ6</t>
  </si>
  <si>
    <t>PL/22556/EXP/ES/2019</t>
  </si>
  <si>
    <t>CARRETERA FEDERAL EMPALME - XALAPA</t>
  </si>
  <si>
    <t>KM 3+197</t>
  </si>
  <si>
    <t>MIGUEL NEGRETE</t>
  </si>
  <si>
    <t>CUAPIAXTLA DE MADERO</t>
  </si>
  <si>
    <t>18.948297252692576, -97.8423763974713</t>
  </si>
  <si>
    <t>MARIA CIRENIA RUIZ</t>
  </si>
  <si>
    <t>ENRIQUE ROBLES RAMOS</t>
  </si>
  <si>
    <t>RAUL ROBLES ROBLES</t>
  </si>
  <si>
    <t>facturacion13843@gmail.com</t>
  </si>
  <si>
    <t>RENE RODRIGUEZ ZAYAS</t>
  </si>
  <si>
    <t>CUARTO DE MAQUINAS</t>
  </si>
  <si>
    <t>CONTROL Y SILBATO</t>
  </si>
  <si>
    <t>MARIA DEL ROSARIO FUENTES AGUIRRE</t>
  </si>
  <si>
    <t>CESAR VALENTIN VARGAS AGUILAR</t>
  </si>
  <si>
    <t>JOSE DOMINGO ZARATE ROJAS</t>
  </si>
  <si>
    <t>ERASMO MORALES SANDOVAL</t>
  </si>
  <si>
    <t>CRISTIAN JAIME RODRIGUEZ MUNGUIA</t>
  </si>
  <si>
    <t>JOSEFINA FLORES ROSAS</t>
  </si>
  <si>
    <t>GUADALUPE RAMOS BAEZ</t>
  </si>
  <si>
    <t>GONZALO LOPEZ CABRERA</t>
  </si>
  <si>
    <t>JOSE CESAR VENANCIO MORALES</t>
  </si>
  <si>
    <t>FELIPE CAPILLA CENTENO</t>
  </si>
  <si>
    <t>ESTACION DE CARBURACION EL MOLINO</t>
  </si>
  <si>
    <t>CALLE 3 NORT</t>
  </si>
  <si>
    <t>1 SN</t>
  </si>
  <si>
    <t>VALLE DORADO</t>
  </si>
  <si>
    <t>SANTIAGO SILVA GUZMAN</t>
  </si>
  <si>
    <t>TANQUE DE GAS, INMUEBLE</t>
  </si>
  <si>
    <t>17.808856186211674, -98.56308736550926</t>
  </si>
  <si>
    <t>CALLE 3 NORTE</t>
  </si>
  <si>
    <t>SAMUEL AGUIRRE OCHOA</t>
  </si>
  <si>
    <t>GASOLINERA ES 05573 ACATLAN DE OSORIO</t>
  </si>
  <si>
    <t>AUOS590720BX5</t>
  </si>
  <si>
    <t>PL/9506/EXP/ES/2015</t>
  </si>
  <si>
    <t>CARRETERA INTERNACIONAL MEXICO - OAXACA</t>
  </si>
  <si>
    <t>KM 221 INT 4</t>
  </si>
  <si>
    <t>BARRIO LA PALMA</t>
  </si>
  <si>
    <t>ACATLAN DE OSORIO</t>
  </si>
  <si>
    <t>es5573@hotmail.com</t>
  </si>
  <si>
    <t>1 DE ENERO DE 1991</t>
  </si>
  <si>
    <t>AGNERIS CAMPOS MENDEZ</t>
  </si>
  <si>
    <t>18.19546716888102, -98.0526098882408</t>
  </si>
  <si>
    <t>FRANCISCO I MADERO</t>
  </si>
  <si>
    <t>JUAN ALVAREZ</t>
  </si>
  <si>
    <t>GENERAL JOAQUIN OSORIO</t>
  </si>
  <si>
    <t>OSCAR MAURILIO MORALES</t>
  </si>
  <si>
    <t>ELISEO ROSALES MARQUEZ</t>
  </si>
  <si>
    <t>ADRIAN MARTINEZ MARTINEZ</t>
  </si>
  <si>
    <t>CARMEN ANGEL MARTINEZ</t>
  </si>
  <si>
    <t>REYNALDO PACHECO</t>
  </si>
  <si>
    <t>FABIDA MOZO CARIÑA</t>
  </si>
  <si>
    <t>VIRGILIO SANCHEZ LOPEZ</t>
  </si>
  <si>
    <t>CRISTINA QUINTERO TAPIA</t>
  </si>
  <si>
    <t>3230 INT A6</t>
  </si>
  <si>
    <t>2028 LOCAL A</t>
  </si>
  <si>
    <t>150 - B</t>
  </si>
  <si>
    <t>35 - A</t>
  </si>
  <si>
    <t>129 LOCAL A</t>
  </si>
  <si>
    <t>2306 - A</t>
  </si>
  <si>
    <t>3532 LOCAL 2</t>
  </si>
  <si>
    <t>7736 LOCAL 18, 19, 20 Y 21</t>
  </si>
  <si>
    <t>6348 LOCAL C</t>
  </si>
  <si>
    <t>12923 LOCAL 1</t>
  </si>
  <si>
    <t>1146 LOCAL 1</t>
  </si>
  <si>
    <t>1-A ESQ. 5 DE MAYO</t>
  </si>
  <si>
    <t>KM 9, 310 LOCAL 4</t>
  </si>
  <si>
    <t>216 - A</t>
  </si>
  <si>
    <t>801 LOCAL 16</t>
  </si>
  <si>
    <t>107 LOCAL 5</t>
  </si>
  <si>
    <t xml:space="preserve">107 LOCALES 7 Y 8 </t>
  </si>
  <si>
    <t>-- A</t>
  </si>
  <si>
    <t>307 INT 1</t>
  </si>
  <si>
    <t>3216 LOCAL 1</t>
  </si>
  <si>
    <t>539 (ANTES PROLONGACION DE MINA #750)</t>
  </si>
  <si>
    <t>108 - C</t>
  </si>
  <si>
    <t>205 - B</t>
  </si>
  <si>
    <t>810 LOCAL B</t>
  </si>
  <si>
    <t>803 LOCAL E</t>
  </si>
  <si>
    <t>915 LOCAL 4</t>
  </si>
  <si>
    <t>4222 L-3</t>
  </si>
  <si>
    <t>810 LOCAL D</t>
  </si>
  <si>
    <t>3609 LOCAL A</t>
  </si>
  <si>
    <t>1301 Q01</t>
  </si>
  <si>
    <t>44 NAVE 5 Y 6</t>
  </si>
  <si>
    <t>810 L-4</t>
  </si>
  <si>
    <t>11302 LOCAL 6 PB</t>
  </si>
  <si>
    <t>266 INT 1 10</t>
  </si>
  <si>
    <t>37 - A</t>
  </si>
  <si>
    <t>618 LOCAL 13 Y 14</t>
  </si>
  <si>
    <t>3101 LOCAL 3</t>
  </si>
  <si>
    <t>708 - A</t>
  </si>
  <si>
    <t>5501 LOCAL 7</t>
  </si>
  <si>
    <t>3507 LOCAL 13 Y 14</t>
  </si>
  <si>
    <t>304 LOCAL 19</t>
  </si>
  <si>
    <t>127 LOCAL B Y C</t>
  </si>
  <si>
    <t>754 LOCAL 2</t>
  </si>
  <si>
    <t>1012 LOCAL 01-B</t>
  </si>
  <si>
    <t>SUC. 953 AV. MEXICO</t>
  </si>
  <si>
    <t>no_gorra</t>
  </si>
  <si>
    <t>no_lentes</t>
  </si>
  <si>
    <t>ubicación_hidrantes</t>
  </si>
  <si>
    <t>ubicación_aspersores</t>
  </si>
  <si>
    <t>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</si>
</sst>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1"/>
    <xf numFmtId="0" fontId="0" fillId="3" borderId="0" xfId="0" applyFill="1"/>
    <xf numFmtId="164" fontId="0" fillId="0" borderId="0" xfId="0" applyNumberFormat="1"/>
    <xf numFmtId="0" fontId="7" fillId="0" borderId="0" xfId="0" applyFont="1"/>
    <xf numFmtId="0" fontId="0" fillId="4" borderId="0" xfId="0" applyFill="1"/>
    <xf numFmtId="0" fontId="8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9" fillId="12" borderId="0" xfId="0" applyFont="1" applyFill="1"/>
    <xf numFmtId="0" fontId="0" fillId="13" borderId="0" xfId="0" applyFill="1"/>
    <xf numFmtId="0" fontId="9" fillId="3" borderId="0" xfId="0" applyFont="1" applyFill="1"/>
    <xf numFmtId="0" fontId="9" fillId="14" borderId="0" xfId="0" applyFont="1" applyFill="1"/>
    <xf numFmtId="4" fontId="0" fillId="5" borderId="0" xfId="0" applyNumberFormat="1" applyFill="1"/>
  </cellXfs>
  <cellStyles count="2">
    <cellStyle name="Hipervínculo" xfId="1" builtinId="8"/>
    <cellStyle name="Normal" xfId="0" builtinId="0"/>
  </cellStyles>
  <dxfs count="37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hyperlink" Target="mailto:pdv.983@estafeta.com" TargetMode="External"/><Relationship Id="rId84" Type="http://schemas.openxmlformats.org/officeDocument/2006/relationships/hyperlink" Target="mailto:ulises46263@gmail.com" TargetMode="External"/><Relationship Id="rId89" Type="http://schemas.openxmlformats.org/officeDocument/2006/relationships/hyperlink" Target="mailto:estacion0808@gmail.com" TargetMode="External"/><Relationship Id="rId16" Type="http://schemas.openxmlformats.org/officeDocument/2006/relationships/hyperlink" Target="mailto:yetzabelli.tolentino@bbva.com" TargetMode="External"/><Relationship Id="rId11" Type="http://schemas.openxmlformats.org/officeDocument/2006/relationships/hyperlink" Target="mailto:carolina.hernandez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74" Type="http://schemas.openxmlformats.org/officeDocument/2006/relationships/hyperlink" Target="mailto:pdv.511@estafeta.com" TargetMode="External"/><Relationship Id="rId79" Type="http://schemas.openxmlformats.org/officeDocument/2006/relationships/hyperlink" Target="mailto:pdv.087@estafeta.com" TargetMode="External"/><Relationship Id="rId102" Type="http://schemas.openxmlformats.org/officeDocument/2006/relationships/hyperlink" Target="mailto:facturacion13843@gmail.com" TargetMode="External"/><Relationship Id="rId5" Type="http://schemas.openxmlformats.org/officeDocument/2006/relationships/hyperlink" Target="mailto:sramirez@cegeu.org.mx" TargetMode="External"/><Relationship Id="rId90" Type="http://schemas.openxmlformats.org/officeDocument/2006/relationships/hyperlink" Target="mailto:salinassandra187@gmail.com" TargetMode="External"/><Relationship Id="rId95" Type="http://schemas.openxmlformats.org/officeDocument/2006/relationships/hyperlink" Target="mailto:zocalo_margarita_huitzi@outlook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hyperlink" Target="mailto:pdv.122@estafeta.com" TargetMode="External"/><Relationship Id="rId80" Type="http://schemas.openxmlformats.org/officeDocument/2006/relationships/hyperlink" Target="mailto:pdv.179@estafeta.com" TargetMode="External"/><Relationship Id="rId85" Type="http://schemas.openxmlformats.org/officeDocument/2006/relationships/hyperlink" Target="mailto:giscorona5@g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59" Type="http://schemas.openxmlformats.org/officeDocument/2006/relationships/hyperlink" Target="mailto:gerardo.hernandez@fordteziutlan.mx" TargetMode="External"/><Relationship Id="rId103" Type="http://schemas.openxmlformats.org/officeDocument/2006/relationships/hyperlink" Target="mailto:es5573@hotmail.com" TargetMode="Externa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70" Type="http://schemas.openxmlformats.org/officeDocument/2006/relationships/hyperlink" Target="mailto:pdv.127@estafeta.com" TargetMode="External"/><Relationship Id="rId75" Type="http://schemas.openxmlformats.org/officeDocument/2006/relationships/hyperlink" Target="mailto:pdv.040@estafeta.com" TargetMode="External"/><Relationship Id="rId83" Type="http://schemas.openxmlformats.org/officeDocument/2006/relationships/hyperlink" Target="mailto:norma27109@gmail.com" TargetMode="External"/><Relationship Id="rId88" Type="http://schemas.openxmlformats.org/officeDocument/2006/relationships/hyperlink" Target="mailto:aramor1995@gmail.com" TargetMode="External"/><Relationship Id="rId91" Type="http://schemas.openxmlformats.org/officeDocument/2006/relationships/hyperlink" Target="mailto:es3759@hotmail.com" TargetMode="External"/><Relationship Id="rId96" Type="http://schemas.openxmlformats.org/officeDocument/2006/relationships/hyperlink" Target="mailto:fondamargarita2013@hotmail.com" TargetMode="External"/><Relationship Id="rId1" Type="http://schemas.openxmlformats.org/officeDocument/2006/relationships/hyperlink" Target="mailto:angietepox82@gmail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6" Type="http://schemas.openxmlformats.org/officeDocument/2006/relationships/comments" Target="../comments1.xm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hyperlink" Target="mailto:moises.mendez@estafeta.com" TargetMode="External"/><Relationship Id="rId73" Type="http://schemas.openxmlformats.org/officeDocument/2006/relationships/hyperlink" Target="mailto:pdv.080@estafeta.xom" TargetMode="External"/><Relationship Id="rId78" Type="http://schemas.openxmlformats.org/officeDocument/2006/relationships/hyperlink" Target="mailto:pdv.04b@estafeta.com" TargetMode="External"/><Relationship Id="rId81" Type="http://schemas.openxmlformats.org/officeDocument/2006/relationships/hyperlink" Target="mailto:pdv.707@estafeta.com" TargetMode="External"/><Relationship Id="rId86" Type="http://schemas.openxmlformats.org/officeDocument/2006/relationships/hyperlink" Target="mailto:guadaluperoldan766@gmail.com" TargetMode="External"/><Relationship Id="rId94" Type="http://schemas.openxmlformats.org/officeDocument/2006/relationships/hyperlink" Target="mailto:delal_mmspace@hotmail.com" TargetMode="External"/><Relationship Id="rId99" Type="http://schemas.openxmlformats.org/officeDocument/2006/relationships/hyperlink" Target="mailto:fannynv2010@hotmail.com" TargetMode="External"/><Relationship Id="rId101" Type="http://schemas.openxmlformats.org/officeDocument/2006/relationships/hyperlink" Target="mailto:pilar.andrade@victorinox.com" TargetMode="External"/><Relationship Id="rId4" Type="http://schemas.openxmlformats.org/officeDocument/2006/relationships/hyperlink" Target="mailto:juanvictor_36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76" Type="http://schemas.openxmlformats.org/officeDocument/2006/relationships/hyperlink" Target="mailto:pdv.50c@estafeta.com" TargetMode="External"/><Relationship Id="rId97" Type="http://schemas.openxmlformats.org/officeDocument/2006/relationships/hyperlink" Target="mailto:sucgasolinera9611@gmail.com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71" Type="http://schemas.openxmlformats.org/officeDocument/2006/relationships/hyperlink" Target="mailto:pdv.253@estafeta.com" TargetMode="External"/><Relationship Id="rId92" Type="http://schemas.openxmlformats.org/officeDocument/2006/relationships/hyperlink" Target="mailto:estacion6550@gmail.com" TargetMode="External"/><Relationship Id="rId2" Type="http://schemas.openxmlformats.org/officeDocument/2006/relationships/hyperlink" Target="mailto:jemg_5935@hotmail.com" TargetMode="External"/><Relationship Id="rId29" Type="http://schemas.openxmlformats.org/officeDocument/2006/relationships/hyperlink" Target="mailto:cristobal.medina.1@bbva.com" TargetMode="External"/><Relationship Id="rId24" Type="http://schemas.openxmlformats.org/officeDocument/2006/relationships/hyperlink" Target="mailto:susana.mendoza.1@bbva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66" Type="http://schemas.openxmlformats.org/officeDocument/2006/relationships/hyperlink" Target="mailto:moises.mendez@estafeta.com" TargetMode="External"/><Relationship Id="rId87" Type="http://schemas.openxmlformats.org/officeDocument/2006/relationships/hyperlink" Target="mailto:saavnice8705@outlook.com" TargetMode="External"/><Relationship Id="rId61" Type="http://schemas.openxmlformats.org/officeDocument/2006/relationships/hyperlink" Target="mailto:modatelas448@suc448.com.mx" TargetMode="External"/><Relationship Id="rId82" Type="http://schemas.openxmlformats.org/officeDocument/2006/relationships/hyperlink" Target="mailto:pdv.86b@estafeta.com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56" Type="http://schemas.openxmlformats.org/officeDocument/2006/relationships/hyperlink" Target="mailto:e12824@grupopozos.mx" TargetMode="External"/><Relationship Id="rId77" Type="http://schemas.openxmlformats.org/officeDocument/2006/relationships/hyperlink" Target="mailto:pdv.793@estafeta.com" TargetMode="External"/><Relationship Id="rId100" Type="http://schemas.openxmlformats.org/officeDocument/2006/relationships/hyperlink" Target="mailto:eduardo.juarez@hsbc.com.mx" TargetMode="External"/><Relationship Id="rId105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72" Type="http://schemas.openxmlformats.org/officeDocument/2006/relationships/hyperlink" Target="mailto:pdv.158@estafeta.com" TargetMode="External"/><Relationship Id="rId93" Type="http://schemas.openxmlformats.org/officeDocument/2006/relationships/hyperlink" Target="mailto:es9028@hotmail.com" TargetMode="External"/><Relationship Id="rId98" Type="http://schemas.openxmlformats.org/officeDocument/2006/relationships/hyperlink" Target="mailto:es9611@hotmail.com" TargetMode="External"/><Relationship Id="rId3" Type="http://schemas.openxmlformats.org/officeDocument/2006/relationships/hyperlink" Target="mailto:fsca34@hotmail.com" TargetMode="External"/><Relationship Id="rId25" Type="http://schemas.openxmlformats.org/officeDocument/2006/relationships/hyperlink" Target="mailto:rogelio.sierra@bbva.com" TargetMode="External"/><Relationship Id="rId46" Type="http://schemas.openxmlformats.org/officeDocument/2006/relationships/hyperlink" Target="mailto:servicepoint.tcn@dhl.com" TargetMode="External"/><Relationship Id="rId67" Type="http://schemas.openxmlformats.org/officeDocument/2006/relationships/hyperlink" Target="mailto:pdv.85b@estafet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H200"/>
  <sheetViews>
    <sheetView tabSelected="1" workbookViewId="0">
      <pane xSplit="6" ySplit="1" topLeftCell="AA36" activePane="bottomRight" state="frozen"/>
      <selection pane="topRight" activeCell="E1" sqref="E1"/>
      <selection pane="bottomLeft" activeCell="A3" sqref="A3"/>
      <selection pane="bottomRight" activeCell="AE2" sqref="AE2:AE181"/>
    </sheetView>
  </sheetViews>
  <sheetFormatPr baseColWidth="10" defaultRowHeight="14.4" x14ac:dyDescent="0.3"/>
  <cols>
    <col min="2" max="2" width="18" customWidth="1"/>
    <col min="8" max="8" width="13" customWidth="1"/>
    <col min="15" max="15" width="12" bestFit="1" customWidth="1"/>
    <col min="30" max="30" width="11.5546875" style="9"/>
    <col min="40" max="40" width="11.5546875" style="9"/>
    <col min="44" max="44" width="11.5546875" style="9"/>
    <col min="47" max="47" width="11.5546875" style="9"/>
    <col min="50" max="50" width="11.5546875" style="9"/>
    <col min="53" max="53" width="11.5546875" style="9"/>
    <col min="56" max="56" width="11.5546875" style="9"/>
    <col min="59" max="59" width="11.5546875" style="9"/>
    <col min="62" max="62" width="11.5546875" style="9"/>
    <col min="65" max="65" width="11.5546875" style="9"/>
    <col min="68" max="68" width="11.5546875" style="9"/>
    <col min="71" max="71" width="11.5546875" style="9"/>
    <col min="84" max="84" width="11.5546875" style="9"/>
    <col min="100" max="100" width="11.5546875" style="9"/>
    <col min="138" max="138" width="11.5546875" style="9"/>
    <col min="149" max="149" width="11.5546875" style="9"/>
    <col min="162" max="162" width="11.5546875" style="9"/>
    <col min="173" max="173" width="11.5546875" style="3"/>
  </cols>
  <sheetData>
    <row r="1" spans="1:320" x14ac:dyDescent="0.3">
      <c r="A1" t="s">
        <v>132</v>
      </c>
      <c r="B1" t="s">
        <v>135</v>
      </c>
      <c r="C1" t="s">
        <v>133</v>
      </c>
      <c r="D1" t="s">
        <v>134</v>
      </c>
      <c r="F1" t="s">
        <v>136</v>
      </c>
      <c r="G1" t="s">
        <v>140</v>
      </c>
      <c r="H1" t="s">
        <v>141</v>
      </c>
      <c r="I1" t="s">
        <v>143</v>
      </c>
      <c r="J1" t="s">
        <v>146</v>
      </c>
      <c r="K1" t="s">
        <v>144</v>
      </c>
      <c r="L1" t="s">
        <v>145</v>
      </c>
      <c r="M1" t="s">
        <v>138</v>
      </c>
      <c r="N1" t="s">
        <v>139</v>
      </c>
      <c r="O1" t="s">
        <v>147</v>
      </c>
      <c r="P1" t="s">
        <v>148</v>
      </c>
      <c r="Q1" t="s">
        <v>172</v>
      </c>
      <c r="R1" t="s">
        <v>173</v>
      </c>
      <c r="S1" t="s">
        <v>149</v>
      </c>
      <c r="T1" t="s">
        <v>150</v>
      </c>
      <c r="U1" t="s">
        <v>155</v>
      </c>
      <c r="V1" t="s">
        <v>156</v>
      </c>
      <c r="W1" t="s">
        <v>157</v>
      </c>
      <c r="X1" t="s">
        <v>158</v>
      </c>
      <c r="Y1" t="s">
        <v>5</v>
      </c>
      <c r="Z1" t="s">
        <v>159</v>
      </c>
      <c r="AA1" t="s">
        <v>160</v>
      </c>
      <c r="AB1" t="s">
        <v>153</v>
      </c>
      <c r="AC1" t="s">
        <v>154</v>
      </c>
      <c r="AE1" t="s">
        <v>161</v>
      </c>
      <c r="AF1" t="s">
        <v>165</v>
      </c>
      <c r="AG1" t="s">
        <v>166</v>
      </c>
      <c r="AH1" t="s">
        <v>169</v>
      </c>
      <c r="AL1" t="s">
        <v>170</v>
      </c>
      <c r="AM1" t="s">
        <v>171</v>
      </c>
      <c r="AO1" t="s">
        <v>162</v>
      </c>
      <c r="AQ1" t="s">
        <v>608</v>
      </c>
      <c r="AR1" s="9" t="s">
        <v>201</v>
      </c>
      <c r="AS1" t="s">
        <v>1672</v>
      </c>
      <c r="AT1" t="s">
        <v>609</v>
      </c>
      <c r="AU1" s="9" t="s">
        <v>204</v>
      </c>
      <c r="AV1" t="s">
        <v>544</v>
      </c>
      <c r="AW1" t="s">
        <v>612</v>
      </c>
      <c r="AX1" s="9" t="s">
        <v>205</v>
      </c>
      <c r="AY1" t="s">
        <v>545</v>
      </c>
      <c r="AZ1" t="s">
        <v>613</v>
      </c>
      <c r="BA1" s="9" t="s">
        <v>206</v>
      </c>
      <c r="BB1" t="s">
        <v>546</v>
      </c>
      <c r="BC1" t="s">
        <v>614</v>
      </c>
      <c r="BD1" s="9" t="s">
        <v>207</v>
      </c>
      <c r="BE1" t="s">
        <v>547</v>
      </c>
      <c r="BF1" t="s">
        <v>615</v>
      </c>
      <c r="BG1" s="9" t="s">
        <v>202</v>
      </c>
      <c r="BH1" t="s">
        <v>542</v>
      </c>
      <c r="BI1" t="s">
        <v>610</v>
      </c>
      <c r="BJ1" s="9" t="s">
        <v>203</v>
      </c>
      <c r="BK1" t="s">
        <v>543</v>
      </c>
      <c r="BL1" t="s">
        <v>611</v>
      </c>
      <c r="BM1" s="9" t="s">
        <v>208</v>
      </c>
      <c r="BN1" t="s">
        <v>548</v>
      </c>
      <c r="BO1" t="s">
        <v>616</v>
      </c>
      <c r="BP1" s="9" t="s">
        <v>209</v>
      </c>
      <c r="BQ1" t="s">
        <v>549</v>
      </c>
      <c r="BR1" t="s">
        <v>617</v>
      </c>
      <c r="BT1" t="s">
        <v>183</v>
      </c>
      <c r="BU1" t="s">
        <v>184</v>
      </c>
      <c r="BV1" t="s">
        <v>186</v>
      </c>
      <c r="BW1" t="s">
        <v>6</v>
      </c>
      <c r="BX1" t="s">
        <v>5</v>
      </c>
      <c r="BY1" t="s">
        <v>185</v>
      </c>
      <c r="BZ1" t="s">
        <v>187</v>
      </c>
      <c r="CA1" t="s">
        <v>502</v>
      </c>
      <c r="CB1" t="s">
        <v>189</v>
      </c>
      <c r="CC1" t="s">
        <v>10</v>
      </c>
      <c r="CD1" t="s">
        <v>3561</v>
      </c>
      <c r="CE1" t="s">
        <v>3562</v>
      </c>
      <c r="CG1" t="s">
        <v>409</v>
      </c>
      <c r="CH1" t="s">
        <v>175</v>
      </c>
      <c r="CI1" t="s">
        <v>658</v>
      </c>
      <c r="CJ1" t="s">
        <v>659</v>
      </c>
      <c r="CK1" t="s">
        <v>177</v>
      </c>
      <c r="CO1" t="s">
        <v>407</v>
      </c>
      <c r="CP1" t="s">
        <v>7</v>
      </c>
      <c r="CQ1" t="s">
        <v>8</v>
      </c>
      <c r="CR1" t="s">
        <v>3</v>
      </c>
      <c r="CS1" t="s">
        <v>4</v>
      </c>
      <c r="CT1" t="s">
        <v>20</v>
      </c>
      <c r="CU1" t="s">
        <v>523</v>
      </c>
      <c r="CW1" t="s">
        <v>15</v>
      </c>
      <c r="CX1" t="s">
        <v>3563</v>
      </c>
      <c r="CY1" t="s">
        <v>1671</v>
      </c>
      <c r="CZ1" t="s">
        <v>13</v>
      </c>
      <c r="DA1" t="s">
        <v>529</v>
      </c>
      <c r="DB1" t="s">
        <v>410</v>
      </c>
      <c r="DC1" t="s">
        <v>182</v>
      </c>
      <c r="DD1" t="s">
        <v>23</v>
      </c>
      <c r="DE1" t="s">
        <v>525</v>
      </c>
      <c r="DF1" t="s">
        <v>16</v>
      </c>
      <c r="DG1" t="s">
        <v>3564</v>
      </c>
      <c r="DH1" t="s">
        <v>17</v>
      </c>
      <c r="DI1" t="s">
        <v>527</v>
      </c>
      <c r="DJ1" t="s">
        <v>19</v>
      </c>
      <c r="DK1" t="s">
        <v>539</v>
      </c>
      <c r="DL1" t="s">
        <v>22</v>
      </c>
      <c r="DM1" t="s">
        <v>533</v>
      </c>
      <c r="DN1" t="s">
        <v>536</v>
      </c>
      <c r="DO1" t="s">
        <v>535</v>
      </c>
      <c r="DP1" t="s">
        <v>18</v>
      </c>
      <c r="DQ1" t="s">
        <v>531</v>
      </c>
      <c r="DR1" t="s">
        <v>2009</v>
      </c>
      <c r="DS1" t="s">
        <v>2010</v>
      </c>
      <c r="DT1" t="s">
        <v>1995</v>
      </c>
      <c r="DU1" t="s">
        <v>1996</v>
      </c>
      <c r="DV1" t="s">
        <v>1997</v>
      </c>
      <c r="DW1" t="s">
        <v>1998</v>
      </c>
      <c r="DX1" t="s">
        <v>1999</v>
      </c>
      <c r="DY1" t="s">
        <v>2000</v>
      </c>
      <c r="DZ1" t="s">
        <v>2001</v>
      </c>
      <c r="EA1" t="s">
        <v>2002</v>
      </c>
      <c r="EB1" t="s">
        <v>2003</v>
      </c>
      <c r="EC1" t="s">
        <v>2004</v>
      </c>
      <c r="ED1" t="s">
        <v>2005</v>
      </c>
      <c r="EE1" t="s">
        <v>2006</v>
      </c>
      <c r="EF1" t="s">
        <v>2007</v>
      </c>
      <c r="EG1" t="s">
        <v>2008</v>
      </c>
      <c r="EI1" t="s">
        <v>194</v>
      </c>
      <c r="EJ1" t="s">
        <v>195</v>
      </c>
      <c r="EK1" t="s">
        <v>196</v>
      </c>
      <c r="EL1" t="s">
        <v>197</v>
      </c>
      <c r="EM1" t="s">
        <v>198</v>
      </c>
      <c r="EN1" t="s">
        <v>558</v>
      </c>
      <c r="EO1" t="s">
        <v>1678</v>
      </c>
      <c r="EP1" t="s">
        <v>1679</v>
      </c>
      <c r="EQ1" t="s">
        <v>1680</v>
      </c>
      <c r="ER1" t="s">
        <v>1681</v>
      </c>
      <c r="ET1" t="s">
        <v>0</v>
      </c>
      <c r="EU1" t="s">
        <v>1</v>
      </c>
      <c r="EV1" t="s">
        <v>2</v>
      </c>
      <c r="EW1" t="s">
        <v>3565</v>
      </c>
      <c r="EX1" t="s">
        <v>210</v>
      </c>
      <c r="EY1" t="s">
        <v>211</v>
      </c>
      <c r="EZ1" t="s">
        <v>213</v>
      </c>
      <c r="FA1" t="s">
        <v>214</v>
      </c>
      <c r="FB1" t="s">
        <v>216</v>
      </c>
      <c r="FC1" t="s">
        <v>217</v>
      </c>
      <c r="FD1" t="s">
        <v>219</v>
      </c>
      <c r="FE1" t="s">
        <v>220</v>
      </c>
      <c r="FG1" t="s">
        <v>137</v>
      </c>
      <c r="FH1" t="s">
        <v>178</v>
      </c>
      <c r="FI1" t="s">
        <v>179</v>
      </c>
      <c r="FJ1" t="s">
        <v>398</v>
      </c>
      <c r="FK1" t="s">
        <v>181</v>
      </c>
      <c r="FL1" t="s">
        <v>190</v>
      </c>
      <c r="FM1" t="s">
        <v>191</v>
      </c>
      <c r="FN1" t="s">
        <v>192</v>
      </c>
      <c r="FO1" t="s">
        <v>193</v>
      </c>
      <c r="FP1" t="s">
        <v>9</v>
      </c>
      <c r="FR1" t="s">
        <v>662</v>
      </c>
      <c r="FS1" t="s">
        <v>664</v>
      </c>
      <c r="FT1" t="s">
        <v>1669</v>
      </c>
      <c r="FU1" t="s">
        <v>1670</v>
      </c>
      <c r="FV1" t="s">
        <v>578</v>
      </c>
      <c r="FW1" t="s">
        <v>580</v>
      </c>
      <c r="FX1" t="s">
        <v>598</v>
      </c>
      <c r="FY1" t="s">
        <v>579</v>
      </c>
      <c r="FZ1" t="s">
        <v>581</v>
      </c>
      <c r="GA1" t="s">
        <v>599</v>
      </c>
      <c r="GB1" t="s">
        <v>674</v>
      </c>
      <c r="GC1" t="s">
        <v>675</v>
      </c>
      <c r="GD1" t="s">
        <v>46</v>
      </c>
      <c r="GE1" t="s">
        <v>31</v>
      </c>
      <c r="GF1" t="s">
        <v>572</v>
      </c>
      <c r="GG1" t="s">
        <v>671</v>
      </c>
      <c r="GH1" t="s">
        <v>681</v>
      </c>
      <c r="GI1" t="s">
        <v>42</v>
      </c>
      <c r="GJ1" t="s">
        <v>52</v>
      </c>
      <c r="GK1" t="s">
        <v>61</v>
      </c>
      <c r="GL1" t="s">
        <v>62</v>
      </c>
      <c r="GM1" t="s">
        <v>63</v>
      </c>
      <c r="GN1" t="s">
        <v>53</v>
      </c>
      <c r="GO1" t="s">
        <v>54</v>
      </c>
      <c r="GP1" t="s">
        <v>55</v>
      </c>
      <c r="GQ1" t="s">
        <v>56</v>
      </c>
      <c r="GR1" t="s">
        <v>57</v>
      </c>
      <c r="GS1" t="s">
        <v>58</v>
      </c>
      <c r="GT1" t="s">
        <v>59</v>
      </c>
      <c r="GU1" t="s">
        <v>60</v>
      </c>
      <c r="GV1" t="s">
        <v>678</v>
      </c>
      <c r="GW1" t="s">
        <v>1698</v>
      </c>
      <c r="GX1" t="s">
        <v>404</v>
      </c>
      <c r="GY1" t="s">
        <v>76</v>
      </c>
      <c r="GZ1" t="s">
        <v>1695</v>
      </c>
      <c r="HA1" t="s">
        <v>1696</v>
      </c>
      <c r="HB1" t="s">
        <v>1697</v>
      </c>
      <c r="HC1" t="s">
        <v>676</v>
      </c>
      <c r="HD1" t="s">
        <v>413</v>
      </c>
      <c r="HE1" t="s">
        <v>74</v>
      </c>
      <c r="HF1" t="s">
        <v>906</v>
      </c>
      <c r="HG1" t="s">
        <v>30</v>
      </c>
      <c r="HH1" t="s">
        <v>575</v>
      </c>
      <c r="HI1" t="s">
        <v>395</v>
      </c>
      <c r="HJ1" t="s">
        <v>73</v>
      </c>
      <c r="HK1" t="s">
        <v>684</v>
      </c>
      <c r="HL1" t="s">
        <v>685</v>
      </c>
      <c r="HM1" t="s">
        <v>38</v>
      </c>
      <c r="HN1" t="s">
        <v>39</v>
      </c>
      <c r="HO1" t="s">
        <v>40</v>
      </c>
      <c r="HP1" t="s">
        <v>41</v>
      </c>
      <c r="HQ1" t="s">
        <v>24</v>
      </c>
      <c r="HR1" t="s">
        <v>666</v>
      </c>
      <c r="HS1" t="s">
        <v>35</v>
      </c>
      <c r="HT1" t="s">
        <v>36</v>
      </c>
      <c r="HU1" t="s">
        <v>566</v>
      </c>
      <c r="HV1" t="s">
        <v>569</v>
      </c>
      <c r="HW1" t="s">
        <v>689</v>
      </c>
      <c r="HX1" t="s">
        <v>682</v>
      </c>
      <c r="HY1" t="s">
        <v>687</v>
      </c>
      <c r="HZ1" t="s">
        <v>683</v>
      </c>
      <c r="IA1" t="s">
        <v>688</v>
      </c>
      <c r="IB1" t="s">
        <v>33</v>
      </c>
      <c r="IC1" t="s">
        <v>680</v>
      </c>
      <c r="ID1" t="s">
        <v>679</v>
      </c>
      <c r="IE1" t="s">
        <v>51</v>
      </c>
      <c r="IF1" t="s">
        <v>25</v>
      </c>
      <c r="IG1" t="s">
        <v>26</v>
      </c>
      <c r="IH1" t="s">
        <v>402</v>
      </c>
      <c r="II1" t="s">
        <v>788</v>
      </c>
      <c r="IJ1" t="s">
        <v>789</v>
      </c>
      <c r="IK1" t="s">
        <v>27</v>
      </c>
      <c r="IL1" t="s">
        <v>1702</v>
      </c>
      <c r="IM1" t="s">
        <v>561</v>
      </c>
      <c r="IN1" t="s">
        <v>1704</v>
      </c>
      <c r="IO1" t="s">
        <v>1705</v>
      </c>
      <c r="IP1" t="s">
        <v>28</v>
      </c>
      <c r="IQ1" t="s">
        <v>29</v>
      </c>
      <c r="IR1" t="s">
        <v>79</v>
      </c>
      <c r="IS1" t="s">
        <v>71</v>
      </c>
      <c r="IT1" t="s">
        <v>563</v>
      </c>
      <c r="IU1" t="s">
        <v>21</v>
      </c>
      <c r="IV1" t="s">
        <v>47</v>
      </c>
      <c r="IW1" t="s">
        <v>48</v>
      </c>
      <c r="IX1" t="s">
        <v>49</v>
      </c>
      <c r="IY1" t="s">
        <v>50</v>
      </c>
      <c r="IZ1" t="s">
        <v>72</v>
      </c>
      <c r="JA1" t="s">
        <v>77</v>
      </c>
      <c r="JB1" t="s">
        <v>37</v>
      </c>
      <c r="JC1" t="s">
        <v>1703</v>
      </c>
      <c r="JD1" t="s">
        <v>1699</v>
      </c>
      <c r="JE1" t="s">
        <v>1700</v>
      </c>
      <c r="JF1" t="s">
        <v>1701</v>
      </c>
      <c r="JG1" t="s">
        <v>43</v>
      </c>
      <c r="JH1" t="s">
        <v>44</v>
      </c>
      <c r="JI1" t="s">
        <v>338</v>
      </c>
      <c r="JJ1" t="s">
        <v>45</v>
      </c>
      <c r="JK1" t="s">
        <v>64</v>
      </c>
      <c r="JL1" t="s">
        <v>65</v>
      </c>
      <c r="JM1" t="s">
        <v>66</v>
      </c>
      <c r="JN1" t="s">
        <v>67</v>
      </c>
      <c r="JO1" t="s">
        <v>68</v>
      </c>
      <c r="JP1" t="s">
        <v>69</v>
      </c>
      <c r="JQ1" t="s">
        <v>677</v>
      </c>
      <c r="JR1" t="s">
        <v>32</v>
      </c>
      <c r="JS1" t="s">
        <v>14</v>
      </c>
      <c r="JT1" t="s">
        <v>78</v>
      </c>
      <c r="JU1" t="s">
        <v>70</v>
      </c>
      <c r="JV1" t="s">
        <v>34</v>
      </c>
      <c r="JW1" t="s">
        <v>80</v>
      </c>
      <c r="JX1" t="s">
        <v>75</v>
      </c>
      <c r="JY1" t="s">
        <v>180</v>
      </c>
      <c r="JZ1" t="s">
        <v>686</v>
      </c>
      <c r="KA1" t="s">
        <v>1706</v>
      </c>
      <c r="KB1" t="s">
        <v>582</v>
      </c>
      <c r="KC1" t="s">
        <v>583</v>
      </c>
      <c r="KD1" t="s">
        <v>600</v>
      </c>
      <c r="KE1" t="s">
        <v>584</v>
      </c>
      <c r="KF1" t="s">
        <v>585</v>
      </c>
      <c r="KG1" t="s">
        <v>601</v>
      </c>
      <c r="KH1" t="s">
        <v>586</v>
      </c>
      <c r="KI1" t="s">
        <v>587</v>
      </c>
      <c r="KJ1" t="s">
        <v>602</v>
      </c>
      <c r="KK1" t="s">
        <v>588</v>
      </c>
      <c r="KL1" t="s">
        <v>589</v>
      </c>
      <c r="KM1" t="s">
        <v>603</v>
      </c>
      <c r="KN1" t="s">
        <v>590</v>
      </c>
      <c r="KO1" t="s">
        <v>591</v>
      </c>
      <c r="KP1" t="s">
        <v>604</v>
      </c>
      <c r="KQ1" t="s">
        <v>592</v>
      </c>
      <c r="KR1" t="s">
        <v>593</v>
      </c>
      <c r="KS1" t="s">
        <v>605</v>
      </c>
      <c r="KT1" t="s">
        <v>594</v>
      </c>
      <c r="KU1" t="s">
        <v>595</v>
      </c>
      <c r="KV1" t="s">
        <v>606</v>
      </c>
      <c r="KW1" t="s">
        <v>596</v>
      </c>
      <c r="KX1" t="s">
        <v>597</v>
      </c>
      <c r="KY1" t="s">
        <v>607</v>
      </c>
      <c r="KZ1" t="s">
        <v>1652</v>
      </c>
      <c r="LA1" t="s">
        <v>1653</v>
      </c>
      <c r="LB1" t="s">
        <v>1654</v>
      </c>
      <c r="LC1" t="s">
        <v>1655</v>
      </c>
      <c r="LD1" t="s">
        <v>1656</v>
      </c>
      <c r="LE1" t="s">
        <v>1657</v>
      </c>
      <c r="LF1" t="s">
        <v>1658</v>
      </c>
      <c r="LG1" t="s">
        <v>1659</v>
      </c>
      <c r="LH1" t="s">
        <v>1660</v>
      </c>
    </row>
    <row r="2" spans="1:320" x14ac:dyDescent="0.3">
      <c r="A2">
        <v>1</v>
      </c>
      <c r="B2" t="s">
        <v>472</v>
      </c>
      <c r="C2" t="s">
        <v>416</v>
      </c>
      <c r="D2" t="s">
        <v>417</v>
      </c>
      <c r="F2" t="s">
        <v>418</v>
      </c>
      <c r="G2" t="s">
        <v>420</v>
      </c>
      <c r="H2">
        <v>298</v>
      </c>
      <c r="I2" t="s">
        <v>421</v>
      </c>
      <c r="J2">
        <v>74000</v>
      </c>
      <c r="K2" t="s">
        <v>422</v>
      </c>
      <c r="L2" t="s">
        <v>423</v>
      </c>
      <c r="M2" t="s">
        <v>444</v>
      </c>
      <c r="N2" t="s">
        <v>419</v>
      </c>
      <c r="O2">
        <v>2484877980</v>
      </c>
      <c r="P2" s="2" t="s">
        <v>3345</v>
      </c>
      <c r="Q2" t="s">
        <v>427</v>
      </c>
      <c r="R2" t="s">
        <v>428</v>
      </c>
      <c r="S2">
        <v>10</v>
      </c>
      <c r="T2" t="s">
        <v>424</v>
      </c>
      <c r="U2">
        <v>1</v>
      </c>
      <c r="V2">
        <v>3</v>
      </c>
      <c r="W2">
        <v>1</v>
      </c>
      <c r="X2">
        <v>1</v>
      </c>
      <c r="Y2">
        <v>3</v>
      </c>
      <c r="Z2">
        <v>0</v>
      </c>
      <c r="AA2" t="s">
        <v>425</v>
      </c>
      <c r="AB2">
        <v>384.25</v>
      </c>
      <c r="AC2">
        <v>1228</v>
      </c>
      <c r="AE2" t="s">
        <v>426</v>
      </c>
      <c r="AF2">
        <v>6</v>
      </c>
      <c r="AG2">
        <v>15</v>
      </c>
      <c r="AH2">
        <v>3</v>
      </c>
      <c r="AL2">
        <v>300</v>
      </c>
      <c r="AM2">
        <v>6</v>
      </c>
      <c r="AO2" t="s">
        <v>3346</v>
      </c>
      <c r="AR2" s="9" t="s">
        <v>3347</v>
      </c>
      <c r="AU2" s="9" t="s">
        <v>3350</v>
      </c>
      <c r="AX2" s="9" t="s">
        <v>3351</v>
      </c>
      <c r="BA2" s="9" t="s">
        <v>3352</v>
      </c>
      <c r="BD2" s="9" t="s">
        <v>439</v>
      </c>
      <c r="BG2" s="9" t="s">
        <v>3348</v>
      </c>
      <c r="BJ2" s="9" t="s">
        <v>3349</v>
      </c>
      <c r="BM2" s="9" t="s">
        <v>3353</v>
      </c>
      <c r="BP2" s="9" t="s">
        <v>3354</v>
      </c>
      <c r="BT2">
        <v>7</v>
      </c>
      <c r="BU2">
        <v>2</v>
      </c>
      <c r="BV2">
        <v>1</v>
      </c>
      <c r="BW2">
        <v>2</v>
      </c>
      <c r="BX2">
        <v>3</v>
      </c>
      <c r="BZ2">
        <v>1</v>
      </c>
      <c r="CG2">
        <v>1</v>
      </c>
      <c r="CH2" t="s">
        <v>429</v>
      </c>
      <c r="CI2">
        <v>7</v>
      </c>
      <c r="CJ2">
        <v>1</v>
      </c>
      <c r="CK2" t="s">
        <v>430</v>
      </c>
      <c r="CO2">
        <v>1</v>
      </c>
      <c r="CP2" t="s">
        <v>1989</v>
      </c>
      <c r="CQ2" t="s">
        <v>429</v>
      </c>
      <c r="CR2">
        <v>5</v>
      </c>
      <c r="CS2" t="s">
        <v>432</v>
      </c>
      <c r="CT2">
        <v>3</v>
      </c>
      <c r="CU2" t="s">
        <v>432</v>
      </c>
      <c r="DB2">
        <v>2</v>
      </c>
      <c r="DC2" t="s">
        <v>431</v>
      </c>
      <c r="EI2" t="s">
        <v>434</v>
      </c>
      <c r="EJ2" t="s">
        <v>435</v>
      </c>
      <c r="EK2" t="s">
        <v>436</v>
      </c>
      <c r="EL2" t="s">
        <v>437</v>
      </c>
      <c r="EM2" t="s">
        <v>438</v>
      </c>
      <c r="ET2">
        <v>19</v>
      </c>
      <c r="EU2" t="s">
        <v>811</v>
      </c>
      <c r="EV2">
        <v>2025</v>
      </c>
      <c r="EY2">
        <v>0</v>
      </c>
      <c r="EZ2" t="s">
        <v>440</v>
      </c>
      <c r="FA2">
        <v>30</v>
      </c>
      <c r="FB2" t="s">
        <v>441</v>
      </c>
      <c r="FC2">
        <v>20</v>
      </c>
      <c r="FD2" t="s">
        <v>442</v>
      </c>
      <c r="FE2">
        <v>7000</v>
      </c>
    </row>
    <row r="3" spans="1:320" x14ac:dyDescent="0.3">
      <c r="A3">
        <v>2</v>
      </c>
      <c r="B3" t="s">
        <v>3560</v>
      </c>
      <c r="C3" t="s">
        <v>416</v>
      </c>
      <c r="D3" t="s">
        <v>417</v>
      </c>
      <c r="F3" t="s">
        <v>418</v>
      </c>
      <c r="G3" t="s">
        <v>445</v>
      </c>
      <c r="H3" t="s">
        <v>446</v>
      </c>
      <c r="I3" t="s">
        <v>447</v>
      </c>
      <c r="J3">
        <v>74080</v>
      </c>
      <c r="K3" t="s">
        <v>422</v>
      </c>
      <c r="L3" t="s">
        <v>423</v>
      </c>
      <c r="M3" t="s">
        <v>443</v>
      </c>
      <c r="N3" t="s">
        <v>419</v>
      </c>
      <c r="O3">
        <v>2482407287</v>
      </c>
      <c r="P3" s="2" t="s">
        <v>448</v>
      </c>
      <c r="Q3" t="s">
        <v>427</v>
      </c>
      <c r="R3" t="s">
        <v>428</v>
      </c>
      <c r="S3">
        <v>13</v>
      </c>
      <c r="T3" t="s">
        <v>449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 t="s">
        <v>450</v>
      </c>
      <c r="AB3">
        <v>358</v>
      </c>
      <c r="AC3">
        <v>358</v>
      </c>
      <c r="AE3" t="s">
        <v>426</v>
      </c>
      <c r="AF3">
        <v>4</v>
      </c>
      <c r="AG3">
        <v>10</v>
      </c>
      <c r="AH3">
        <v>3</v>
      </c>
      <c r="AL3">
        <v>300</v>
      </c>
      <c r="AM3">
        <v>5</v>
      </c>
      <c r="AO3" t="s">
        <v>483</v>
      </c>
      <c r="AR3" s="9" t="s">
        <v>3362</v>
      </c>
      <c r="AU3" s="9" t="s">
        <v>3357</v>
      </c>
      <c r="AX3" s="9" t="s">
        <v>3358</v>
      </c>
      <c r="BA3" s="9" t="s">
        <v>3359</v>
      </c>
      <c r="BD3" s="9" t="s">
        <v>457</v>
      </c>
      <c r="BG3" s="9" t="s">
        <v>3355</v>
      </c>
      <c r="BJ3" s="9" t="s">
        <v>3356</v>
      </c>
      <c r="BM3" s="9" t="s">
        <v>3360</v>
      </c>
      <c r="BP3" s="9" t="s">
        <v>3361</v>
      </c>
      <c r="BT3">
        <v>9</v>
      </c>
      <c r="BU3">
        <v>2</v>
      </c>
      <c r="BV3">
        <v>1</v>
      </c>
      <c r="BW3">
        <v>2</v>
      </c>
      <c r="BZ3">
        <v>1</v>
      </c>
      <c r="CG3">
        <v>1</v>
      </c>
      <c r="CH3" t="s">
        <v>429</v>
      </c>
      <c r="CI3">
        <v>4</v>
      </c>
      <c r="CJ3">
        <v>1</v>
      </c>
      <c r="CK3" t="s">
        <v>430</v>
      </c>
      <c r="CO3">
        <v>1</v>
      </c>
      <c r="CP3" t="s">
        <v>1989</v>
      </c>
      <c r="CQ3" t="s">
        <v>429</v>
      </c>
      <c r="CR3">
        <v>4</v>
      </c>
      <c r="CS3" t="s">
        <v>432</v>
      </c>
      <c r="CT3">
        <v>6</v>
      </c>
      <c r="CU3" t="s">
        <v>432</v>
      </c>
      <c r="DB3">
        <v>2</v>
      </c>
      <c r="DC3" t="s">
        <v>429</v>
      </c>
      <c r="EI3" t="s">
        <v>452</v>
      </c>
      <c r="EJ3" t="s">
        <v>453</v>
      </c>
      <c r="EK3" t="s">
        <v>454</v>
      </c>
      <c r="EL3" t="s">
        <v>455</v>
      </c>
      <c r="EM3" t="s">
        <v>456</v>
      </c>
      <c r="ET3">
        <v>18</v>
      </c>
      <c r="EU3" t="s">
        <v>811</v>
      </c>
      <c r="EV3">
        <v>2025</v>
      </c>
      <c r="EY3">
        <v>0</v>
      </c>
      <c r="FA3">
        <v>0</v>
      </c>
      <c r="FB3" t="s">
        <v>441</v>
      </c>
      <c r="FC3">
        <v>20</v>
      </c>
      <c r="FD3" t="s">
        <v>442</v>
      </c>
      <c r="FE3">
        <v>900</v>
      </c>
    </row>
    <row r="4" spans="1:320" x14ac:dyDescent="0.3">
      <c r="A4">
        <v>3</v>
      </c>
      <c r="B4" t="s">
        <v>473</v>
      </c>
      <c r="C4" t="s">
        <v>416</v>
      </c>
      <c r="D4" t="s">
        <v>417</v>
      </c>
      <c r="F4" t="s">
        <v>418</v>
      </c>
      <c r="G4" t="s">
        <v>458</v>
      </c>
      <c r="H4">
        <v>207</v>
      </c>
      <c r="I4" t="s">
        <v>421</v>
      </c>
      <c r="J4">
        <v>74000</v>
      </c>
      <c r="K4" t="s">
        <v>422</v>
      </c>
      <c r="L4" t="s">
        <v>423</v>
      </c>
      <c r="M4" t="s">
        <v>444</v>
      </c>
      <c r="N4" t="s">
        <v>419</v>
      </c>
      <c r="O4">
        <v>2481122080</v>
      </c>
      <c r="P4" s="2" t="s">
        <v>459</v>
      </c>
      <c r="Q4" t="s">
        <v>427</v>
      </c>
      <c r="R4" t="s">
        <v>428</v>
      </c>
      <c r="S4">
        <v>9</v>
      </c>
      <c r="T4" t="s">
        <v>460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 t="s">
        <v>450</v>
      </c>
      <c r="AB4">
        <v>1069</v>
      </c>
      <c r="AC4">
        <v>1389</v>
      </c>
      <c r="AE4" t="s">
        <v>426</v>
      </c>
      <c r="AF4">
        <v>5</v>
      </c>
      <c r="AG4">
        <v>8</v>
      </c>
      <c r="AH4">
        <v>3</v>
      </c>
      <c r="AL4">
        <v>300</v>
      </c>
      <c r="AM4">
        <v>4</v>
      </c>
      <c r="AO4" t="s">
        <v>3363</v>
      </c>
      <c r="AR4" s="9" t="s">
        <v>3364</v>
      </c>
      <c r="AU4" s="9" t="s">
        <v>3366</v>
      </c>
      <c r="AX4" s="9" t="s">
        <v>3367</v>
      </c>
      <c r="BA4" s="9" t="s">
        <v>3368</v>
      </c>
      <c r="BD4" s="9" t="s">
        <v>466</v>
      </c>
      <c r="BG4" s="9" t="s">
        <v>3365</v>
      </c>
      <c r="BJ4" s="9" t="s">
        <v>468</v>
      </c>
      <c r="BM4" s="9" t="s">
        <v>467</v>
      </c>
      <c r="BP4" s="9" t="s">
        <v>465</v>
      </c>
      <c r="BT4">
        <v>4</v>
      </c>
      <c r="BU4">
        <v>1</v>
      </c>
      <c r="BV4">
        <v>1</v>
      </c>
      <c r="BW4">
        <v>2</v>
      </c>
      <c r="BX4">
        <v>1</v>
      </c>
      <c r="BZ4">
        <v>1</v>
      </c>
      <c r="CG4">
        <v>1</v>
      </c>
      <c r="CH4" t="s">
        <v>429</v>
      </c>
      <c r="CI4">
        <v>5</v>
      </c>
      <c r="CJ4">
        <v>1</v>
      </c>
      <c r="CK4" t="s">
        <v>430</v>
      </c>
      <c r="CO4">
        <v>1</v>
      </c>
      <c r="CP4" t="s">
        <v>1989</v>
      </c>
      <c r="CQ4" t="s">
        <v>429</v>
      </c>
      <c r="CR4">
        <v>4</v>
      </c>
      <c r="CS4" t="s">
        <v>432</v>
      </c>
      <c r="CT4">
        <v>4</v>
      </c>
      <c r="CU4" t="s">
        <v>432</v>
      </c>
      <c r="DB4">
        <v>2</v>
      </c>
      <c r="DC4" t="s">
        <v>431</v>
      </c>
      <c r="EI4" t="s">
        <v>461</v>
      </c>
      <c r="EJ4" t="s">
        <v>462</v>
      </c>
      <c r="EK4" t="s">
        <v>458</v>
      </c>
      <c r="EL4" t="s">
        <v>463</v>
      </c>
      <c r="EM4" t="s">
        <v>464</v>
      </c>
      <c r="ET4">
        <v>18</v>
      </c>
      <c r="EU4" t="s">
        <v>811</v>
      </c>
      <c r="EV4">
        <v>2025</v>
      </c>
      <c r="EY4">
        <v>0</v>
      </c>
      <c r="EZ4" t="s">
        <v>440</v>
      </c>
      <c r="FA4">
        <v>30</v>
      </c>
      <c r="FB4" t="s">
        <v>441</v>
      </c>
      <c r="FC4">
        <v>50</v>
      </c>
      <c r="FD4" t="s">
        <v>442</v>
      </c>
      <c r="FE4">
        <v>5000</v>
      </c>
    </row>
    <row r="5" spans="1:320" x14ac:dyDescent="0.3">
      <c r="A5">
        <v>4</v>
      </c>
      <c r="B5" t="s">
        <v>541</v>
      </c>
      <c r="C5" t="s">
        <v>416</v>
      </c>
      <c r="D5" t="s">
        <v>417</v>
      </c>
      <c r="F5" t="s">
        <v>418</v>
      </c>
      <c r="G5" t="s">
        <v>470</v>
      </c>
      <c r="H5">
        <v>28</v>
      </c>
      <c r="I5" t="s">
        <v>471</v>
      </c>
      <c r="J5">
        <v>74122</v>
      </c>
      <c r="K5" t="s">
        <v>422</v>
      </c>
      <c r="L5" t="s">
        <v>423</v>
      </c>
      <c r="M5" t="s">
        <v>469</v>
      </c>
      <c r="N5" t="s">
        <v>419</v>
      </c>
      <c r="O5">
        <v>2481121471</v>
      </c>
      <c r="P5" s="2" t="s">
        <v>3369</v>
      </c>
      <c r="Q5" t="s">
        <v>427</v>
      </c>
      <c r="R5" t="s">
        <v>428</v>
      </c>
      <c r="S5">
        <v>6</v>
      </c>
      <c r="T5" t="s">
        <v>474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 t="s">
        <v>475</v>
      </c>
      <c r="AB5">
        <v>998.63</v>
      </c>
      <c r="AC5">
        <v>998.63</v>
      </c>
      <c r="AE5" t="s">
        <v>426</v>
      </c>
      <c r="AF5">
        <v>3</v>
      </c>
      <c r="AG5">
        <v>12</v>
      </c>
      <c r="AH5">
        <v>3</v>
      </c>
      <c r="AL5">
        <v>300</v>
      </c>
      <c r="AM5">
        <v>4</v>
      </c>
      <c r="AO5" t="s">
        <v>481</v>
      </c>
      <c r="AR5" s="21" t="s">
        <v>3377</v>
      </c>
      <c r="AU5" s="9" t="s">
        <v>3371</v>
      </c>
      <c r="AX5" s="9" t="s">
        <v>3372</v>
      </c>
      <c r="BA5" s="9" t="s">
        <v>3373</v>
      </c>
      <c r="BD5" s="9" t="s">
        <v>3374</v>
      </c>
      <c r="BG5" s="9" t="s">
        <v>3370</v>
      </c>
      <c r="BJ5" s="9" t="s">
        <v>482</v>
      </c>
      <c r="BM5" s="9" t="s">
        <v>3375</v>
      </c>
      <c r="BP5" s="9" t="s">
        <v>3376</v>
      </c>
      <c r="BT5">
        <v>6</v>
      </c>
      <c r="BU5">
        <v>1</v>
      </c>
      <c r="BV5">
        <v>1</v>
      </c>
      <c r="BW5">
        <v>2</v>
      </c>
      <c r="BZ5">
        <v>1</v>
      </c>
      <c r="CG5">
        <v>1</v>
      </c>
      <c r="CH5" t="s">
        <v>429</v>
      </c>
      <c r="CI5">
        <v>5</v>
      </c>
      <c r="CJ5">
        <v>1</v>
      </c>
      <c r="CK5" t="s">
        <v>430</v>
      </c>
      <c r="CO5">
        <v>1</v>
      </c>
      <c r="CP5" t="s">
        <v>1989</v>
      </c>
      <c r="CQ5" t="s">
        <v>429</v>
      </c>
      <c r="CR5">
        <v>6</v>
      </c>
      <c r="CS5" t="s">
        <v>432</v>
      </c>
      <c r="CT5">
        <v>4</v>
      </c>
      <c r="CU5" t="s">
        <v>432</v>
      </c>
      <c r="DB5">
        <v>2</v>
      </c>
      <c r="DC5" t="s">
        <v>429</v>
      </c>
      <c r="EI5" t="s">
        <v>476</v>
      </c>
      <c r="EJ5" t="s">
        <v>477</v>
      </c>
      <c r="EK5" t="s">
        <v>478</v>
      </c>
      <c r="EL5" t="s">
        <v>479</v>
      </c>
      <c r="EM5" t="s">
        <v>480</v>
      </c>
      <c r="ET5">
        <v>19</v>
      </c>
      <c r="EU5" t="s">
        <v>811</v>
      </c>
      <c r="EV5">
        <v>2025</v>
      </c>
      <c r="EY5">
        <v>0</v>
      </c>
      <c r="FA5">
        <v>0</v>
      </c>
      <c r="FB5" t="s">
        <v>441</v>
      </c>
      <c r="FC5">
        <v>20</v>
      </c>
      <c r="FD5" t="s">
        <v>442</v>
      </c>
      <c r="FE5">
        <v>900</v>
      </c>
    </row>
    <row r="6" spans="1:320" x14ac:dyDescent="0.3">
      <c r="A6">
        <v>5</v>
      </c>
      <c r="B6" t="s">
        <v>485</v>
      </c>
      <c r="C6" t="s">
        <v>513</v>
      </c>
      <c r="D6" t="s">
        <v>484</v>
      </c>
      <c r="F6" t="s">
        <v>486</v>
      </c>
      <c r="G6" t="s">
        <v>489</v>
      </c>
      <c r="H6">
        <v>508</v>
      </c>
      <c r="I6" t="s">
        <v>490</v>
      </c>
      <c r="J6">
        <v>75200</v>
      </c>
      <c r="K6" t="s">
        <v>491</v>
      </c>
      <c r="L6" t="s">
        <v>423</v>
      </c>
      <c r="M6" t="s">
        <v>487</v>
      </c>
      <c r="N6" t="s">
        <v>488</v>
      </c>
      <c r="O6">
        <v>3316001931</v>
      </c>
      <c r="P6" s="2" t="s">
        <v>492</v>
      </c>
      <c r="Q6" t="s">
        <v>496</v>
      </c>
      <c r="R6" t="s">
        <v>497</v>
      </c>
      <c r="S6">
        <v>12</v>
      </c>
      <c r="T6" t="s">
        <v>493</v>
      </c>
      <c r="U6">
        <v>3</v>
      </c>
      <c r="V6">
        <v>1</v>
      </c>
      <c r="W6">
        <v>2</v>
      </c>
      <c r="X6">
        <v>2</v>
      </c>
      <c r="Y6">
        <v>0</v>
      </c>
      <c r="Z6">
        <v>0</v>
      </c>
      <c r="AA6" t="s">
        <v>494</v>
      </c>
      <c r="AB6">
        <v>3250</v>
      </c>
      <c r="AC6">
        <v>254</v>
      </c>
      <c r="AE6" t="s">
        <v>495</v>
      </c>
      <c r="AF6">
        <v>2</v>
      </c>
      <c r="AG6">
        <v>10</v>
      </c>
      <c r="AH6">
        <v>2</v>
      </c>
      <c r="AL6">
        <v>100</v>
      </c>
      <c r="AM6">
        <v>2</v>
      </c>
      <c r="AO6" t="s">
        <v>495</v>
      </c>
      <c r="AR6" s="9" t="s">
        <v>504</v>
      </c>
      <c r="AU6" s="9" t="s">
        <v>507</v>
      </c>
      <c r="AX6" s="9" t="s">
        <v>508</v>
      </c>
      <c r="BA6" s="9" t="s">
        <v>509</v>
      </c>
      <c r="BD6" s="9" t="s">
        <v>510</v>
      </c>
      <c r="BG6" s="9" t="s">
        <v>505</v>
      </c>
      <c r="BJ6" s="9" t="s">
        <v>506</v>
      </c>
      <c r="BM6" s="9" t="s">
        <v>511</v>
      </c>
      <c r="BP6" s="9" t="s">
        <v>512</v>
      </c>
      <c r="BT6">
        <v>16</v>
      </c>
      <c r="BU6">
        <v>11</v>
      </c>
      <c r="BV6">
        <v>2</v>
      </c>
      <c r="BW6">
        <v>11</v>
      </c>
      <c r="BZ6">
        <v>2</v>
      </c>
      <c r="CA6">
        <v>1</v>
      </c>
      <c r="CB6">
        <v>3</v>
      </c>
      <c r="CG6">
        <v>1</v>
      </c>
      <c r="CH6" t="s">
        <v>498</v>
      </c>
      <c r="CK6" t="s">
        <v>499</v>
      </c>
      <c r="CO6">
        <v>2</v>
      </c>
      <c r="CP6" t="s">
        <v>451</v>
      </c>
      <c r="CQ6" t="s">
        <v>500</v>
      </c>
      <c r="CR6">
        <v>4</v>
      </c>
      <c r="CS6" t="s">
        <v>501</v>
      </c>
      <c r="DJ6">
        <v>6</v>
      </c>
      <c r="EI6" t="s">
        <v>514</v>
      </c>
      <c r="EJ6" t="s">
        <v>515</v>
      </c>
      <c r="EK6" t="s">
        <v>516</v>
      </c>
      <c r="EL6" t="s">
        <v>517</v>
      </c>
      <c r="EM6" t="s">
        <v>518</v>
      </c>
      <c r="ET6">
        <v>15</v>
      </c>
      <c r="EU6" t="s">
        <v>503</v>
      </c>
      <c r="EV6">
        <v>2024</v>
      </c>
      <c r="EY6">
        <v>0</v>
      </c>
      <c r="FA6">
        <v>0</v>
      </c>
      <c r="FC6">
        <v>0</v>
      </c>
      <c r="FD6" t="s">
        <v>442</v>
      </c>
      <c r="FE6">
        <v>2500</v>
      </c>
    </row>
    <row r="7" spans="1:320" x14ac:dyDescent="0.3">
      <c r="A7">
        <v>6</v>
      </c>
      <c r="B7" t="s">
        <v>744</v>
      </c>
      <c r="C7" t="s">
        <v>540</v>
      </c>
      <c r="D7" t="s">
        <v>723</v>
      </c>
      <c r="F7" t="s">
        <v>704</v>
      </c>
      <c r="G7" t="s">
        <v>707</v>
      </c>
      <c r="H7">
        <v>39</v>
      </c>
      <c r="I7" t="s">
        <v>708</v>
      </c>
      <c r="J7">
        <v>72710</v>
      </c>
      <c r="K7" t="s">
        <v>709</v>
      </c>
      <c r="L7" t="s">
        <v>423</v>
      </c>
      <c r="M7" t="s">
        <v>540</v>
      </c>
      <c r="N7" t="s">
        <v>706</v>
      </c>
      <c r="O7">
        <v>2214310466</v>
      </c>
      <c r="P7" s="2" t="s">
        <v>710</v>
      </c>
      <c r="Q7" t="s">
        <v>427</v>
      </c>
      <c r="R7" t="s">
        <v>428</v>
      </c>
      <c r="S7">
        <v>12</v>
      </c>
      <c r="T7" t="s">
        <v>711</v>
      </c>
      <c r="U7">
        <v>1</v>
      </c>
      <c r="V7">
        <v>2</v>
      </c>
      <c r="W7">
        <v>1</v>
      </c>
      <c r="X7">
        <v>1</v>
      </c>
      <c r="Y7">
        <v>1</v>
      </c>
      <c r="Z7">
        <v>0</v>
      </c>
      <c r="AA7" t="s">
        <v>450</v>
      </c>
      <c r="AB7">
        <v>1000</v>
      </c>
      <c r="AC7">
        <v>1000</v>
      </c>
      <c r="AE7" t="s">
        <v>712</v>
      </c>
      <c r="AF7">
        <v>5</v>
      </c>
      <c r="AG7">
        <v>4</v>
      </c>
      <c r="AH7">
        <v>3</v>
      </c>
      <c r="AL7">
        <v>200</v>
      </c>
      <c r="AM7">
        <v>4</v>
      </c>
      <c r="AO7" t="s">
        <v>1591</v>
      </c>
      <c r="AR7" s="9" t="s">
        <v>1592</v>
      </c>
      <c r="AU7" s="9" t="s">
        <v>1594</v>
      </c>
      <c r="BA7" s="9" t="s">
        <v>1595</v>
      </c>
      <c r="BG7" s="9" t="s">
        <v>1593</v>
      </c>
      <c r="BM7" s="9" t="s">
        <v>1596</v>
      </c>
      <c r="BT7">
        <v>2</v>
      </c>
      <c r="BU7">
        <v>1</v>
      </c>
      <c r="BV7">
        <v>1</v>
      </c>
      <c r="BZ7">
        <v>2</v>
      </c>
      <c r="CA7">
        <v>2</v>
      </c>
      <c r="CB7">
        <v>8</v>
      </c>
      <c r="CC7">
        <v>8</v>
      </c>
      <c r="CG7">
        <v>1</v>
      </c>
      <c r="CH7" t="s">
        <v>429</v>
      </c>
      <c r="CI7">
        <v>7</v>
      </c>
      <c r="CK7" t="s">
        <v>713</v>
      </c>
      <c r="CO7">
        <v>1</v>
      </c>
      <c r="CP7" t="s">
        <v>714</v>
      </c>
      <c r="CQ7" t="s">
        <v>715</v>
      </c>
      <c r="CR7">
        <v>2</v>
      </c>
      <c r="CS7" t="s">
        <v>715</v>
      </c>
      <c r="DB7">
        <v>1</v>
      </c>
      <c r="DC7" t="s">
        <v>429</v>
      </c>
      <c r="DD7">
        <v>1</v>
      </c>
      <c r="DE7" t="s">
        <v>737</v>
      </c>
      <c r="EI7" t="s">
        <v>716</v>
      </c>
      <c r="EJ7" t="s">
        <v>717</v>
      </c>
      <c r="EK7" t="s">
        <v>718</v>
      </c>
      <c r="EL7" t="s">
        <v>719</v>
      </c>
      <c r="EM7" t="s">
        <v>720</v>
      </c>
      <c r="ET7">
        <v>21</v>
      </c>
      <c r="EU7" t="s">
        <v>503</v>
      </c>
      <c r="EV7">
        <v>2024</v>
      </c>
      <c r="EY7">
        <v>0</v>
      </c>
      <c r="EZ7" t="s">
        <v>441</v>
      </c>
      <c r="FA7">
        <v>80000</v>
      </c>
      <c r="FB7" t="s">
        <v>721</v>
      </c>
      <c r="FC7">
        <v>80200</v>
      </c>
      <c r="FD7" t="s">
        <v>442</v>
      </c>
      <c r="FE7">
        <v>1000</v>
      </c>
      <c r="FG7" t="s">
        <v>705</v>
      </c>
      <c r="FH7">
        <v>7</v>
      </c>
      <c r="FI7" t="s">
        <v>753</v>
      </c>
      <c r="FJ7">
        <v>3</v>
      </c>
      <c r="FK7" t="s">
        <v>1597</v>
      </c>
      <c r="FL7">
        <v>3</v>
      </c>
      <c r="FM7">
        <v>40000</v>
      </c>
      <c r="FN7">
        <v>40000</v>
      </c>
      <c r="FO7">
        <v>80000</v>
      </c>
      <c r="FP7">
        <v>8</v>
      </c>
    </row>
    <row r="8" spans="1:320" x14ac:dyDescent="0.3">
      <c r="A8">
        <v>7</v>
      </c>
      <c r="B8" t="s">
        <v>735</v>
      </c>
      <c r="C8" t="s">
        <v>540</v>
      </c>
      <c r="D8" t="s">
        <v>722</v>
      </c>
      <c r="F8" t="s">
        <v>724</v>
      </c>
      <c r="G8" t="s">
        <v>726</v>
      </c>
      <c r="H8" t="s">
        <v>727</v>
      </c>
      <c r="I8" t="s">
        <v>728</v>
      </c>
      <c r="J8">
        <v>74160</v>
      </c>
      <c r="K8" t="s">
        <v>729</v>
      </c>
      <c r="L8" t="s">
        <v>423</v>
      </c>
      <c r="M8" t="s">
        <v>540</v>
      </c>
      <c r="N8" t="s">
        <v>706</v>
      </c>
      <c r="O8">
        <v>2482498271</v>
      </c>
      <c r="P8" s="2" t="s">
        <v>730</v>
      </c>
      <c r="Q8" t="s">
        <v>427</v>
      </c>
      <c r="R8" t="s">
        <v>733</v>
      </c>
      <c r="S8">
        <v>32</v>
      </c>
      <c r="T8" t="s">
        <v>731</v>
      </c>
      <c r="U8">
        <v>1</v>
      </c>
      <c r="V8">
        <v>2</v>
      </c>
      <c r="W8">
        <v>1</v>
      </c>
      <c r="X8">
        <v>1</v>
      </c>
      <c r="Y8">
        <v>1</v>
      </c>
      <c r="Z8">
        <v>0</v>
      </c>
      <c r="AA8" t="s">
        <v>450</v>
      </c>
      <c r="AB8">
        <v>1700</v>
      </c>
      <c r="AC8">
        <v>1700</v>
      </c>
      <c r="AE8" t="s">
        <v>712</v>
      </c>
      <c r="AF8">
        <v>5</v>
      </c>
      <c r="AG8">
        <v>1</v>
      </c>
      <c r="AH8">
        <v>2</v>
      </c>
      <c r="AL8">
        <v>200</v>
      </c>
      <c r="AM8">
        <v>4</v>
      </c>
      <c r="AO8" t="s">
        <v>732</v>
      </c>
      <c r="AR8" s="9" t="s">
        <v>742</v>
      </c>
      <c r="BA8" s="9" t="s">
        <v>743</v>
      </c>
      <c r="BT8">
        <v>5</v>
      </c>
      <c r="BV8">
        <v>1</v>
      </c>
      <c r="BZ8">
        <v>1</v>
      </c>
      <c r="CB8">
        <v>10</v>
      </c>
      <c r="CC8">
        <v>8</v>
      </c>
      <c r="CG8">
        <v>1</v>
      </c>
      <c r="CH8" t="s">
        <v>429</v>
      </c>
      <c r="CI8">
        <v>5</v>
      </c>
      <c r="CK8" t="s">
        <v>713</v>
      </c>
      <c r="CO8">
        <v>1</v>
      </c>
      <c r="CP8" t="s">
        <v>714</v>
      </c>
      <c r="CQ8" t="s">
        <v>1598</v>
      </c>
      <c r="DD8">
        <v>1</v>
      </c>
      <c r="DE8" t="s">
        <v>737</v>
      </c>
      <c r="EI8" t="s">
        <v>738</v>
      </c>
      <c r="EJ8" t="s">
        <v>739</v>
      </c>
      <c r="EK8" t="s">
        <v>740</v>
      </c>
      <c r="EL8" t="s">
        <v>740</v>
      </c>
      <c r="EM8" t="s">
        <v>741</v>
      </c>
      <c r="ET8">
        <v>22</v>
      </c>
      <c r="EU8" t="s">
        <v>503</v>
      </c>
      <c r="EV8">
        <v>2024</v>
      </c>
      <c r="EY8">
        <v>0</v>
      </c>
      <c r="EZ8" t="s">
        <v>441</v>
      </c>
      <c r="FA8">
        <v>200000</v>
      </c>
      <c r="FB8" t="s">
        <v>721</v>
      </c>
      <c r="FC8">
        <v>80020</v>
      </c>
      <c r="FD8" t="s">
        <v>442</v>
      </c>
      <c r="FE8">
        <v>1000</v>
      </c>
      <c r="FG8" t="s">
        <v>725</v>
      </c>
      <c r="FH8">
        <v>3</v>
      </c>
      <c r="FI8" t="s">
        <v>734</v>
      </c>
      <c r="FJ8">
        <v>3</v>
      </c>
      <c r="FK8" t="s">
        <v>736</v>
      </c>
      <c r="FL8">
        <v>3</v>
      </c>
      <c r="FM8">
        <v>100000</v>
      </c>
      <c r="FN8">
        <v>100000</v>
      </c>
      <c r="FO8">
        <v>80000</v>
      </c>
      <c r="FP8">
        <v>8</v>
      </c>
    </row>
    <row r="9" spans="1:320" x14ac:dyDescent="0.3">
      <c r="A9">
        <v>8</v>
      </c>
      <c r="B9" t="s">
        <v>746</v>
      </c>
      <c r="C9" t="s">
        <v>540</v>
      </c>
      <c r="D9" t="s">
        <v>745</v>
      </c>
      <c r="F9" t="s">
        <v>747</v>
      </c>
      <c r="G9" t="s">
        <v>726</v>
      </c>
      <c r="H9" t="s">
        <v>749</v>
      </c>
      <c r="I9" t="s">
        <v>750</v>
      </c>
      <c r="J9">
        <v>74160</v>
      </c>
      <c r="K9" t="s">
        <v>729</v>
      </c>
      <c r="L9" t="s">
        <v>423</v>
      </c>
      <c r="M9" t="s">
        <v>540</v>
      </c>
      <c r="N9" t="s">
        <v>706</v>
      </c>
      <c r="O9">
        <v>2272762794</v>
      </c>
      <c r="P9" s="2" t="s">
        <v>751</v>
      </c>
      <c r="Q9" t="s">
        <v>427</v>
      </c>
      <c r="R9" t="s">
        <v>428</v>
      </c>
      <c r="S9">
        <v>24</v>
      </c>
      <c r="T9" t="s">
        <v>752</v>
      </c>
      <c r="U9">
        <v>1</v>
      </c>
      <c r="V9">
        <v>2</v>
      </c>
      <c r="W9">
        <v>1</v>
      </c>
      <c r="X9">
        <v>1</v>
      </c>
      <c r="Y9">
        <v>1</v>
      </c>
      <c r="Z9">
        <v>0</v>
      </c>
      <c r="AA9" t="s">
        <v>425</v>
      </c>
      <c r="AB9">
        <v>5005</v>
      </c>
      <c r="AC9">
        <v>828</v>
      </c>
      <c r="AE9" t="s">
        <v>712</v>
      </c>
      <c r="AF9">
        <v>3</v>
      </c>
      <c r="AG9">
        <v>6</v>
      </c>
      <c r="AH9">
        <v>3</v>
      </c>
      <c r="AL9">
        <v>500</v>
      </c>
      <c r="AM9">
        <v>3</v>
      </c>
      <c r="AO9" t="s">
        <v>1012</v>
      </c>
      <c r="AR9" s="9" t="s">
        <v>758</v>
      </c>
      <c r="AU9" s="9" t="s">
        <v>761</v>
      </c>
      <c r="AX9" s="9" t="s">
        <v>762</v>
      </c>
      <c r="BA9" s="9" t="s">
        <v>763</v>
      </c>
      <c r="BD9" s="9" t="s">
        <v>764</v>
      </c>
      <c r="BG9" s="9" t="s">
        <v>759</v>
      </c>
      <c r="BJ9" s="9" t="s">
        <v>760</v>
      </c>
      <c r="BM9" s="9" t="s">
        <v>799</v>
      </c>
      <c r="BT9">
        <v>6</v>
      </c>
      <c r="BV9">
        <v>1</v>
      </c>
      <c r="BW9">
        <v>1</v>
      </c>
      <c r="BZ9">
        <v>5</v>
      </c>
      <c r="CB9">
        <v>8</v>
      </c>
      <c r="CC9">
        <v>8</v>
      </c>
      <c r="CG9">
        <v>1</v>
      </c>
      <c r="CH9" t="s">
        <v>429</v>
      </c>
      <c r="CI9">
        <v>7</v>
      </c>
      <c r="CJ9">
        <v>1</v>
      </c>
      <c r="CK9" t="s">
        <v>713</v>
      </c>
      <c r="CO9">
        <v>1</v>
      </c>
      <c r="CP9" t="s">
        <v>714</v>
      </c>
      <c r="CQ9" t="s">
        <v>715</v>
      </c>
      <c r="CR9">
        <v>1</v>
      </c>
      <c r="CS9" t="s">
        <v>715</v>
      </c>
      <c r="DD9">
        <v>2</v>
      </c>
      <c r="DE9" t="s">
        <v>737</v>
      </c>
      <c r="EI9" t="s">
        <v>755</v>
      </c>
      <c r="EJ9" t="s">
        <v>740</v>
      </c>
      <c r="EK9" t="s">
        <v>756</v>
      </c>
      <c r="EL9" t="s">
        <v>757</v>
      </c>
      <c r="EM9" t="s">
        <v>740</v>
      </c>
      <c r="ET9">
        <v>22</v>
      </c>
      <c r="EU9" t="s">
        <v>503</v>
      </c>
      <c r="EV9">
        <v>2024</v>
      </c>
      <c r="EY9">
        <v>0</v>
      </c>
      <c r="EZ9" t="s">
        <v>441</v>
      </c>
      <c r="FA9">
        <v>90000</v>
      </c>
      <c r="FB9" t="s">
        <v>721</v>
      </c>
      <c r="FC9">
        <v>6030</v>
      </c>
      <c r="FD9" t="s">
        <v>442</v>
      </c>
      <c r="FE9">
        <v>1000</v>
      </c>
      <c r="FG9" t="s">
        <v>748</v>
      </c>
      <c r="FH9">
        <v>9</v>
      </c>
      <c r="FI9" t="s">
        <v>753</v>
      </c>
      <c r="FJ9">
        <v>3</v>
      </c>
      <c r="FK9" t="s">
        <v>754</v>
      </c>
      <c r="FL9">
        <v>3</v>
      </c>
      <c r="FM9">
        <v>40000</v>
      </c>
      <c r="FN9">
        <v>50000</v>
      </c>
      <c r="FO9">
        <v>60000</v>
      </c>
      <c r="FP9">
        <v>8</v>
      </c>
    </row>
    <row r="10" spans="1:320" x14ac:dyDescent="0.3">
      <c r="A10">
        <v>9</v>
      </c>
      <c r="B10" t="s">
        <v>767</v>
      </c>
      <c r="C10" t="s">
        <v>540</v>
      </c>
      <c r="D10" t="s">
        <v>765</v>
      </c>
      <c r="F10" t="s">
        <v>768</v>
      </c>
      <c r="G10" t="s">
        <v>770</v>
      </c>
      <c r="H10" t="s">
        <v>771</v>
      </c>
      <c r="I10" t="s">
        <v>772</v>
      </c>
      <c r="J10">
        <v>72760</v>
      </c>
      <c r="K10" t="s">
        <v>773</v>
      </c>
      <c r="L10" t="s">
        <v>423</v>
      </c>
      <c r="M10" t="s">
        <v>769</v>
      </c>
      <c r="N10" t="s">
        <v>706</v>
      </c>
      <c r="O10">
        <v>2222852605</v>
      </c>
      <c r="P10" s="2" t="s">
        <v>774</v>
      </c>
      <c r="Q10" t="s">
        <v>427</v>
      </c>
      <c r="R10" t="s">
        <v>428</v>
      </c>
      <c r="S10">
        <v>29</v>
      </c>
      <c r="T10" t="s">
        <v>775</v>
      </c>
      <c r="U10">
        <v>3</v>
      </c>
      <c r="V10">
        <v>2</v>
      </c>
      <c r="W10">
        <v>1</v>
      </c>
      <c r="X10">
        <v>4</v>
      </c>
      <c r="Y10">
        <v>1</v>
      </c>
      <c r="Z10">
        <v>0</v>
      </c>
      <c r="AA10" t="s">
        <v>494</v>
      </c>
      <c r="AB10">
        <v>4108.46</v>
      </c>
      <c r="AC10">
        <v>4108.46</v>
      </c>
      <c r="AE10" t="s">
        <v>712</v>
      </c>
      <c r="AF10">
        <v>7</v>
      </c>
      <c r="AG10">
        <v>9</v>
      </c>
      <c r="AH10">
        <v>3</v>
      </c>
      <c r="AL10">
        <v>500</v>
      </c>
      <c r="AM10">
        <v>4</v>
      </c>
      <c r="AO10" t="s">
        <v>1601</v>
      </c>
      <c r="AR10" s="9" t="s">
        <v>1603</v>
      </c>
      <c r="AU10" s="9" t="s">
        <v>1606</v>
      </c>
      <c r="AX10" s="9" t="s">
        <v>1607</v>
      </c>
      <c r="BA10" s="9" t="s">
        <v>1608</v>
      </c>
      <c r="BD10" s="9" t="s">
        <v>1609</v>
      </c>
      <c r="BG10" s="9" t="s">
        <v>1604</v>
      </c>
      <c r="BJ10" s="9" t="s">
        <v>1605</v>
      </c>
      <c r="BM10" s="9" t="s">
        <v>1610</v>
      </c>
      <c r="BP10" s="9" t="s">
        <v>1611</v>
      </c>
      <c r="BT10">
        <v>3</v>
      </c>
      <c r="BU10">
        <v>4</v>
      </c>
      <c r="BV10">
        <v>1</v>
      </c>
      <c r="BW10">
        <v>1</v>
      </c>
      <c r="BZ10">
        <v>5</v>
      </c>
      <c r="CA10">
        <v>1</v>
      </c>
      <c r="CB10">
        <v>8</v>
      </c>
      <c r="CC10">
        <v>6</v>
      </c>
      <c r="CG10">
        <v>1</v>
      </c>
      <c r="CH10" t="s">
        <v>429</v>
      </c>
      <c r="CI10">
        <v>13</v>
      </c>
      <c r="CK10" t="s">
        <v>1602</v>
      </c>
      <c r="CO10">
        <v>1</v>
      </c>
      <c r="CP10" t="s">
        <v>714</v>
      </c>
      <c r="CQ10" t="s">
        <v>715</v>
      </c>
      <c r="CR10">
        <v>1</v>
      </c>
      <c r="CS10" t="s">
        <v>715</v>
      </c>
      <c r="CT10">
        <v>1</v>
      </c>
      <c r="CU10" t="s">
        <v>715</v>
      </c>
      <c r="EI10" t="s">
        <v>776</v>
      </c>
      <c r="EJ10" t="s">
        <v>777</v>
      </c>
      <c r="EK10" t="s">
        <v>778</v>
      </c>
      <c r="EL10" t="s">
        <v>779</v>
      </c>
      <c r="EM10" t="s">
        <v>516</v>
      </c>
      <c r="ET10">
        <v>20</v>
      </c>
      <c r="EU10" t="s">
        <v>503</v>
      </c>
      <c r="EV10">
        <v>2024</v>
      </c>
      <c r="EX10" t="s">
        <v>780</v>
      </c>
      <c r="EY10">
        <v>100</v>
      </c>
      <c r="EZ10" t="s">
        <v>441</v>
      </c>
      <c r="FA10">
        <v>140000</v>
      </c>
      <c r="FB10" t="s">
        <v>721</v>
      </c>
      <c r="FC10">
        <v>80130</v>
      </c>
      <c r="FD10" t="s">
        <v>442</v>
      </c>
      <c r="FE10">
        <v>15000</v>
      </c>
      <c r="FG10" t="s">
        <v>766</v>
      </c>
      <c r="FH10">
        <v>9</v>
      </c>
      <c r="FI10" t="s">
        <v>753</v>
      </c>
      <c r="FJ10">
        <v>3</v>
      </c>
      <c r="FK10" t="s">
        <v>1597</v>
      </c>
      <c r="FL10">
        <v>3</v>
      </c>
      <c r="FM10">
        <v>60000</v>
      </c>
      <c r="FN10">
        <v>80000</v>
      </c>
      <c r="FO10">
        <v>80000</v>
      </c>
      <c r="FP10">
        <v>6</v>
      </c>
    </row>
    <row r="11" spans="1:320" x14ac:dyDescent="0.3">
      <c r="A11">
        <v>10</v>
      </c>
      <c r="B11" t="s">
        <v>781</v>
      </c>
      <c r="C11" t="s">
        <v>540</v>
      </c>
      <c r="D11" t="s">
        <v>745</v>
      </c>
      <c r="F11" t="s">
        <v>747</v>
      </c>
      <c r="G11" t="s">
        <v>782</v>
      </c>
      <c r="H11" t="s">
        <v>783</v>
      </c>
      <c r="I11" t="s">
        <v>784</v>
      </c>
      <c r="J11">
        <v>74170</v>
      </c>
      <c r="K11" t="s">
        <v>785</v>
      </c>
      <c r="L11" t="s">
        <v>423</v>
      </c>
      <c r="M11" t="s">
        <v>1633</v>
      </c>
      <c r="N11" t="s">
        <v>706</v>
      </c>
      <c r="O11">
        <v>2214142914</v>
      </c>
      <c r="P11" s="2" t="s">
        <v>786</v>
      </c>
      <c r="Q11" t="s">
        <v>427</v>
      </c>
      <c r="R11" t="s">
        <v>1634</v>
      </c>
      <c r="S11">
        <v>24</v>
      </c>
      <c r="T11" t="s">
        <v>787</v>
      </c>
      <c r="U11">
        <v>1</v>
      </c>
      <c r="V11">
        <v>2</v>
      </c>
      <c r="W11">
        <v>1</v>
      </c>
      <c r="X11">
        <v>1</v>
      </c>
      <c r="Y11">
        <v>1</v>
      </c>
      <c r="Z11">
        <v>0</v>
      </c>
      <c r="AA11" t="s">
        <v>450</v>
      </c>
      <c r="AB11">
        <v>2430</v>
      </c>
      <c r="AC11">
        <v>2430</v>
      </c>
      <c r="AE11" t="s">
        <v>712</v>
      </c>
      <c r="AF11">
        <v>4</v>
      </c>
      <c r="AG11">
        <v>4</v>
      </c>
      <c r="AH11">
        <v>2</v>
      </c>
      <c r="AL11">
        <v>400</v>
      </c>
      <c r="AM11">
        <v>1</v>
      </c>
      <c r="AO11" t="s">
        <v>1635</v>
      </c>
      <c r="AR11" s="9" t="s">
        <v>1641</v>
      </c>
      <c r="AU11" s="9" t="s">
        <v>1643</v>
      </c>
      <c r="BA11" s="9" t="s">
        <v>1644</v>
      </c>
      <c r="BG11" s="9" t="s">
        <v>1642</v>
      </c>
      <c r="BM11" s="9" t="s">
        <v>1645</v>
      </c>
      <c r="BU11">
        <v>1</v>
      </c>
      <c r="BV11">
        <v>1</v>
      </c>
      <c r="BZ11">
        <v>3</v>
      </c>
      <c r="CA11">
        <v>1</v>
      </c>
      <c r="CB11">
        <v>3</v>
      </c>
      <c r="CC11">
        <v>3</v>
      </c>
      <c r="CG11">
        <v>1</v>
      </c>
      <c r="CH11" t="s">
        <v>429</v>
      </c>
      <c r="CI11">
        <v>6</v>
      </c>
      <c r="CK11" t="s">
        <v>713</v>
      </c>
      <c r="CO11">
        <v>1</v>
      </c>
      <c r="CP11" t="s">
        <v>714</v>
      </c>
      <c r="CQ11" t="s">
        <v>715</v>
      </c>
      <c r="DB11">
        <v>1</v>
      </c>
      <c r="DC11" t="s">
        <v>429</v>
      </c>
      <c r="DD11">
        <v>2</v>
      </c>
      <c r="DE11" t="s">
        <v>737</v>
      </c>
      <c r="EI11" t="s">
        <v>1637</v>
      </c>
      <c r="EJ11" t="s">
        <v>1638</v>
      </c>
      <c r="EK11" t="s">
        <v>1639</v>
      </c>
      <c r="EL11" t="s">
        <v>1640</v>
      </c>
      <c r="EM11" t="s">
        <v>516</v>
      </c>
      <c r="ET11">
        <v>21</v>
      </c>
      <c r="EU11" t="s">
        <v>503</v>
      </c>
      <c r="EV11">
        <v>2024</v>
      </c>
      <c r="EY11">
        <v>0</v>
      </c>
      <c r="EZ11" t="s">
        <v>441</v>
      </c>
      <c r="FA11">
        <v>100000</v>
      </c>
      <c r="FB11" t="s">
        <v>721</v>
      </c>
      <c r="FC11">
        <v>60200</v>
      </c>
      <c r="FD11" t="s">
        <v>442</v>
      </c>
      <c r="FE11">
        <v>15000</v>
      </c>
      <c r="FG11" t="s">
        <v>1632</v>
      </c>
      <c r="FH11">
        <v>5</v>
      </c>
      <c r="FI11" t="s">
        <v>753</v>
      </c>
      <c r="FJ11">
        <v>3</v>
      </c>
      <c r="FK11" t="s">
        <v>1636</v>
      </c>
      <c r="FL11">
        <v>3</v>
      </c>
      <c r="FM11">
        <v>60000</v>
      </c>
      <c r="FN11">
        <v>40000</v>
      </c>
      <c r="FO11">
        <v>60000</v>
      </c>
      <c r="FP11">
        <v>3</v>
      </c>
    </row>
    <row r="12" spans="1:320" x14ac:dyDescent="0.3">
      <c r="A12">
        <v>11</v>
      </c>
      <c r="B12" t="s">
        <v>1612</v>
      </c>
      <c r="C12" t="s">
        <v>540</v>
      </c>
      <c r="D12" t="s">
        <v>765</v>
      </c>
      <c r="F12" t="s">
        <v>768</v>
      </c>
      <c r="G12" t="s">
        <v>1614</v>
      </c>
      <c r="H12">
        <v>2</v>
      </c>
      <c r="I12" t="s">
        <v>1615</v>
      </c>
      <c r="J12">
        <v>72850</v>
      </c>
      <c r="K12" t="s">
        <v>1616</v>
      </c>
      <c r="L12" t="s">
        <v>423</v>
      </c>
      <c r="M12" t="s">
        <v>540</v>
      </c>
      <c r="N12" t="s">
        <v>706</v>
      </c>
      <c r="O12">
        <v>2221296938</v>
      </c>
      <c r="P12" s="2" t="s">
        <v>1617</v>
      </c>
      <c r="Q12" t="s">
        <v>427</v>
      </c>
      <c r="R12" t="s">
        <v>1620</v>
      </c>
      <c r="S12">
        <v>12</v>
      </c>
      <c r="T12" t="s">
        <v>1618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 t="s">
        <v>450</v>
      </c>
      <c r="AB12">
        <v>1247</v>
      </c>
      <c r="AC12">
        <v>1247</v>
      </c>
      <c r="AE12" t="s">
        <v>712</v>
      </c>
      <c r="AF12">
        <v>4</v>
      </c>
      <c r="AG12">
        <v>5</v>
      </c>
      <c r="AH12">
        <v>2</v>
      </c>
      <c r="AL12">
        <v>100</v>
      </c>
      <c r="AM12">
        <v>2</v>
      </c>
      <c r="AO12" t="s">
        <v>1619</v>
      </c>
      <c r="AR12" s="9" t="s">
        <v>1623</v>
      </c>
      <c r="AU12" s="9" t="s">
        <v>1626</v>
      </c>
      <c r="AX12" s="9" t="s">
        <v>1627</v>
      </c>
      <c r="BA12" s="9" t="s">
        <v>1628</v>
      </c>
      <c r="BD12" s="9" t="s">
        <v>1629</v>
      </c>
      <c r="BG12" s="9" t="s">
        <v>1624</v>
      </c>
      <c r="BJ12" s="9" t="s">
        <v>1625</v>
      </c>
      <c r="BM12" s="9" t="s">
        <v>1630</v>
      </c>
      <c r="BP12" s="9" t="s">
        <v>1631</v>
      </c>
      <c r="BT12">
        <v>7</v>
      </c>
      <c r="BU12">
        <v>1</v>
      </c>
      <c r="BV12">
        <v>1</v>
      </c>
      <c r="BZ12">
        <v>1</v>
      </c>
      <c r="CB12">
        <v>5</v>
      </c>
      <c r="CC12">
        <v>5</v>
      </c>
      <c r="CG12">
        <v>1</v>
      </c>
      <c r="CH12" t="s">
        <v>429</v>
      </c>
      <c r="CI12">
        <v>8</v>
      </c>
      <c r="CK12" t="s">
        <v>713</v>
      </c>
      <c r="CR12">
        <v>1</v>
      </c>
      <c r="CS12" t="s">
        <v>715</v>
      </c>
      <c r="EI12" t="s">
        <v>1621</v>
      </c>
      <c r="EJ12" t="s">
        <v>516</v>
      </c>
      <c r="EK12" t="s">
        <v>516</v>
      </c>
      <c r="EL12" t="s">
        <v>1622</v>
      </c>
      <c r="EM12" t="s">
        <v>516</v>
      </c>
      <c r="ET12">
        <v>20</v>
      </c>
      <c r="EU12" t="s">
        <v>503</v>
      </c>
      <c r="EV12">
        <v>2024</v>
      </c>
      <c r="EY12">
        <v>0</v>
      </c>
      <c r="EZ12" t="s">
        <v>441</v>
      </c>
      <c r="FA12">
        <v>120000</v>
      </c>
      <c r="FB12" t="s">
        <v>721</v>
      </c>
      <c r="FC12">
        <v>80307.45</v>
      </c>
      <c r="FD12" t="s">
        <v>442</v>
      </c>
      <c r="FE12">
        <v>2500</v>
      </c>
      <c r="FG12" t="s">
        <v>1613</v>
      </c>
      <c r="FH12">
        <v>6</v>
      </c>
      <c r="FI12" t="s">
        <v>753</v>
      </c>
      <c r="FJ12">
        <v>3</v>
      </c>
      <c r="FK12" t="s">
        <v>754</v>
      </c>
      <c r="FL12">
        <v>3</v>
      </c>
      <c r="FM12">
        <v>40000</v>
      </c>
      <c r="FN12">
        <v>80000</v>
      </c>
      <c r="FO12">
        <v>80000</v>
      </c>
      <c r="FP12">
        <v>5</v>
      </c>
    </row>
    <row r="13" spans="1:320" x14ac:dyDescent="0.3">
      <c r="A13">
        <v>12</v>
      </c>
      <c r="B13" t="s">
        <v>1039</v>
      </c>
      <c r="C13" t="s">
        <v>801</v>
      </c>
      <c r="D13" t="s">
        <v>905</v>
      </c>
      <c r="F13" t="s">
        <v>803</v>
      </c>
      <c r="G13" t="s">
        <v>1040</v>
      </c>
      <c r="H13">
        <v>201</v>
      </c>
      <c r="I13" t="s">
        <v>1041</v>
      </c>
      <c r="J13">
        <v>72534</v>
      </c>
      <c r="K13" t="s">
        <v>423</v>
      </c>
      <c r="L13" t="s">
        <v>423</v>
      </c>
      <c r="M13" t="s">
        <v>804</v>
      </c>
      <c r="N13" t="s">
        <v>805</v>
      </c>
      <c r="O13">
        <v>2222405840</v>
      </c>
      <c r="P13" s="2" t="s">
        <v>1042</v>
      </c>
      <c r="Q13" t="s">
        <v>496</v>
      </c>
      <c r="R13" t="s">
        <v>810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 t="s">
        <v>425</v>
      </c>
      <c r="AE13" t="s">
        <v>808</v>
      </c>
      <c r="AF13">
        <v>3</v>
      </c>
      <c r="AG13">
        <v>6</v>
      </c>
      <c r="AH13">
        <v>1</v>
      </c>
      <c r="AO13" t="s">
        <v>1043</v>
      </c>
      <c r="AQ13" t="s">
        <v>1044</v>
      </c>
      <c r="AR13" s="9" t="s">
        <v>1045</v>
      </c>
      <c r="AS13" t="s">
        <v>1178</v>
      </c>
      <c r="AT13" t="s">
        <v>1046</v>
      </c>
      <c r="AU13" s="9" t="s">
        <v>1051</v>
      </c>
      <c r="AW13" t="s">
        <v>1052</v>
      </c>
      <c r="AX13" s="9" t="s">
        <v>1053</v>
      </c>
      <c r="AZ13" t="s">
        <v>1054</v>
      </c>
      <c r="BA13" s="9" t="s">
        <v>1055</v>
      </c>
      <c r="BC13" t="s">
        <v>1056</v>
      </c>
      <c r="BD13" s="9" t="s">
        <v>1057</v>
      </c>
      <c r="BF13" t="s">
        <v>1058</v>
      </c>
      <c r="BG13" s="9" t="s">
        <v>1047</v>
      </c>
      <c r="BI13" t="s">
        <v>1048</v>
      </c>
      <c r="BJ13" s="9" t="s">
        <v>1049</v>
      </c>
      <c r="BL13" t="s">
        <v>1050</v>
      </c>
      <c r="BT13">
        <v>5</v>
      </c>
      <c r="BU13">
        <v>2</v>
      </c>
      <c r="BW13">
        <v>2</v>
      </c>
      <c r="BZ13">
        <v>1</v>
      </c>
      <c r="CA13">
        <v>1</v>
      </c>
      <c r="CB13">
        <v>1</v>
      </c>
      <c r="CC13">
        <v>4</v>
      </c>
      <c r="CD13">
        <v>1</v>
      </c>
      <c r="CE13">
        <v>1</v>
      </c>
      <c r="CG13">
        <v>1</v>
      </c>
      <c r="CH13" t="s">
        <v>977</v>
      </c>
      <c r="CI13">
        <v>3</v>
      </c>
      <c r="CJ13">
        <v>1</v>
      </c>
      <c r="CK13" t="s">
        <v>812</v>
      </c>
      <c r="CO13">
        <v>1</v>
      </c>
      <c r="CP13" t="s">
        <v>813</v>
      </c>
      <c r="CQ13" t="s">
        <v>814</v>
      </c>
      <c r="CR13">
        <v>5</v>
      </c>
      <c r="CS13" t="s">
        <v>815</v>
      </c>
      <c r="CZ13">
        <v>4</v>
      </c>
      <c r="DA13" t="s">
        <v>814</v>
      </c>
      <c r="DJ13">
        <v>4</v>
      </c>
      <c r="DK13" t="s">
        <v>816</v>
      </c>
      <c r="DL13">
        <v>2</v>
      </c>
      <c r="DM13" t="s">
        <v>817</v>
      </c>
      <c r="EI13" t="s">
        <v>1317</v>
      </c>
      <c r="ET13">
        <v>6</v>
      </c>
      <c r="EU13" t="s">
        <v>811</v>
      </c>
      <c r="EV13">
        <v>2024</v>
      </c>
      <c r="EY13">
        <v>0</v>
      </c>
      <c r="FA13">
        <v>0</v>
      </c>
      <c r="FC13">
        <v>0</v>
      </c>
      <c r="FD13" t="s">
        <v>442</v>
      </c>
      <c r="FS13">
        <v>1</v>
      </c>
      <c r="GB13" s="6" t="s">
        <v>801</v>
      </c>
      <c r="GC13" s="6" t="s">
        <v>801</v>
      </c>
      <c r="GD13" s="6" t="s">
        <v>801</v>
      </c>
      <c r="GE13" t="s">
        <v>801</v>
      </c>
      <c r="GF13" t="s">
        <v>801</v>
      </c>
      <c r="GG13" t="s">
        <v>801</v>
      </c>
      <c r="GI13" s="6" t="s">
        <v>801</v>
      </c>
      <c r="GV13" s="6" t="s">
        <v>801</v>
      </c>
      <c r="GZ13" t="s">
        <v>801</v>
      </c>
      <c r="HA13" t="s">
        <v>801</v>
      </c>
      <c r="HB13" t="s">
        <v>801</v>
      </c>
      <c r="HC13" s="6" t="s">
        <v>801</v>
      </c>
      <c r="HE13" s="6" t="s">
        <v>801</v>
      </c>
      <c r="HF13" t="s">
        <v>801</v>
      </c>
      <c r="HG13" t="s">
        <v>801</v>
      </c>
      <c r="HH13" t="s">
        <v>801</v>
      </c>
      <c r="HJ13" t="s">
        <v>801</v>
      </c>
      <c r="HK13" s="6" t="s">
        <v>801</v>
      </c>
      <c r="HL13" s="6" t="s">
        <v>801</v>
      </c>
      <c r="HM13" s="6" t="s">
        <v>801</v>
      </c>
      <c r="HQ13" s="6" t="s">
        <v>801</v>
      </c>
      <c r="HR13" s="6" t="s">
        <v>801</v>
      </c>
      <c r="HU13" t="s">
        <v>801</v>
      </c>
      <c r="HV13" t="s">
        <v>801</v>
      </c>
      <c r="HW13" s="6" t="s">
        <v>801</v>
      </c>
      <c r="HX13" s="6" t="s">
        <v>801</v>
      </c>
      <c r="HY13" s="6"/>
      <c r="HZ13" s="6" t="s">
        <v>801</v>
      </c>
      <c r="IE13" t="s">
        <v>801</v>
      </c>
      <c r="II13" s="6" t="s">
        <v>801</v>
      </c>
      <c r="IJ13" s="6" t="s">
        <v>801</v>
      </c>
      <c r="IK13" t="s">
        <v>801</v>
      </c>
      <c r="IL13" t="s">
        <v>801</v>
      </c>
      <c r="IM13" t="s">
        <v>801</v>
      </c>
      <c r="IN13" t="s">
        <v>801</v>
      </c>
      <c r="IO13" t="s">
        <v>801</v>
      </c>
      <c r="IP13" s="6" t="s">
        <v>801</v>
      </c>
      <c r="IQ13" s="6" t="s">
        <v>801</v>
      </c>
      <c r="IS13" s="6" t="s">
        <v>801</v>
      </c>
      <c r="IT13" t="s">
        <v>801</v>
      </c>
      <c r="IZ13" s="6" t="s">
        <v>801</v>
      </c>
      <c r="JC13" t="s">
        <v>801</v>
      </c>
      <c r="JD13" t="s">
        <v>801</v>
      </c>
      <c r="JE13" t="s">
        <v>801</v>
      </c>
      <c r="JF13" t="s">
        <v>801</v>
      </c>
      <c r="JG13" s="6" t="s">
        <v>801</v>
      </c>
      <c r="JH13" s="6" t="s">
        <v>801</v>
      </c>
      <c r="JK13" t="s">
        <v>801</v>
      </c>
      <c r="JL13" t="s">
        <v>801</v>
      </c>
      <c r="JM13" t="s">
        <v>801</v>
      </c>
      <c r="JN13" t="s">
        <v>801</v>
      </c>
      <c r="JO13" t="s">
        <v>801</v>
      </c>
      <c r="JP13" t="s">
        <v>801</v>
      </c>
      <c r="JQ13" s="6" t="s">
        <v>801</v>
      </c>
      <c r="JS13" t="s">
        <v>801</v>
      </c>
      <c r="JU13" s="6" t="s">
        <v>801</v>
      </c>
      <c r="JX13" s="6" t="s">
        <v>801</v>
      </c>
      <c r="JZ13" s="6"/>
      <c r="KA13" t="s">
        <v>801</v>
      </c>
    </row>
    <row r="14" spans="1:320" x14ac:dyDescent="0.3">
      <c r="A14">
        <v>13</v>
      </c>
      <c r="B14" t="s">
        <v>1007</v>
      </c>
      <c r="C14" t="s">
        <v>801</v>
      </c>
      <c r="D14" t="s">
        <v>905</v>
      </c>
      <c r="F14" t="s">
        <v>803</v>
      </c>
      <c r="G14" t="s">
        <v>869</v>
      </c>
      <c r="H14">
        <v>1506</v>
      </c>
      <c r="I14" t="s">
        <v>421</v>
      </c>
      <c r="J14">
        <v>72000</v>
      </c>
      <c r="K14" t="s">
        <v>423</v>
      </c>
      <c r="L14" t="s">
        <v>423</v>
      </c>
      <c r="M14" t="s">
        <v>804</v>
      </c>
      <c r="N14" t="s">
        <v>805</v>
      </c>
      <c r="O14">
        <v>2222320809</v>
      </c>
      <c r="Q14" t="s">
        <v>496</v>
      </c>
      <c r="R14" t="s">
        <v>810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 t="s">
        <v>870</v>
      </c>
      <c r="AB14">
        <v>832.26</v>
      </c>
      <c r="AC14">
        <v>832.26</v>
      </c>
      <c r="AE14" t="s">
        <v>808</v>
      </c>
      <c r="AF14">
        <v>6</v>
      </c>
      <c r="AG14">
        <v>9</v>
      </c>
      <c r="AH14">
        <v>1</v>
      </c>
      <c r="AL14">
        <v>200</v>
      </c>
      <c r="AM14">
        <v>6</v>
      </c>
      <c r="AO14" t="s">
        <v>908</v>
      </c>
      <c r="AQ14" t="s">
        <v>871</v>
      </c>
      <c r="AR14" s="9" t="s">
        <v>872</v>
      </c>
      <c r="AS14" t="s">
        <v>1178</v>
      </c>
      <c r="AT14" t="s">
        <v>873</v>
      </c>
      <c r="AU14" s="9" t="s">
        <v>878</v>
      </c>
      <c r="AV14" t="s">
        <v>825</v>
      </c>
      <c r="AW14" t="s">
        <v>879</v>
      </c>
      <c r="AX14" s="9" t="s">
        <v>880</v>
      </c>
      <c r="AY14" t="s">
        <v>825</v>
      </c>
      <c r="AZ14" t="s">
        <v>881</v>
      </c>
      <c r="BA14" s="9" t="s">
        <v>882</v>
      </c>
      <c r="BB14" t="s">
        <v>883</v>
      </c>
      <c r="BC14" t="s">
        <v>884</v>
      </c>
      <c r="BD14" s="9" t="s">
        <v>885</v>
      </c>
      <c r="BE14" t="s">
        <v>828</v>
      </c>
      <c r="BF14" t="s">
        <v>886</v>
      </c>
      <c r="BG14" s="9" t="s">
        <v>874</v>
      </c>
      <c r="BH14" t="s">
        <v>831</v>
      </c>
      <c r="BI14" t="s">
        <v>875</v>
      </c>
      <c r="BJ14" s="9" t="s">
        <v>876</v>
      </c>
      <c r="BK14" t="s">
        <v>825</v>
      </c>
      <c r="BL14" t="s">
        <v>877</v>
      </c>
      <c r="BM14" s="9" t="s">
        <v>887</v>
      </c>
      <c r="BN14" t="s">
        <v>831</v>
      </c>
      <c r="BO14" t="s">
        <v>888</v>
      </c>
      <c r="BP14" s="9" t="s">
        <v>889</v>
      </c>
      <c r="BQ14" t="s">
        <v>831</v>
      </c>
      <c r="BR14" t="s">
        <v>890</v>
      </c>
      <c r="BT14">
        <v>19</v>
      </c>
      <c r="BU14">
        <v>1</v>
      </c>
      <c r="BW14">
        <v>3</v>
      </c>
      <c r="BZ14">
        <v>1</v>
      </c>
      <c r="CA14">
        <v>1</v>
      </c>
      <c r="CB14">
        <v>9</v>
      </c>
      <c r="CC14">
        <v>1</v>
      </c>
      <c r="CD14">
        <v>1</v>
      </c>
      <c r="CE14">
        <v>1</v>
      </c>
      <c r="CG14">
        <v>1</v>
      </c>
      <c r="CH14" t="s">
        <v>977</v>
      </c>
      <c r="CI14">
        <v>4</v>
      </c>
      <c r="CJ14">
        <v>2</v>
      </c>
      <c r="CK14" t="s">
        <v>812</v>
      </c>
      <c r="CO14">
        <v>2</v>
      </c>
      <c r="CP14" t="s">
        <v>813</v>
      </c>
      <c r="CQ14" t="s">
        <v>814</v>
      </c>
      <c r="CR14">
        <v>19</v>
      </c>
      <c r="CS14" t="s">
        <v>815</v>
      </c>
      <c r="CZ14">
        <v>9</v>
      </c>
      <c r="DA14" t="s">
        <v>814</v>
      </c>
      <c r="DJ14">
        <v>4</v>
      </c>
      <c r="DK14" t="s">
        <v>816</v>
      </c>
      <c r="DL14">
        <v>2</v>
      </c>
      <c r="DM14" t="s">
        <v>817</v>
      </c>
      <c r="EI14" t="s">
        <v>1287</v>
      </c>
      <c r="EJ14" t="s">
        <v>1661</v>
      </c>
      <c r="EK14" t="s">
        <v>1662</v>
      </c>
      <c r="EL14" t="s">
        <v>1663</v>
      </c>
      <c r="EM14" t="s">
        <v>437</v>
      </c>
      <c r="EN14" t="s">
        <v>1664</v>
      </c>
      <c r="ET14">
        <v>1</v>
      </c>
      <c r="EU14" t="s">
        <v>811</v>
      </c>
      <c r="EV14">
        <v>2024</v>
      </c>
      <c r="EY14">
        <v>0</v>
      </c>
      <c r="FA14">
        <v>0</v>
      </c>
      <c r="FC14">
        <v>0</v>
      </c>
      <c r="FD14" t="s">
        <v>442</v>
      </c>
      <c r="FE14">
        <v>960</v>
      </c>
      <c r="FS14">
        <v>2</v>
      </c>
      <c r="FV14" t="s">
        <v>891</v>
      </c>
      <c r="FW14" t="s">
        <v>825</v>
      </c>
      <c r="FX14" t="s">
        <v>892</v>
      </c>
      <c r="FY14" t="s">
        <v>893</v>
      </c>
      <c r="FZ14" t="s">
        <v>894</v>
      </c>
      <c r="GA14" t="s">
        <v>895</v>
      </c>
      <c r="GB14" s="6" t="s">
        <v>801</v>
      </c>
      <c r="GC14" s="6" t="s">
        <v>801</v>
      </c>
      <c r="GD14" s="6" t="s">
        <v>801</v>
      </c>
      <c r="GE14" s="6" t="s">
        <v>801</v>
      </c>
      <c r="GF14" s="6" t="s">
        <v>801</v>
      </c>
      <c r="GG14" s="6" t="s">
        <v>801</v>
      </c>
      <c r="GH14" s="6"/>
      <c r="GI14" s="6" t="s">
        <v>801</v>
      </c>
      <c r="GV14" s="6" t="s">
        <v>801</v>
      </c>
      <c r="GZ14" t="s">
        <v>801</v>
      </c>
      <c r="HA14" t="s">
        <v>801</v>
      </c>
      <c r="HB14" t="s">
        <v>801</v>
      </c>
      <c r="HC14" s="6" t="s">
        <v>801</v>
      </c>
      <c r="HE14" s="6" t="s">
        <v>801</v>
      </c>
      <c r="HF14" t="s">
        <v>801</v>
      </c>
      <c r="HG14" s="6" t="s">
        <v>801</v>
      </c>
      <c r="HH14" s="6" t="s">
        <v>801</v>
      </c>
      <c r="HJ14" s="6" t="s">
        <v>801</v>
      </c>
      <c r="HK14" s="6" t="s">
        <v>801</v>
      </c>
      <c r="HL14" s="6" t="s">
        <v>801</v>
      </c>
      <c r="HM14" s="6" t="s">
        <v>801</v>
      </c>
      <c r="HQ14" s="6" t="s">
        <v>801</v>
      </c>
      <c r="HR14" s="6" t="s">
        <v>801</v>
      </c>
      <c r="HU14" s="6" t="s">
        <v>801</v>
      </c>
      <c r="HV14" s="6" t="s">
        <v>801</v>
      </c>
      <c r="HW14" s="6" t="s">
        <v>801</v>
      </c>
      <c r="HX14" s="6" t="s">
        <v>801</v>
      </c>
      <c r="HY14" s="6"/>
      <c r="HZ14" s="6" t="s">
        <v>801</v>
      </c>
      <c r="IC14" s="6"/>
      <c r="ID14" s="6"/>
      <c r="IE14" t="s">
        <v>801</v>
      </c>
      <c r="II14" s="6" t="s">
        <v>801</v>
      </c>
      <c r="IJ14" t="s">
        <v>801</v>
      </c>
      <c r="IK14" s="6" t="s">
        <v>801</v>
      </c>
      <c r="IL14" t="s">
        <v>801</v>
      </c>
      <c r="IM14" s="6" t="s">
        <v>801</v>
      </c>
      <c r="IN14" t="s">
        <v>801</v>
      </c>
      <c r="IO14" t="s">
        <v>801</v>
      </c>
      <c r="IP14" s="6" t="s">
        <v>801</v>
      </c>
      <c r="IQ14" t="s">
        <v>801</v>
      </c>
      <c r="IS14" s="6" t="s">
        <v>801</v>
      </c>
      <c r="IT14" s="6" t="s">
        <v>801</v>
      </c>
      <c r="IZ14" s="6" t="s">
        <v>801</v>
      </c>
      <c r="JC14" t="s">
        <v>801</v>
      </c>
      <c r="JD14" t="s">
        <v>801</v>
      </c>
      <c r="JE14" t="s">
        <v>801</v>
      </c>
      <c r="JF14" t="s">
        <v>801</v>
      </c>
      <c r="JG14" s="6" t="s">
        <v>801</v>
      </c>
      <c r="JH14" s="6" t="s">
        <v>801</v>
      </c>
      <c r="JK14" s="6" t="s">
        <v>801</v>
      </c>
      <c r="JL14" s="6" t="s">
        <v>801</v>
      </c>
      <c r="JM14" s="6" t="s">
        <v>801</v>
      </c>
      <c r="JN14" s="6" t="s">
        <v>801</v>
      </c>
      <c r="JO14" s="6" t="s">
        <v>801</v>
      </c>
      <c r="JP14" s="6" t="s">
        <v>801</v>
      </c>
      <c r="JQ14" s="6" t="s">
        <v>801</v>
      </c>
      <c r="JS14" s="6" t="s">
        <v>801</v>
      </c>
      <c r="JU14" s="6" t="s">
        <v>801</v>
      </c>
      <c r="JX14" s="6" t="s">
        <v>801</v>
      </c>
      <c r="JZ14" s="6"/>
      <c r="KA14" t="s">
        <v>801</v>
      </c>
      <c r="KB14" t="s">
        <v>896</v>
      </c>
      <c r="KC14" t="s">
        <v>825</v>
      </c>
      <c r="KD14" t="s">
        <v>897</v>
      </c>
      <c r="KE14" t="s">
        <v>898</v>
      </c>
      <c r="KF14" t="s">
        <v>825</v>
      </c>
      <c r="KG14" t="s">
        <v>899</v>
      </c>
      <c r="KH14" t="s">
        <v>900</v>
      </c>
      <c r="KI14" t="s">
        <v>828</v>
      </c>
      <c r="KJ14" t="s">
        <v>901</v>
      </c>
    </row>
    <row r="15" spans="1:320" x14ac:dyDescent="0.3">
      <c r="A15">
        <v>14</v>
      </c>
      <c r="B15" t="s">
        <v>1665</v>
      </c>
      <c r="C15" t="s">
        <v>801</v>
      </c>
      <c r="D15" t="s">
        <v>905</v>
      </c>
      <c r="F15" t="s">
        <v>803</v>
      </c>
      <c r="G15" t="s">
        <v>1258</v>
      </c>
      <c r="H15" t="s">
        <v>3093</v>
      </c>
      <c r="I15" t="s">
        <v>1259</v>
      </c>
      <c r="J15">
        <v>72570</v>
      </c>
      <c r="K15" t="s">
        <v>423</v>
      </c>
      <c r="L15" t="s">
        <v>423</v>
      </c>
      <c r="M15" t="s">
        <v>804</v>
      </c>
      <c r="N15" t="s">
        <v>805</v>
      </c>
      <c r="O15">
        <v>2216671314</v>
      </c>
      <c r="P15" s="2" t="s">
        <v>1260</v>
      </c>
      <c r="Q15" t="s">
        <v>496</v>
      </c>
      <c r="R15" t="s">
        <v>810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 t="s">
        <v>450</v>
      </c>
      <c r="AE15" t="s">
        <v>808</v>
      </c>
      <c r="AF15">
        <v>4</v>
      </c>
      <c r="AG15">
        <v>5</v>
      </c>
      <c r="AH15">
        <v>1</v>
      </c>
      <c r="AO15" t="s">
        <v>1261</v>
      </c>
      <c r="AR15" s="9" t="s">
        <v>1263</v>
      </c>
      <c r="AS15" s="1"/>
      <c r="AT15" t="s">
        <v>1264</v>
      </c>
      <c r="AU15" s="9" t="s">
        <v>1270</v>
      </c>
      <c r="AV15" t="s">
        <v>831</v>
      </c>
      <c r="AW15" t="s">
        <v>1271</v>
      </c>
      <c r="AX15" s="9" t="s">
        <v>1272</v>
      </c>
      <c r="AY15" t="s">
        <v>1266</v>
      </c>
      <c r="AZ15" t="s">
        <v>1273</v>
      </c>
      <c r="BA15" s="9" t="s">
        <v>1274</v>
      </c>
      <c r="BB15" t="s">
        <v>1217</v>
      </c>
      <c r="BC15" t="s">
        <v>1275</v>
      </c>
      <c r="BD15" s="9" t="s">
        <v>1276</v>
      </c>
      <c r="BE15" t="s">
        <v>825</v>
      </c>
      <c r="BF15" t="s">
        <v>1277</v>
      </c>
      <c r="BG15" s="9" t="s">
        <v>1265</v>
      </c>
      <c r="BH15" t="s">
        <v>1266</v>
      </c>
      <c r="BI15" t="s">
        <v>1267</v>
      </c>
      <c r="BJ15" s="9" t="s">
        <v>1268</v>
      </c>
      <c r="BK15" t="s">
        <v>831</v>
      </c>
      <c r="BL15" t="s">
        <v>1269</v>
      </c>
      <c r="BM15" s="9" t="s">
        <v>1278</v>
      </c>
      <c r="BN15" t="s">
        <v>825</v>
      </c>
      <c r="BO15" t="s">
        <v>1279</v>
      </c>
      <c r="BT15">
        <v>7</v>
      </c>
      <c r="BU15">
        <v>1</v>
      </c>
      <c r="BV15">
        <v>1</v>
      </c>
      <c r="BW15">
        <v>4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G15">
        <v>2</v>
      </c>
      <c r="CH15" t="s">
        <v>977</v>
      </c>
      <c r="CI15">
        <v>4</v>
      </c>
      <c r="CJ15">
        <v>1</v>
      </c>
      <c r="CK15" t="s">
        <v>812</v>
      </c>
      <c r="CO15">
        <v>1</v>
      </c>
      <c r="CP15" t="s">
        <v>813</v>
      </c>
      <c r="CQ15" t="s">
        <v>814</v>
      </c>
      <c r="CR15">
        <v>5</v>
      </c>
      <c r="CS15" t="s">
        <v>815</v>
      </c>
      <c r="CZ15">
        <v>2</v>
      </c>
      <c r="DA15" t="s">
        <v>814</v>
      </c>
      <c r="DJ15">
        <v>4</v>
      </c>
      <c r="DK15" t="s">
        <v>816</v>
      </c>
      <c r="DL15">
        <v>2</v>
      </c>
      <c r="DM15" t="s">
        <v>817</v>
      </c>
      <c r="EI15" t="s">
        <v>1262</v>
      </c>
      <c r="ET15">
        <v>22</v>
      </c>
      <c r="EU15" t="s">
        <v>811</v>
      </c>
      <c r="EV15">
        <v>2024</v>
      </c>
      <c r="EY15">
        <v>0</v>
      </c>
      <c r="FA15">
        <v>0</v>
      </c>
      <c r="FC15">
        <v>0</v>
      </c>
      <c r="FD15" t="s">
        <v>442</v>
      </c>
      <c r="FS15">
        <v>1</v>
      </c>
      <c r="GB15" t="s">
        <v>801</v>
      </c>
      <c r="GC15" t="s">
        <v>801</v>
      </c>
      <c r="GD15" t="s">
        <v>801</v>
      </c>
      <c r="GE15" t="s">
        <v>801</v>
      </c>
      <c r="GF15" t="s">
        <v>801</v>
      </c>
      <c r="GG15" t="s">
        <v>801</v>
      </c>
      <c r="GI15" t="s">
        <v>801</v>
      </c>
      <c r="GV15" t="s">
        <v>801</v>
      </c>
      <c r="GZ15" t="s">
        <v>801</v>
      </c>
      <c r="HA15" t="s">
        <v>801</v>
      </c>
      <c r="HB15" t="s">
        <v>801</v>
      </c>
      <c r="HC15" t="s">
        <v>801</v>
      </c>
      <c r="HE15" t="s">
        <v>801</v>
      </c>
      <c r="HF15" t="s">
        <v>801</v>
      </c>
      <c r="HG15" t="s">
        <v>801</v>
      </c>
      <c r="HH15" t="s">
        <v>801</v>
      </c>
      <c r="HJ15" t="s">
        <v>801</v>
      </c>
      <c r="HK15" t="s">
        <v>801</v>
      </c>
      <c r="HL15" t="s">
        <v>801</v>
      </c>
      <c r="HM15" t="s">
        <v>801</v>
      </c>
      <c r="HQ15" t="s">
        <v>801</v>
      </c>
      <c r="HR15" t="s">
        <v>801</v>
      </c>
      <c r="HU15" t="s">
        <v>801</v>
      </c>
      <c r="HV15" t="s">
        <v>801</v>
      </c>
      <c r="HW15" t="s">
        <v>801</v>
      </c>
      <c r="HX15" t="s">
        <v>801</v>
      </c>
      <c r="HZ15" t="s">
        <v>801</v>
      </c>
      <c r="IE15" t="s">
        <v>801</v>
      </c>
      <c r="II15" t="s">
        <v>801</v>
      </c>
      <c r="IJ15" t="s">
        <v>801</v>
      </c>
      <c r="IK15" t="s">
        <v>801</v>
      </c>
      <c r="IL15" t="s">
        <v>801</v>
      </c>
      <c r="IM15" t="s">
        <v>801</v>
      </c>
      <c r="IN15" t="s">
        <v>801</v>
      </c>
      <c r="IO15" t="s">
        <v>801</v>
      </c>
      <c r="IP15" t="s">
        <v>801</v>
      </c>
      <c r="IQ15" t="s">
        <v>801</v>
      </c>
      <c r="IS15" t="s">
        <v>801</v>
      </c>
      <c r="IT15" t="s">
        <v>801</v>
      </c>
      <c r="IZ15" t="s">
        <v>801</v>
      </c>
      <c r="JC15" t="s">
        <v>801</v>
      </c>
      <c r="JD15" t="s">
        <v>801</v>
      </c>
      <c r="JE15" t="s">
        <v>801</v>
      </c>
      <c r="JF15" t="s">
        <v>801</v>
      </c>
      <c r="JG15" t="s">
        <v>801</v>
      </c>
      <c r="JH15" t="s">
        <v>801</v>
      </c>
      <c r="JK15" t="s">
        <v>801</v>
      </c>
      <c r="JL15" t="s">
        <v>801</v>
      </c>
      <c r="JM15" t="s">
        <v>801</v>
      </c>
      <c r="JN15" t="s">
        <v>801</v>
      </c>
      <c r="JO15" t="s">
        <v>801</v>
      </c>
      <c r="JP15" t="s">
        <v>801</v>
      </c>
      <c r="JQ15" t="s">
        <v>801</v>
      </c>
      <c r="JS15" t="s">
        <v>801</v>
      </c>
      <c r="JU15" t="s">
        <v>801</v>
      </c>
      <c r="JX15" t="s">
        <v>801</v>
      </c>
      <c r="KA15" t="s">
        <v>801</v>
      </c>
    </row>
    <row r="16" spans="1:320" x14ac:dyDescent="0.3">
      <c r="A16">
        <v>15</v>
      </c>
      <c r="B16" t="s">
        <v>1365</v>
      </c>
      <c r="C16" t="s">
        <v>801</v>
      </c>
      <c r="D16" t="s">
        <v>905</v>
      </c>
      <c r="F16" t="s">
        <v>803</v>
      </c>
      <c r="G16" t="s">
        <v>1366</v>
      </c>
      <c r="H16" t="s">
        <v>3094</v>
      </c>
      <c r="I16" t="s">
        <v>421</v>
      </c>
      <c r="J16">
        <v>74200</v>
      </c>
      <c r="K16" t="s">
        <v>1348</v>
      </c>
      <c r="L16" t="s">
        <v>423</v>
      </c>
      <c r="M16" t="s">
        <v>1345</v>
      </c>
      <c r="N16" t="s">
        <v>805</v>
      </c>
      <c r="Q16" t="s">
        <v>496</v>
      </c>
      <c r="R16" t="s">
        <v>810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 t="s">
        <v>807</v>
      </c>
      <c r="AE16" t="s">
        <v>808</v>
      </c>
      <c r="AF16">
        <v>2</v>
      </c>
      <c r="AG16">
        <v>7</v>
      </c>
      <c r="AH16">
        <v>1</v>
      </c>
      <c r="AO16" t="s">
        <v>1367</v>
      </c>
      <c r="AQ16" t="s">
        <v>1369</v>
      </c>
      <c r="AR16" s="9" t="s">
        <v>1370</v>
      </c>
      <c r="AS16" t="s">
        <v>1178</v>
      </c>
      <c r="AT16" t="s">
        <v>1371</v>
      </c>
      <c r="AU16" s="9" t="s">
        <v>1376</v>
      </c>
      <c r="AV16" t="s">
        <v>999</v>
      </c>
      <c r="AW16" t="s">
        <v>1377</v>
      </c>
      <c r="AX16" s="9" t="s">
        <v>1378</v>
      </c>
      <c r="AY16" t="s">
        <v>831</v>
      </c>
      <c r="AZ16" t="s">
        <v>1379</v>
      </c>
      <c r="BA16" s="9" t="s">
        <v>1380</v>
      </c>
      <c r="BB16" t="s">
        <v>825</v>
      </c>
      <c r="BC16" t="s">
        <v>1381</v>
      </c>
      <c r="BD16" s="9" t="s">
        <v>1382</v>
      </c>
      <c r="BE16" t="s">
        <v>841</v>
      </c>
      <c r="BF16" t="s">
        <v>1383</v>
      </c>
      <c r="BG16" s="9" t="s">
        <v>1372</v>
      </c>
      <c r="BH16" t="s">
        <v>999</v>
      </c>
      <c r="BI16" t="s">
        <v>1373</v>
      </c>
      <c r="BJ16" s="9" t="s">
        <v>1374</v>
      </c>
      <c r="BK16" t="s">
        <v>831</v>
      </c>
      <c r="BL16" t="s">
        <v>1375</v>
      </c>
      <c r="BM16" s="9" t="s">
        <v>1384</v>
      </c>
      <c r="BN16" t="s">
        <v>825</v>
      </c>
      <c r="BO16" t="s">
        <v>1385</v>
      </c>
      <c r="BT16">
        <v>6</v>
      </c>
      <c r="BU16">
        <v>2</v>
      </c>
      <c r="BW16">
        <v>3</v>
      </c>
      <c r="BZ16">
        <v>2</v>
      </c>
      <c r="CA16">
        <v>1</v>
      </c>
      <c r="CB16">
        <v>4</v>
      </c>
      <c r="CC16">
        <v>1</v>
      </c>
      <c r="CD16">
        <v>1</v>
      </c>
      <c r="CE16">
        <v>1</v>
      </c>
      <c r="CG16">
        <v>1</v>
      </c>
      <c r="CH16" t="s">
        <v>977</v>
      </c>
      <c r="CI16">
        <v>5</v>
      </c>
      <c r="CJ16">
        <v>1</v>
      </c>
      <c r="CK16" t="s">
        <v>812</v>
      </c>
      <c r="CO16">
        <v>1</v>
      </c>
      <c r="CP16" t="s">
        <v>813</v>
      </c>
      <c r="CQ16" t="s">
        <v>814</v>
      </c>
      <c r="CR16">
        <v>9</v>
      </c>
      <c r="CS16" t="s">
        <v>815</v>
      </c>
      <c r="CZ16">
        <v>12</v>
      </c>
      <c r="DA16" t="s">
        <v>814</v>
      </c>
      <c r="DJ16">
        <v>4</v>
      </c>
      <c r="DK16" t="s">
        <v>816</v>
      </c>
      <c r="DL16">
        <v>2</v>
      </c>
      <c r="DM16" t="s">
        <v>817</v>
      </c>
      <c r="EI16" t="s">
        <v>1368</v>
      </c>
      <c r="ET16">
        <v>24</v>
      </c>
      <c r="EU16" t="s">
        <v>433</v>
      </c>
      <c r="EV16">
        <v>2024</v>
      </c>
      <c r="EY16">
        <v>0</v>
      </c>
      <c r="FA16">
        <v>0</v>
      </c>
      <c r="FC16">
        <v>0</v>
      </c>
      <c r="FD16" t="s">
        <v>442</v>
      </c>
      <c r="FS16">
        <v>1</v>
      </c>
      <c r="GB16" s="6" t="s">
        <v>801</v>
      </c>
      <c r="GC16" s="6" t="s">
        <v>801</v>
      </c>
      <c r="GD16" s="6" t="s">
        <v>801</v>
      </c>
      <c r="GE16" s="6" t="s">
        <v>801</v>
      </c>
      <c r="GF16" s="6" t="s">
        <v>801</v>
      </c>
      <c r="GG16" s="6" t="s">
        <v>801</v>
      </c>
      <c r="GH16" s="6"/>
      <c r="GI16" s="6" t="s">
        <v>801</v>
      </c>
      <c r="GV16" s="6" t="s">
        <v>801</v>
      </c>
      <c r="GZ16" t="s">
        <v>801</v>
      </c>
      <c r="HA16" t="s">
        <v>801</v>
      </c>
      <c r="HB16" t="s">
        <v>801</v>
      </c>
      <c r="HC16" s="6" t="s">
        <v>801</v>
      </c>
      <c r="HE16" s="6" t="s">
        <v>801</v>
      </c>
      <c r="HF16" t="s">
        <v>801</v>
      </c>
      <c r="HG16" s="6" t="s">
        <v>801</v>
      </c>
      <c r="HH16" s="6" t="s">
        <v>801</v>
      </c>
      <c r="HJ16" s="6" t="s">
        <v>801</v>
      </c>
      <c r="HK16" s="6" t="s">
        <v>801</v>
      </c>
      <c r="HL16" s="6" t="s">
        <v>801</v>
      </c>
      <c r="HM16" s="6" t="s">
        <v>801</v>
      </c>
      <c r="HQ16" s="6" t="s">
        <v>801</v>
      </c>
      <c r="HR16" s="6" t="s">
        <v>801</v>
      </c>
      <c r="HU16" s="6" t="s">
        <v>801</v>
      </c>
      <c r="HV16" s="6" t="s">
        <v>801</v>
      </c>
      <c r="HW16" s="6" t="s">
        <v>801</v>
      </c>
      <c r="HX16" s="6" t="s">
        <v>801</v>
      </c>
      <c r="HY16" s="6"/>
      <c r="HZ16" s="6" t="s">
        <v>801</v>
      </c>
      <c r="IC16" s="6"/>
      <c r="ID16" s="6"/>
      <c r="IE16" t="s">
        <v>801</v>
      </c>
      <c r="II16" s="6" t="s">
        <v>801</v>
      </c>
      <c r="IJ16" t="s">
        <v>801</v>
      </c>
      <c r="IK16" t="s">
        <v>801</v>
      </c>
      <c r="IL16" t="s">
        <v>801</v>
      </c>
      <c r="IM16" t="s">
        <v>801</v>
      </c>
      <c r="IN16" t="s">
        <v>801</v>
      </c>
      <c r="IO16" t="s">
        <v>801</v>
      </c>
      <c r="IP16" s="6" t="s">
        <v>801</v>
      </c>
      <c r="IQ16" s="6" t="s">
        <v>801</v>
      </c>
      <c r="IS16" s="6" t="s">
        <v>801</v>
      </c>
      <c r="IT16" t="s">
        <v>801</v>
      </c>
      <c r="IZ16" s="6" t="s">
        <v>801</v>
      </c>
      <c r="JC16" t="s">
        <v>801</v>
      </c>
      <c r="JD16" t="s">
        <v>801</v>
      </c>
      <c r="JE16" t="s">
        <v>801</v>
      </c>
      <c r="JF16" t="s">
        <v>801</v>
      </c>
      <c r="JG16" s="6" t="s">
        <v>801</v>
      </c>
      <c r="JH16" s="6" t="s">
        <v>801</v>
      </c>
      <c r="JK16" s="6" t="s">
        <v>801</v>
      </c>
      <c r="JL16" s="6" t="s">
        <v>801</v>
      </c>
      <c r="JM16" s="6" t="s">
        <v>801</v>
      </c>
      <c r="JN16" s="6" t="s">
        <v>801</v>
      </c>
      <c r="JO16" s="6" t="s">
        <v>801</v>
      </c>
      <c r="JP16" s="6" t="s">
        <v>801</v>
      </c>
      <c r="JQ16" s="6" t="s">
        <v>801</v>
      </c>
      <c r="JS16" s="6" t="s">
        <v>801</v>
      </c>
      <c r="JU16" s="6" t="s">
        <v>801</v>
      </c>
      <c r="JX16" s="6" t="s">
        <v>801</v>
      </c>
      <c r="JZ16" s="6"/>
      <c r="KA16" t="s">
        <v>801</v>
      </c>
    </row>
    <row r="17" spans="1:293" x14ac:dyDescent="0.3">
      <c r="A17">
        <v>16</v>
      </c>
      <c r="B17" t="s">
        <v>1082</v>
      </c>
      <c r="C17" t="s">
        <v>801</v>
      </c>
      <c r="D17" t="s">
        <v>905</v>
      </c>
      <c r="F17" t="s">
        <v>803</v>
      </c>
      <c r="G17" t="s">
        <v>1083</v>
      </c>
      <c r="H17" t="s">
        <v>3095</v>
      </c>
      <c r="I17" t="s">
        <v>1084</v>
      </c>
      <c r="J17">
        <v>72400</v>
      </c>
      <c r="K17" t="s">
        <v>423</v>
      </c>
      <c r="L17" t="s">
        <v>423</v>
      </c>
      <c r="M17" t="s">
        <v>804</v>
      </c>
      <c r="N17" t="s">
        <v>805</v>
      </c>
      <c r="O17">
        <v>2222313245</v>
      </c>
      <c r="P17" s="2" t="s">
        <v>1085</v>
      </c>
      <c r="Q17" t="s">
        <v>496</v>
      </c>
      <c r="R17" t="s">
        <v>810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 t="s">
        <v>870</v>
      </c>
      <c r="AE17" t="s">
        <v>808</v>
      </c>
      <c r="AF17">
        <v>3</v>
      </c>
      <c r="AG17">
        <v>5</v>
      </c>
      <c r="AH17">
        <v>1</v>
      </c>
      <c r="AO17" t="s">
        <v>1087</v>
      </c>
      <c r="AQ17" t="s">
        <v>1088</v>
      </c>
      <c r="AR17" s="9" t="s">
        <v>1089</v>
      </c>
      <c r="AS17" t="s">
        <v>1178</v>
      </c>
      <c r="AT17" t="s">
        <v>1090</v>
      </c>
      <c r="AU17" s="9" t="s">
        <v>1096</v>
      </c>
      <c r="AV17" t="s">
        <v>825</v>
      </c>
      <c r="AW17" t="s">
        <v>1097</v>
      </c>
      <c r="AX17" s="9" t="s">
        <v>1098</v>
      </c>
      <c r="AY17" t="s">
        <v>841</v>
      </c>
      <c r="AZ17" t="s">
        <v>1099</v>
      </c>
      <c r="BA17" s="9" t="s">
        <v>1100</v>
      </c>
      <c r="BB17" t="s">
        <v>831</v>
      </c>
      <c r="BC17" t="s">
        <v>1101</v>
      </c>
      <c r="BD17" s="9" t="s">
        <v>1096</v>
      </c>
      <c r="BE17" t="s">
        <v>825</v>
      </c>
      <c r="BF17" t="s">
        <v>1097</v>
      </c>
      <c r="BG17" s="9" t="s">
        <v>1091</v>
      </c>
      <c r="BH17" t="s">
        <v>1092</v>
      </c>
      <c r="BI17" t="s">
        <v>1093</v>
      </c>
      <c r="BJ17" s="9" t="s">
        <v>1094</v>
      </c>
      <c r="BK17" t="s">
        <v>825</v>
      </c>
      <c r="BL17" t="s">
        <v>1095</v>
      </c>
      <c r="BM17" s="9" t="s">
        <v>1091</v>
      </c>
      <c r="BN17" t="s">
        <v>1092</v>
      </c>
      <c r="BO17" t="s">
        <v>1093</v>
      </c>
      <c r="BP17" s="9" t="s">
        <v>1094</v>
      </c>
      <c r="BQ17" t="s">
        <v>825</v>
      </c>
      <c r="BR17" t="s">
        <v>1095</v>
      </c>
      <c r="BT17">
        <v>12</v>
      </c>
      <c r="BU17">
        <v>1</v>
      </c>
      <c r="BV17">
        <v>1</v>
      </c>
      <c r="BW17">
        <v>3</v>
      </c>
      <c r="BZ17">
        <v>2</v>
      </c>
      <c r="CA17">
        <v>1</v>
      </c>
      <c r="CB17">
        <v>4</v>
      </c>
      <c r="CC17">
        <v>1</v>
      </c>
      <c r="CD17">
        <v>1</v>
      </c>
      <c r="CE17">
        <v>1</v>
      </c>
      <c r="CG17">
        <v>1</v>
      </c>
      <c r="CH17" t="s">
        <v>977</v>
      </c>
      <c r="CI17">
        <v>7</v>
      </c>
      <c r="CJ17">
        <v>1</v>
      </c>
      <c r="CK17" t="s">
        <v>812</v>
      </c>
      <c r="CO17">
        <v>2</v>
      </c>
      <c r="CP17" t="s">
        <v>813</v>
      </c>
      <c r="CQ17" t="s">
        <v>814</v>
      </c>
      <c r="CR17">
        <v>12</v>
      </c>
      <c r="CS17" t="s">
        <v>815</v>
      </c>
      <c r="CZ17">
        <v>4</v>
      </c>
      <c r="DA17" t="s">
        <v>814</v>
      </c>
      <c r="DJ17">
        <v>4</v>
      </c>
      <c r="DK17" t="s">
        <v>816</v>
      </c>
      <c r="DL17">
        <v>2</v>
      </c>
      <c r="DM17" t="s">
        <v>817</v>
      </c>
      <c r="EI17" t="s">
        <v>1319</v>
      </c>
      <c r="ET17">
        <v>20</v>
      </c>
      <c r="EU17" t="s">
        <v>811</v>
      </c>
      <c r="EV17">
        <v>2024</v>
      </c>
      <c r="EY17">
        <v>0</v>
      </c>
      <c r="FA17">
        <v>0</v>
      </c>
      <c r="FC17">
        <v>0</v>
      </c>
      <c r="FD17" t="s">
        <v>442</v>
      </c>
      <c r="FS17">
        <v>2</v>
      </c>
      <c r="FV17" t="s">
        <v>1102</v>
      </c>
      <c r="FW17" t="s">
        <v>831</v>
      </c>
      <c r="FX17" t="s">
        <v>1103</v>
      </c>
      <c r="GB17" s="6" t="s">
        <v>801</v>
      </c>
      <c r="GC17" s="6" t="s">
        <v>801</v>
      </c>
      <c r="GD17" s="6" t="s">
        <v>801</v>
      </c>
      <c r="GE17" s="6" t="s">
        <v>801</v>
      </c>
      <c r="GF17" s="6" t="s">
        <v>801</v>
      </c>
      <c r="GG17" s="6" t="s">
        <v>801</v>
      </c>
      <c r="GH17" s="6"/>
      <c r="GI17" s="6" t="s">
        <v>801</v>
      </c>
      <c r="GV17" s="6" t="s">
        <v>801</v>
      </c>
      <c r="GZ17" t="s">
        <v>801</v>
      </c>
      <c r="HA17" t="s">
        <v>801</v>
      </c>
      <c r="HB17" t="s">
        <v>801</v>
      </c>
      <c r="HC17" s="6" t="s">
        <v>801</v>
      </c>
      <c r="HE17" s="6" t="s">
        <v>801</v>
      </c>
      <c r="HF17" t="s">
        <v>801</v>
      </c>
      <c r="HG17" s="6" t="s">
        <v>801</v>
      </c>
      <c r="HH17" s="6" t="s">
        <v>801</v>
      </c>
      <c r="HJ17" s="6" t="s">
        <v>801</v>
      </c>
      <c r="HK17" s="6" t="s">
        <v>801</v>
      </c>
      <c r="HL17" s="6" t="s">
        <v>801</v>
      </c>
      <c r="HM17" s="6" t="s">
        <v>801</v>
      </c>
      <c r="HQ17" s="6" t="s">
        <v>801</v>
      </c>
      <c r="HR17" s="6" t="s">
        <v>801</v>
      </c>
      <c r="HU17" s="6" t="s">
        <v>801</v>
      </c>
      <c r="HV17" s="6" t="s">
        <v>801</v>
      </c>
      <c r="HW17" s="6" t="s">
        <v>801</v>
      </c>
      <c r="HX17" s="6" t="s">
        <v>801</v>
      </c>
      <c r="HY17" s="6"/>
      <c r="HZ17" s="6" t="s">
        <v>801</v>
      </c>
      <c r="IC17" s="6"/>
      <c r="ID17" s="6"/>
      <c r="IE17" t="s">
        <v>801</v>
      </c>
      <c r="II17" s="6" t="s">
        <v>801</v>
      </c>
      <c r="IJ17" t="s">
        <v>801</v>
      </c>
      <c r="IK17" t="s">
        <v>801</v>
      </c>
      <c r="IL17" t="s">
        <v>801</v>
      </c>
      <c r="IM17" t="s">
        <v>801</v>
      </c>
      <c r="IN17" t="s">
        <v>801</v>
      </c>
      <c r="IO17" t="s">
        <v>801</v>
      </c>
      <c r="IP17" s="6" t="s">
        <v>801</v>
      </c>
      <c r="IQ17" s="6" t="s">
        <v>801</v>
      </c>
      <c r="IS17" s="6" t="s">
        <v>801</v>
      </c>
      <c r="IT17" t="s">
        <v>801</v>
      </c>
      <c r="IZ17" s="6" t="s">
        <v>801</v>
      </c>
      <c r="JC17" t="s">
        <v>801</v>
      </c>
      <c r="JD17" t="s">
        <v>801</v>
      </c>
      <c r="JE17" t="s">
        <v>801</v>
      </c>
      <c r="JF17" t="s">
        <v>801</v>
      </c>
      <c r="JG17" s="6" t="s">
        <v>801</v>
      </c>
      <c r="JH17" s="6" t="s">
        <v>801</v>
      </c>
      <c r="JK17" s="6" t="s">
        <v>801</v>
      </c>
      <c r="JL17" s="6" t="s">
        <v>801</v>
      </c>
      <c r="JM17" s="6" t="s">
        <v>801</v>
      </c>
      <c r="JN17" s="6" t="s">
        <v>801</v>
      </c>
      <c r="JO17" s="6" t="s">
        <v>801</v>
      </c>
      <c r="JP17" s="6" t="s">
        <v>801</v>
      </c>
      <c r="JQ17" s="6" t="s">
        <v>801</v>
      </c>
      <c r="JS17" s="6" t="s">
        <v>801</v>
      </c>
      <c r="JU17" s="6" t="s">
        <v>801</v>
      </c>
      <c r="JX17" s="6" t="s">
        <v>801</v>
      </c>
      <c r="JZ17" s="6"/>
      <c r="KA17" t="s">
        <v>801</v>
      </c>
    </row>
    <row r="18" spans="1:293" x14ac:dyDescent="0.3">
      <c r="A18">
        <v>17</v>
      </c>
      <c r="B18" t="s">
        <v>1180</v>
      </c>
      <c r="C18" t="s">
        <v>801</v>
      </c>
      <c r="D18" t="s">
        <v>905</v>
      </c>
      <c r="F18" t="s">
        <v>803</v>
      </c>
      <c r="G18" t="s">
        <v>1340</v>
      </c>
      <c r="H18" t="s">
        <v>3096</v>
      </c>
      <c r="I18" t="s">
        <v>421</v>
      </c>
      <c r="J18">
        <v>74400</v>
      </c>
      <c r="K18" t="s">
        <v>1182</v>
      </c>
      <c r="L18" t="s">
        <v>423</v>
      </c>
      <c r="M18" t="s">
        <v>1181</v>
      </c>
      <c r="N18" t="s">
        <v>805</v>
      </c>
      <c r="Q18" t="s">
        <v>496</v>
      </c>
      <c r="R18" t="s">
        <v>810</v>
      </c>
      <c r="U18">
        <v>1</v>
      </c>
      <c r="V18">
        <v>1</v>
      </c>
      <c r="W18">
        <v>1</v>
      </c>
      <c r="X18">
        <v>1</v>
      </c>
      <c r="Y18">
        <v>2</v>
      </c>
      <c r="Z18">
        <v>0</v>
      </c>
      <c r="AA18" t="s">
        <v>1183</v>
      </c>
      <c r="AE18" t="s">
        <v>808</v>
      </c>
      <c r="AF18">
        <v>3</v>
      </c>
      <c r="AG18">
        <v>6</v>
      </c>
      <c r="AH18">
        <v>1</v>
      </c>
      <c r="AO18" t="s">
        <v>1184</v>
      </c>
      <c r="AQ18" t="s">
        <v>1185</v>
      </c>
      <c r="AR18" s="9" t="s">
        <v>1186</v>
      </c>
      <c r="AS18" t="s">
        <v>1178</v>
      </c>
      <c r="AT18" t="s">
        <v>1187</v>
      </c>
      <c r="AU18" s="9" t="s">
        <v>1190</v>
      </c>
      <c r="AV18" t="s">
        <v>883</v>
      </c>
      <c r="AW18" t="s">
        <v>1191</v>
      </c>
      <c r="AX18" s="9" t="s">
        <v>1192</v>
      </c>
      <c r="AY18" t="s">
        <v>883</v>
      </c>
      <c r="AZ18" t="s">
        <v>1193</v>
      </c>
      <c r="BA18" s="9" t="s">
        <v>1194</v>
      </c>
      <c r="BB18" t="s">
        <v>841</v>
      </c>
      <c r="BC18" t="s">
        <v>1195</v>
      </c>
      <c r="BD18" s="9" t="s">
        <v>1196</v>
      </c>
      <c r="BE18" t="s">
        <v>825</v>
      </c>
      <c r="BF18" t="s">
        <v>1197</v>
      </c>
      <c r="BG18" s="9" t="s">
        <v>1188</v>
      </c>
      <c r="BH18" t="s">
        <v>831</v>
      </c>
      <c r="BI18" t="s">
        <v>1189</v>
      </c>
      <c r="BM18" s="9" t="s">
        <v>1198</v>
      </c>
      <c r="BN18" t="s">
        <v>825</v>
      </c>
      <c r="BO18" t="s">
        <v>1199</v>
      </c>
      <c r="BP18" s="9" t="s">
        <v>1200</v>
      </c>
      <c r="BQ18" t="s">
        <v>825</v>
      </c>
      <c r="BR18" t="s">
        <v>1201</v>
      </c>
      <c r="BT18">
        <v>16</v>
      </c>
      <c r="BU18">
        <v>2</v>
      </c>
      <c r="BW18">
        <v>3</v>
      </c>
      <c r="BZ18">
        <v>1</v>
      </c>
      <c r="CA18">
        <v>1</v>
      </c>
      <c r="CB18">
        <v>4</v>
      </c>
      <c r="CC18">
        <v>1</v>
      </c>
      <c r="CD18">
        <v>1</v>
      </c>
      <c r="CE18">
        <v>1</v>
      </c>
      <c r="CG18">
        <v>1</v>
      </c>
      <c r="CH18" t="s">
        <v>977</v>
      </c>
      <c r="CI18">
        <v>6</v>
      </c>
      <c r="CJ18">
        <v>1</v>
      </c>
      <c r="CK18" t="s">
        <v>812</v>
      </c>
      <c r="CO18">
        <v>1</v>
      </c>
      <c r="CP18" t="s">
        <v>813</v>
      </c>
      <c r="CQ18" t="s">
        <v>814</v>
      </c>
      <c r="CR18">
        <v>20</v>
      </c>
      <c r="CS18" t="s">
        <v>815</v>
      </c>
      <c r="CZ18">
        <v>10</v>
      </c>
      <c r="DA18" t="s">
        <v>814</v>
      </c>
      <c r="DJ18">
        <v>4</v>
      </c>
      <c r="DK18" t="s">
        <v>816</v>
      </c>
      <c r="DL18">
        <v>2</v>
      </c>
      <c r="DM18" t="s">
        <v>817</v>
      </c>
      <c r="EI18" t="s">
        <v>1341</v>
      </c>
      <c r="ET18">
        <v>2</v>
      </c>
      <c r="EU18" t="s">
        <v>811</v>
      </c>
      <c r="EV18">
        <v>2024</v>
      </c>
      <c r="EY18">
        <v>0</v>
      </c>
      <c r="FA18">
        <v>0</v>
      </c>
      <c r="FC18">
        <v>0</v>
      </c>
      <c r="FD18" t="s">
        <v>442</v>
      </c>
      <c r="FS18">
        <v>1</v>
      </c>
      <c r="GB18" s="6" t="s">
        <v>801</v>
      </c>
      <c r="GC18" s="6" t="s">
        <v>801</v>
      </c>
      <c r="GD18" s="6" t="s">
        <v>801</v>
      </c>
      <c r="GE18" s="6" t="s">
        <v>801</v>
      </c>
      <c r="GF18" t="s">
        <v>801</v>
      </c>
      <c r="GG18" s="6" t="s">
        <v>801</v>
      </c>
      <c r="GH18" s="6"/>
      <c r="GI18" s="6" t="s">
        <v>801</v>
      </c>
      <c r="GV18" s="6" t="s">
        <v>801</v>
      </c>
      <c r="GZ18" t="s">
        <v>801</v>
      </c>
      <c r="HA18" t="s">
        <v>801</v>
      </c>
      <c r="HB18" t="s">
        <v>801</v>
      </c>
      <c r="HC18" s="6" t="s">
        <v>801</v>
      </c>
      <c r="HE18" s="6" t="s">
        <v>801</v>
      </c>
      <c r="HF18" t="s">
        <v>801</v>
      </c>
      <c r="HG18" s="6" t="s">
        <v>801</v>
      </c>
      <c r="HH18" s="6" t="s">
        <v>801</v>
      </c>
      <c r="HI18" s="6"/>
      <c r="HJ18" s="6" t="s">
        <v>801</v>
      </c>
      <c r="HK18" s="6" t="s">
        <v>801</v>
      </c>
      <c r="HL18" s="6" t="s">
        <v>801</v>
      </c>
      <c r="HM18" s="6" t="s">
        <v>801</v>
      </c>
      <c r="HQ18" s="6" t="s">
        <v>801</v>
      </c>
      <c r="HR18" s="6" t="s">
        <v>801</v>
      </c>
      <c r="HU18" s="6" t="s">
        <v>801</v>
      </c>
      <c r="HV18" s="6" t="s">
        <v>801</v>
      </c>
      <c r="HW18" s="6" t="s">
        <v>801</v>
      </c>
      <c r="HX18" s="6" t="s">
        <v>801</v>
      </c>
      <c r="HY18" s="6"/>
      <c r="HZ18" s="6" t="s">
        <v>801</v>
      </c>
      <c r="IC18" s="6"/>
      <c r="ID18" s="6"/>
      <c r="IE18" t="s">
        <v>801</v>
      </c>
      <c r="II18" s="6" t="s">
        <v>801</v>
      </c>
      <c r="IJ18" t="s">
        <v>801</v>
      </c>
      <c r="IK18" t="s">
        <v>801</v>
      </c>
      <c r="IL18" t="s">
        <v>801</v>
      </c>
      <c r="IM18" t="s">
        <v>801</v>
      </c>
      <c r="IN18" t="s">
        <v>801</v>
      </c>
      <c r="IO18" t="s">
        <v>801</v>
      </c>
      <c r="IP18" s="6" t="s">
        <v>801</v>
      </c>
      <c r="IQ18" s="6" t="s">
        <v>801</v>
      </c>
      <c r="IS18" s="6" t="s">
        <v>801</v>
      </c>
      <c r="IT18" t="s">
        <v>801</v>
      </c>
      <c r="IZ18" s="6" t="s">
        <v>801</v>
      </c>
      <c r="JC18" t="s">
        <v>801</v>
      </c>
      <c r="JD18" t="s">
        <v>801</v>
      </c>
      <c r="JE18" t="s">
        <v>801</v>
      </c>
      <c r="JF18" t="s">
        <v>801</v>
      </c>
      <c r="JG18" s="6" t="s">
        <v>801</v>
      </c>
      <c r="JH18" s="6" t="s">
        <v>801</v>
      </c>
      <c r="JK18" s="6" t="s">
        <v>801</v>
      </c>
      <c r="JL18" s="6" t="s">
        <v>801</v>
      </c>
      <c r="JM18" s="6" t="s">
        <v>801</v>
      </c>
      <c r="JN18" s="6" t="s">
        <v>801</v>
      </c>
      <c r="JO18" s="6" t="s">
        <v>801</v>
      </c>
      <c r="JP18" s="6" t="s">
        <v>801</v>
      </c>
      <c r="JQ18" s="6" t="s">
        <v>801</v>
      </c>
      <c r="JS18" s="6" t="s">
        <v>801</v>
      </c>
      <c r="JU18" s="6" t="s">
        <v>801</v>
      </c>
      <c r="JX18" s="6" t="s">
        <v>801</v>
      </c>
      <c r="JZ18" s="6"/>
      <c r="KA18" t="s">
        <v>801</v>
      </c>
    </row>
    <row r="19" spans="1:293" x14ac:dyDescent="0.3">
      <c r="A19">
        <v>18</v>
      </c>
      <c r="B19" t="s">
        <v>1564</v>
      </c>
      <c r="C19" t="s">
        <v>801</v>
      </c>
      <c r="D19" t="s">
        <v>905</v>
      </c>
      <c r="F19" t="s">
        <v>803</v>
      </c>
      <c r="G19" t="s">
        <v>1650</v>
      </c>
      <c r="H19">
        <v>101</v>
      </c>
      <c r="I19" t="s">
        <v>421</v>
      </c>
      <c r="J19">
        <v>75280</v>
      </c>
      <c r="K19" t="s">
        <v>1563</v>
      </c>
      <c r="L19" t="s">
        <v>423</v>
      </c>
      <c r="M19" t="s">
        <v>804</v>
      </c>
      <c r="N19" t="s">
        <v>805</v>
      </c>
      <c r="Q19" t="s">
        <v>496</v>
      </c>
      <c r="R19" t="s">
        <v>810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 t="s">
        <v>807</v>
      </c>
      <c r="AE19" t="s">
        <v>808</v>
      </c>
      <c r="AF19">
        <v>5</v>
      </c>
      <c r="AG19">
        <v>9</v>
      </c>
      <c r="AH19">
        <v>1</v>
      </c>
      <c r="AO19" t="s">
        <v>1228</v>
      </c>
      <c r="AQ19" t="s">
        <v>1229</v>
      </c>
      <c r="AR19" s="9" t="s">
        <v>1565</v>
      </c>
      <c r="AS19" t="s">
        <v>1178</v>
      </c>
      <c r="AT19" t="s">
        <v>1566</v>
      </c>
      <c r="AU19" s="9" t="s">
        <v>1571</v>
      </c>
      <c r="AV19" t="s">
        <v>841</v>
      </c>
      <c r="AW19" t="s">
        <v>1572</v>
      </c>
      <c r="AX19" s="9" t="s">
        <v>1573</v>
      </c>
      <c r="AY19" t="s">
        <v>825</v>
      </c>
      <c r="AZ19" t="s">
        <v>1574</v>
      </c>
      <c r="BA19" s="9" t="s">
        <v>1575</v>
      </c>
      <c r="BB19" t="s">
        <v>825</v>
      </c>
      <c r="BC19" t="s">
        <v>1576</v>
      </c>
      <c r="BD19" s="9" t="s">
        <v>1577</v>
      </c>
      <c r="BE19" t="s">
        <v>825</v>
      </c>
      <c r="BF19" t="s">
        <v>1578</v>
      </c>
      <c r="BG19" s="9" t="s">
        <v>1567</v>
      </c>
      <c r="BH19" t="s">
        <v>825</v>
      </c>
      <c r="BI19" t="s">
        <v>1568</v>
      </c>
      <c r="BJ19" s="9" t="s">
        <v>1569</v>
      </c>
      <c r="BK19" t="s">
        <v>841</v>
      </c>
      <c r="BL19" t="s">
        <v>1570</v>
      </c>
      <c r="BM19" s="9" t="s">
        <v>1579</v>
      </c>
      <c r="BN19" t="s">
        <v>831</v>
      </c>
      <c r="BO19" t="s">
        <v>1580</v>
      </c>
      <c r="BP19" s="9" t="s">
        <v>1581</v>
      </c>
      <c r="BQ19" t="s">
        <v>831</v>
      </c>
      <c r="BR19" t="s">
        <v>1582</v>
      </c>
      <c r="CH19" t="s">
        <v>977</v>
      </c>
      <c r="CK19" t="s">
        <v>812</v>
      </c>
      <c r="CP19" t="s">
        <v>813</v>
      </c>
      <c r="CQ19" t="s">
        <v>814</v>
      </c>
      <c r="CS19" t="s">
        <v>815</v>
      </c>
      <c r="DA19" t="s">
        <v>814</v>
      </c>
      <c r="DJ19">
        <v>4</v>
      </c>
      <c r="DK19" t="s">
        <v>816</v>
      </c>
      <c r="DL19">
        <v>2</v>
      </c>
      <c r="DM19" t="s">
        <v>817</v>
      </c>
      <c r="EI19" t="s">
        <v>1651</v>
      </c>
      <c r="ET19">
        <v>22</v>
      </c>
      <c r="EU19" t="s">
        <v>811</v>
      </c>
      <c r="EV19">
        <v>2024</v>
      </c>
      <c r="EY19">
        <v>0</v>
      </c>
      <c r="FA19">
        <v>0</v>
      </c>
      <c r="FC19">
        <v>0</v>
      </c>
      <c r="FD19" t="s">
        <v>442</v>
      </c>
      <c r="FV19" t="s">
        <v>1583</v>
      </c>
      <c r="FW19" t="s">
        <v>822</v>
      </c>
      <c r="FX19" t="s">
        <v>1584</v>
      </c>
      <c r="FY19" t="s">
        <v>1585</v>
      </c>
      <c r="FZ19" t="s">
        <v>1266</v>
      </c>
      <c r="GA19" t="s">
        <v>1586</v>
      </c>
      <c r="GB19" s="6" t="s">
        <v>801</v>
      </c>
      <c r="GC19" s="6" t="s">
        <v>801</v>
      </c>
      <c r="GD19" t="s">
        <v>801</v>
      </c>
      <c r="GE19" t="s">
        <v>801</v>
      </c>
      <c r="GF19" t="s">
        <v>801</v>
      </c>
      <c r="GG19" t="s">
        <v>801</v>
      </c>
      <c r="GI19" t="s">
        <v>801</v>
      </c>
      <c r="GV19" t="s">
        <v>801</v>
      </c>
      <c r="GZ19" t="s">
        <v>801</v>
      </c>
      <c r="HA19" t="s">
        <v>801</v>
      </c>
      <c r="HB19" t="s">
        <v>801</v>
      </c>
      <c r="HC19" s="6" t="s">
        <v>801</v>
      </c>
      <c r="HE19" t="s">
        <v>801</v>
      </c>
      <c r="HF19" t="s">
        <v>801</v>
      </c>
      <c r="HG19" t="s">
        <v>801</v>
      </c>
      <c r="HH19" t="s">
        <v>801</v>
      </c>
      <c r="HJ19" t="s">
        <v>801</v>
      </c>
      <c r="HK19" s="6" t="s">
        <v>801</v>
      </c>
      <c r="HL19" s="6" t="s">
        <v>801</v>
      </c>
      <c r="HM19" t="s">
        <v>801</v>
      </c>
      <c r="HQ19" t="s">
        <v>801</v>
      </c>
      <c r="HR19" t="s">
        <v>801</v>
      </c>
      <c r="HU19" t="s">
        <v>801</v>
      </c>
      <c r="HV19" t="s">
        <v>801</v>
      </c>
      <c r="HW19" t="s">
        <v>801</v>
      </c>
      <c r="HX19" t="s">
        <v>801</v>
      </c>
      <c r="HZ19" t="s">
        <v>801</v>
      </c>
      <c r="IE19" t="s">
        <v>801</v>
      </c>
      <c r="II19" s="6" t="s">
        <v>801</v>
      </c>
      <c r="IJ19" t="s">
        <v>801</v>
      </c>
      <c r="IK19" t="s">
        <v>801</v>
      </c>
      <c r="IL19" t="s">
        <v>801</v>
      </c>
      <c r="IM19" t="s">
        <v>801</v>
      </c>
      <c r="IN19" t="s">
        <v>801</v>
      </c>
      <c r="IO19" t="s">
        <v>801</v>
      </c>
      <c r="IP19" t="s">
        <v>801</v>
      </c>
      <c r="IQ19" t="s">
        <v>801</v>
      </c>
      <c r="IS19" t="s">
        <v>801</v>
      </c>
      <c r="IT19" t="s">
        <v>801</v>
      </c>
      <c r="IZ19" t="s">
        <v>801</v>
      </c>
      <c r="JC19" t="s">
        <v>801</v>
      </c>
      <c r="JD19" t="s">
        <v>801</v>
      </c>
      <c r="JE19" t="s">
        <v>801</v>
      </c>
      <c r="JF19" t="s">
        <v>801</v>
      </c>
      <c r="JG19" t="s">
        <v>801</v>
      </c>
      <c r="JH19" t="s">
        <v>801</v>
      </c>
      <c r="JK19" t="s">
        <v>801</v>
      </c>
      <c r="JL19" t="s">
        <v>801</v>
      </c>
      <c r="JM19" t="s">
        <v>801</v>
      </c>
      <c r="JN19" t="s">
        <v>801</v>
      </c>
      <c r="JO19" t="s">
        <v>801</v>
      </c>
      <c r="JP19" t="s">
        <v>801</v>
      </c>
      <c r="JQ19" t="s">
        <v>801</v>
      </c>
      <c r="JS19" t="s">
        <v>801</v>
      </c>
      <c r="JU19" t="s">
        <v>801</v>
      </c>
      <c r="JX19" t="s">
        <v>801</v>
      </c>
      <c r="KA19" t="s">
        <v>801</v>
      </c>
      <c r="KB19" t="s">
        <v>1587</v>
      </c>
      <c r="KC19" t="s">
        <v>1266</v>
      </c>
      <c r="KD19" t="s">
        <v>1588</v>
      </c>
      <c r="KE19" t="s">
        <v>1589</v>
      </c>
      <c r="KF19" t="s">
        <v>831</v>
      </c>
      <c r="KG19" t="s">
        <v>1590</v>
      </c>
    </row>
    <row r="20" spans="1:293" x14ac:dyDescent="0.3">
      <c r="A20">
        <v>19</v>
      </c>
      <c r="B20" t="s">
        <v>1008</v>
      </c>
      <c r="C20" t="s">
        <v>801</v>
      </c>
      <c r="D20" t="s">
        <v>905</v>
      </c>
      <c r="F20" t="s">
        <v>803</v>
      </c>
      <c r="G20" t="s">
        <v>902</v>
      </c>
      <c r="H20" t="s">
        <v>3097</v>
      </c>
      <c r="I20" t="s">
        <v>903</v>
      </c>
      <c r="J20">
        <v>72150</v>
      </c>
      <c r="K20" t="s">
        <v>423</v>
      </c>
      <c r="L20" t="s">
        <v>423</v>
      </c>
      <c r="M20" t="s">
        <v>804</v>
      </c>
      <c r="N20" t="s">
        <v>805</v>
      </c>
      <c r="Q20" t="s">
        <v>496</v>
      </c>
      <c r="R20" t="s">
        <v>810</v>
      </c>
      <c r="U20">
        <v>1</v>
      </c>
      <c r="V20">
        <v>1</v>
      </c>
      <c r="W20">
        <v>1</v>
      </c>
      <c r="X20">
        <v>2</v>
      </c>
      <c r="Y20">
        <v>0</v>
      </c>
      <c r="Z20">
        <v>0</v>
      </c>
      <c r="AA20" t="s">
        <v>904</v>
      </c>
      <c r="AE20" t="s">
        <v>808</v>
      </c>
      <c r="AF20">
        <v>2</v>
      </c>
      <c r="AG20">
        <v>7</v>
      </c>
      <c r="AH20">
        <v>1</v>
      </c>
      <c r="AO20" t="s">
        <v>909</v>
      </c>
      <c r="AQ20" t="s">
        <v>910</v>
      </c>
      <c r="AR20" s="9" t="s">
        <v>911</v>
      </c>
      <c r="AS20" t="s">
        <v>1178</v>
      </c>
      <c r="AU20" s="9" t="s">
        <v>916</v>
      </c>
      <c r="AV20" t="s">
        <v>841</v>
      </c>
      <c r="AW20" t="s">
        <v>917</v>
      </c>
      <c r="AX20" s="9" t="s">
        <v>918</v>
      </c>
      <c r="AY20" t="s">
        <v>834</v>
      </c>
      <c r="AZ20" t="s">
        <v>919</v>
      </c>
      <c r="BA20" s="9" t="s">
        <v>920</v>
      </c>
      <c r="BB20" t="s">
        <v>831</v>
      </c>
      <c r="BC20" t="s">
        <v>921</v>
      </c>
      <c r="BD20" s="9" t="s">
        <v>922</v>
      </c>
      <c r="BE20" t="s">
        <v>834</v>
      </c>
      <c r="BF20" t="s">
        <v>923</v>
      </c>
      <c r="BG20" s="9" t="s">
        <v>912</v>
      </c>
      <c r="BH20" t="s">
        <v>831</v>
      </c>
      <c r="BI20" t="s">
        <v>913</v>
      </c>
      <c r="BJ20" s="9" t="s">
        <v>914</v>
      </c>
      <c r="BK20" t="s">
        <v>825</v>
      </c>
      <c r="BL20" t="s">
        <v>915</v>
      </c>
      <c r="BM20" s="9" t="s">
        <v>924</v>
      </c>
      <c r="BN20" t="s">
        <v>825</v>
      </c>
      <c r="BT20">
        <v>3</v>
      </c>
      <c r="BU20">
        <v>2</v>
      </c>
      <c r="BV20">
        <v>1</v>
      </c>
      <c r="BW20">
        <v>1</v>
      </c>
      <c r="BZ20">
        <v>8</v>
      </c>
      <c r="CA20">
        <v>1</v>
      </c>
      <c r="CB20">
        <v>1</v>
      </c>
      <c r="CC20">
        <v>4</v>
      </c>
      <c r="CD20">
        <v>1</v>
      </c>
      <c r="CE20">
        <v>1</v>
      </c>
      <c r="CG20">
        <v>1</v>
      </c>
      <c r="CH20" t="s">
        <v>977</v>
      </c>
      <c r="CI20">
        <v>4</v>
      </c>
      <c r="CJ20">
        <v>1</v>
      </c>
      <c r="CK20" t="s">
        <v>812</v>
      </c>
      <c r="CO20">
        <v>2</v>
      </c>
      <c r="CP20" t="s">
        <v>813</v>
      </c>
      <c r="CQ20" t="s">
        <v>814</v>
      </c>
      <c r="CR20">
        <v>14</v>
      </c>
      <c r="CS20" t="s">
        <v>815</v>
      </c>
      <c r="CZ20">
        <v>5</v>
      </c>
      <c r="DA20" t="s">
        <v>814</v>
      </c>
      <c r="DJ20">
        <v>4</v>
      </c>
      <c r="DK20" t="s">
        <v>816</v>
      </c>
      <c r="DL20">
        <v>2</v>
      </c>
      <c r="DM20" t="s">
        <v>817</v>
      </c>
      <c r="EI20" t="s">
        <v>1288</v>
      </c>
      <c r="ET20">
        <v>19</v>
      </c>
      <c r="EU20" t="s">
        <v>811</v>
      </c>
      <c r="EV20">
        <v>2024</v>
      </c>
      <c r="EY20">
        <v>0</v>
      </c>
      <c r="FA20">
        <v>0</v>
      </c>
      <c r="FC20">
        <v>0</v>
      </c>
      <c r="FD20" t="s">
        <v>442</v>
      </c>
      <c r="FR20">
        <v>2</v>
      </c>
      <c r="GB20" s="6" t="s">
        <v>801</v>
      </c>
      <c r="GC20" s="6" t="s">
        <v>801</v>
      </c>
      <c r="GD20" s="6" t="s">
        <v>801</v>
      </c>
      <c r="GE20" s="6" t="s">
        <v>801</v>
      </c>
      <c r="GF20" t="s">
        <v>801</v>
      </c>
      <c r="GG20" s="6" t="s">
        <v>801</v>
      </c>
      <c r="GH20" s="6"/>
      <c r="GI20" s="6" t="s">
        <v>801</v>
      </c>
      <c r="GV20" s="6" t="s">
        <v>801</v>
      </c>
      <c r="GZ20" t="s">
        <v>801</v>
      </c>
      <c r="HA20" t="s">
        <v>801</v>
      </c>
      <c r="HB20" t="s">
        <v>801</v>
      </c>
      <c r="HC20" s="6" t="s">
        <v>801</v>
      </c>
      <c r="HE20" s="6" t="s">
        <v>801</v>
      </c>
      <c r="HF20" t="s">
        <v>801</v>
      </c>
      <c r="HG20" s="6" t="s">
        <v>801</v>
      </c>
      <c r="HH20" s="6" t="s">
        <v>801</v>
      </c>
      <c r="HJ20" s="6" t="s">
        <v>801</v>
      </c>
      <c r="HK20" s="6" t="s">
        <v>801</v>
      </c>
      <c r="HL20" s="6" t="s">
        <v>801</v>
      </c>
      <c r="HM20" s="6" t="s">
        <v>801</v>
      </c>
      <c r="HQ20" s="6" t="s">
        <v>801</v>
      </c>
      <c r="HR20" s="6" t="s">
        <v>801</v>
      </c>
      <c r="HU20" s="6" t="s">
        <v>801</v>
      </c>
      <c r="HV20" s="6" t="s">
        <v>801</v>
      </c>
      <c r="HW20" s="6" t="s">
        <v>801</v>
      </c>
      <c r="HX20" s="6" t="s">
        <v>801</v>
      </c>
      <c r="HY20" s="6"/>
      <c r="HZ20" s="6" t="s">
        <v>801</v>
      </c>
      <c r="IC20" s="6"/>
      <c r="ID20" s="6"/>
      <c r="IE20" t="s">
        <v>801</v>
      </c>
      <c r="II20" s="6" t="s">
        <v>801</v>
      </c>
      <c r="IJ20" t="s">
        <v>801</v>
      </c>
      <c r="IK20" t="s">
        <v>801</v>
      </c>
      <c r="IL20" t="s">
        <v>801</v>
      </c>
      <c r="IM20" t="s">
        <v>801</v>
      </c>
      <c r="IN20" t="s">
        <v>801</v>
      </c>
      <c r="IO20" t="s">
        <v>801</v>
      </c>
      <c r="IP20" s="6" t="s">
        <v>801</v>
      </c>
      <c r="IQ20" s="6" t="s">
        <v>801</v>
      </c>
      <c r="IS20" s="6" t="s">
        <v>801</v>
      </c>
      <c r="IT20" t="s">
        <v>801</v>
      </c>
      <c r="IZ20" s="6" t="s">
        <v>801</v>
      </c>
      <c r="JC20" t="s">
        <v>801</v>
      </c>
      <c r="JD20" t="s">
        <v>801</v>
      </c>
      <c r="JE20" t="s">
        <v>801</v>
      </c>
      <c r="JF20" t="s">
        <v>801</v>
      </c>
      <c r="JG20" s="6" t="s">
        <v>801</v>
      </c>
      <c r="JH20" s="6" t="s">
        <v>801</v>
      </c>
      <c r="JK20" s="6" t="s">
        <v>801</v>
      </c>
      <c r="JL20" s="6" t="s">
        <v>801</v>
      </c>
      <c r="JM20" s="6" t="s">
        <v>801</v>
      </c>
      <c r="JN20" s="6" t="s">
        <v>801</v>
      </c>
      <c r="JO20" s="6" t="s">
        <v>801</v>
      </c>
      <c r="JP20" s="6" t="s">
        <v>801</v>
      </c>
      <c r="JQ20" s="6" t="s">
        <v>801</v>
      </c>
      <c r="JS20" s="6" t="s">
        <v>801</v>
      </c>
      <c r="JU20" s="6" t="s">
        <v>801</v>
      </c>
      <c r="JX20" s="6" t="s">
        <v>801</v>
      </c>
      <c r="JZ20" s="6"/>
      <c r="KA20" t="s">
        <v>801</v>
      </c>
    </row>
    <row r="21" spans="1:293" x14ac:dyDescent="0.3">
      <c r="A21">
        <v>20</v>
      </c>
      <c r="B21" t="s">
        <v>1411</v>
      </c>
      <c r="C21" t="s">
        <v>801</v>
      </c>
      <c r="D21" t="s">
        <v>905</v>
      </c>
      <c r="F21" t="s">
        <v>803</v>
      </c>
      <c r="G21" t="s">
        <v>1412</v>
      </c>
      <c r="H21" t="s">
        <v>3098</v>
      </c>
      <c r="I21" t="s">
        <v>1413</v>
      </c>
      <c r="J21">
        <v>72774</v>
      </c>
      <c r="K21" t="s">
        <v>773</v>
      </c>
      <c r="L21" t="s">
        <v>423</v>
      </c>
      <c r="M21" t="s">
        <v>1060</v>
      </c>
      <c r="N21" t="s">
        <v>805</v>
      </c>
      <c r="Q21" t="s">
        <v>496</v>
      </c>
      <c r="R21" t="s">
        <v>810</v>
      </c>
      <c r="U21">
        <v>1</v>
      </c>
      <c r="V21">
        <v>1</v>
      </c>
      <c r="W21">
        <v>1</v>
      </c>
      <c r="X21">
        <v>1</v>
      </c>
      <c r="Y21">
        <v>0</v>
      </c>
      <c r="Z21">
        <v>0</v>
      </c>
      <c r="AA21" t="s">
        <v>870</v>
      </c>
      <c r="AE21" t="s">
        <v>808</v>
      </c>
      <c r="AF21">
        <v>3</v>
      </c>
      <c r="AG21">
        <v>7</v>
      </c>
      <c r="AH21">
        <v>1</v>
      </c>
      <c r="AO21" t="s">
        <v>1414</v>
      </c>
      <c r="AQ21" t="s">
        <v>1416</v>
      </c>
      <c r="AR21" s="9" t="s">
        <v>1417</v>
      </c>
      <c r="AS21" t="s">
        <v>1178</v>
      </c>
      <c r="AT21" t="s">
        <v>1418</v>
      </c>
      <c r="AU21" s="9" t="s">
        <v>1423</v>
      </c>
      <c r="AV21" t="s">
        <v>1266</v>
      </c>
      <c r="AW21" t="s">
        <v>1424</v>
      </c>
      <c r="AX21" s="9" t="s">
        <v>1425</v>
      </c>
      <c r="AY21" t="s">
        <v>825</v>
      </c>
      <c r="AZ21" t="s">
        <v>1426</v>
      </c>
      <c r="BA21" s="9" t="s">
        <v>1407</v>
      </c>
      <c r="BB21" t="s">
        <v>825</v>
      </c>
      <c r="BC21" t="s">
        <v>1408</v>
      </c>
      <c r="BD21" s="9" t="s">
        <v>1427</v>
      </c>
      <c r="BE21" t="s">
        <v>825</v>
      </c>
      <c r="BF21" t="s">
        <v>1428</v>
      </c>
      <c r="BG21" s="9" t="s">
        <v>1419</v>
      </c>
      <c r="BH21" t="s">
        <v>841</v>
      </c>
      <c r="BI21" t="s">
        <v>1420</v>
      </c>
      <c r="BJ21" s="9" t="s">
        <v>1421</v>
      </c>
      <c r="BK21" t="s">
        <v>1266</v>
      </c>
      <c r="BL21" t="s">
        <v>1422</v>
      </c>
      <c r="BM21" s="9" t="s">
        <v>1429</v>
      </c>
      <c r="BN21" t="s">
        <v>825</v>
      </c>
      <c r="BO21" t="s">
        <v>1430</v>
      </c>
      <c r="BP21" s="9" t="s">
        <v>1431</v>
      </c>
      <c r="BQ21" t="s">
        <v>831</v>
      </c>
      <c r="BR21" t="s">
        <v>1432</v>
      </c>
      <c r="BT21">
        <v>3</v>
      </c>
      <c r="BU21">
        <v>2</v>
      </c>
      <c r="BV21">
        <v>1</v>
      </c>
      <c r="BW21">
        <v>3</v>
      </c>
      <c r="BY21">
        <v>2</v>
      </c>
      <c r="BZ21">
        <v>3</v>
      </c>
      <c r="CA21">
        <v>1</v>
      </c>
      <c r="CB21">
        <v>4</v>
      </c>
      <c r="CC21">
        <v>1</v>
      </c>
      <c r="CD21">
        <v>1</v>
      </c>
      <c r="CE21">
        <v>1</v>
      </c>
      <c r="CG21">
        <v>1</v>
      </c>
      <c r="CH21" t="s">
        <v>977</v>
      </c>
      <c r="CI21">
        <v>4</v>
      </c>
      <c r="CJ21">
        <v>1</v>
      </c>
      <c r="CK21" t="s">
        <v>812</v>
      </c>
      <c r="CO21">
        <v>1</v>
      </c>
      <c r="CP21" t="s">
        <v>813</v>
      </c>
      <c r="CQ21" t="s">
        <v>814</v>
      </c>
      <c r="CR21">
        <v>15</v>
      </c>
      <c r="CS21" t="s">
        <v>815</v>
      </c>
      <c r="CZ21">
        <v>5</v>
      </c>
      <c r="DA21" t="s">
        <v>814</v>
      </c>
      <c r="DJ21">
        <v>4</v>
      </c>
      <c r="DK21" t="s">
        <v>816</v>
      </c>
      <c r="DL21">
        <v>2</v>
      </c>
      <c r="DM21" t="s">
        <v>817</v>
      </c>
      <c r="EI21" t="s">
        <v>1415</v>
      </c>
      <c r="ET21">
        <v>26</v>
      </c>
      <c r="EU21" t="s">
        <v>811</v>
      </c>
      <c r="EV21">
        <v>2024</v>
      </c>
      <c r="EY21">
        <v>0</v>
      </c>
      <c r="FA21">
        <v>0</v>
      </c>
      <c r="FC21">
        <v>0</v>
      </c>
      <c r="FD21" t="s">
        <v>442</v>
      </c>
      <c r="FS21">
        <v>1</v>
      </c>
      <c r="GB21" s="6" t="s">
        <v>801</v>
      </c>
      <c r="GC21" s="6" t="s">
        <v>801</v>
      </c>
      <c r="GD21" s="6" t="s">
        <v>801</v>
      </c>
      <c r="GE21" s="6" t="s">
        <v>801</v>
      </c>
      <c r="GF21" t="s">
        <v>801</v>
      </c>
      <c r="GG21" s="6" t="s">
        <v>801</v>
      </c>
      <c r="GH21" s="6"/>
      <c r="GI21" s="6" t="s">
        <v>801</v>
      </c>
      <c r="GV21" s="6" t="s">
        <v>801</v>
      </c>
      <c r="GZ21" t="s">
        <v>801</v>
      </c>
      <c r="HA21" t="s">
        <v>801</v>
      </c>
      <c r="HB21" t="s">
        <v>801</v>
      </c>
      <c r="HC21" s="6" t="s">
        <v>801</v>
      </c>
      <c r="HE21" s="6" t="s">
        <v>801</v>
      </c>
      <c r="HF21" t="s">
        <v>801</v>
      </c>
      <c r="HG21" s="6" t="s">
        <v>801</v>
      </c>
      <c r="HH21" s="6" t="s">
        <v>801</v>
      </c>
      <c r="HJ21" t="s">
        <v>801</v>
      </c>
      <c r="HK21" s="6" t="s">
        <v>801</v>
      </c>
      <c r="HL21" s="6" t="s">
        <v>801</v>
      </c>
      <c r="HM21" s="6" t="s">
        <v>801</v>
      </c>
      <c r="HQ21" s="6" t="s">
        <v>801</v>
      </c>
      <c r="HR21" s="6" t="s">
        <v>801</v>
      </c>
      <c r="HU21" s="6" t="s">
        <v>801</v>
      </c>
      <c r="HV21" s="6" t="s">
        <v>801</v>
      </c>
      <c r="HW21" s="6" t="s">
        <v>801</v>
      </c>
      <c r="HX21" s="6" t="s">
        <v>801</v>
      </c>
      <c r="HY21" s="6"/>
      <c r="HZ21" s="6" t="s">
        <v>801</v>
      </c>
      <c r="IC21" s="6"/>
      <c r="ID21" s="6"/>
      <c r="IE21" t="s">
        <v>801</v>
      </c>
      <c r="II21" s="6" t="s">
        <v>801</v>
      </c>
      <c r="IJ21" t="s">
        <v>801</v>
      </c>
      <c r="IK21" t="s">
        <v>801</v>
      </c>
      <c r="IL21" t="s">
        <v>801</v>
      </c>
      <c r="IM21" t="s">
        <v>801</v>
      </c>
      <c r="IN21" t="s">
        <v>801</v>
      </c>
      <c r="IO21" t="s">
        <v>801</v>
      </c>
      <c r="IP21" s="6" t="s">
        <v>801</v>
      </c>
      <c r="IQ21" s="6" t="s">
        <v>801</v>
      </c>
      <c r="IS21" s="6" t="s">
        <v>801</v>
      </c>
      <c r="IT21" t="s">
        <v>801</v>
      </c>
      <c r="IZ21" s="6" t="s">
        <v>801</v>
      </c>
      <c r="JC21" t="s">
        <v>801</v>
      </c>
      <c r="JD21" t="s">
        <v>801</v>
      </c>
      <c r="JE21" t="s">
        <v>801</v>
      </c>
      <c r="JF21" t="s">
        <v>801</v>
      </c>
      <c r="JG21" s="6" t="s">
        <v>801</v>
      </c>
      <c r="JH21" s="6" t="s">
        <v>801</v>
      </c>
      <c r="JK21" s="6" t="s">
        <v>801</v>
      </c>
      <c r="JL21" s="6" t="s">
        <v>801</v>
      </c>
      <c r="JM21" s="6" t="s">
        <v>801</v>
      </c>
      <c r="JN21" s="6" t="s">
        <v>801</v>
      </c>
      <c r="JO21" s="6" t="s">
        <v>801</v>
      </c>
      <c r="JP21" s="6" t="s">
        <v>801</v>
      </c>
      <c r="JQ21" s="6" t="s">
        <v>801</v>
      </c>
      <c r="JS21" s="6" t="s">
        <v>801</v>
      </c>
      <c r="JU21" s="6" t="s">
        <v>801</v>
      </c>
      <c r="JX21" s="6" t="s">
        <v>801</v>
      </c>
      <c r="JZ21" s="6"/>
      <c r="KA21" t="s">
        <v>801</v>
      </c>
    </row>
    <row r="22" spans="1:293" x14ac:dyDescent="0.3">
      <c r="A22">
        <v>21</v>
      </c>
      <c r="B22" t="s">
        <v>1646</v>
      </c>
      <c r="C22" t="s">
        <v>801</v>
      </c>
      <c r="D22" t="s">
        <v>905</v>
      </c>
      <c r="F22" t="s">
        <v>803</v>
      </c>
      <c r="G22" t="s">
        <v>1647</v>
      </c>
      <c r="H22">
        <v>6510</v>
      </c>
      <c r="I22" t="s">
        <v>1648</v>
      </c>
      <c r="J22">
        <v>72810</v>
      </c>
      <c r="K22" t="s">
        <v>1435</v>
      </c>
      <c r="L22" t="s">
        <v>423</v>
      </c>
      <c r="M22" t="s">
        <v>804</v>
      </c>
      <c r="N22" t="s">
        <v>805</v>
      </c>
      <c r="O22">
        <v>2226892824</v>
      </c>
      <c r="P22" s="2" t="s">
        <v>1543</v>
      </c>
      <c r="Q22" t="s">
        <v>496</v>
      </c>
      <c r="R22" t="s">
        <v>810</v>
      </c>
      <c r="S22">
        <v>2</v>
      </c>
      <c r="T22" t="s">
        <v>1719</v>
      </c>
      <c r="U22">
        <v>1</v>
      </c>
      <c r="V22" t="s">
        <v>1721</v>
      </c>
      <c r="W22">
        <v>1</v>
      </c>
      <c r="X22">
        <v>1</v>
      </c>
      <c r="Y22">
        <v>2</v>
      </c>
      <c r="Z22">
        <v>0</v>
      </c>
      <c r="AA22" t="s">
        <v>870</v>
      </c>
      <c r="AB22">
        <v>453.82</v>
      </c>
      <c r="AC22">
        <v>453.82</v>
      </c>
      <c r="AE22" t="s">
        <v>808</v>
      </c>
      <c r="AF22">
        <v>5</v>
      </c>
      <c r="AG22">
        <v>5</v>
      </c>
      <c r="AH22">
        <v>1</v>
      </c>
      <c r="AL22">
        <v>100</v>
      </c>
      <c r="AM22">
        <v>6</v>
      </c>
      <c r="AO22" t="s">
        <v>1544</v>
      </c>
      <c r="AQ22" t="s">
        <v>1545</v>
      </c>
      <c r="AR22" s="9" t="s">
        <v>1546</v>
      </c>
      <c r="AS22" t="s">
        <v>1178</v>
      </c>
      <c r="AT22" t="s">
        <v>1547</v>
      </c>
      <c r="AU22" s="9" t="s">
        <v>1552</v>
      </c>
      <c r="AV22" t="s">
        <v>883</v>
      </c>
      <c r="AW22" t="s">
        <v>1553</v>
      </c>
      <c r="AX22" s="9" t="s">
        <v>1554</v>
      </c>
      <c r="AY22" t="s">
        <v>841</v>
      </c>
      <c r="AZ22" t="s">
        <v>1555</v>
      </c>
      <c r="BA22" s="9" t="s">
        <v>1556</v>
      </c>
      <c r="BB22" t="s">
        <v>831</v>
      </c>
      <c r="BC22" t="s">
        <v>1557</v>
      </c>
      <c r="BD22" s="9" t="s">
        <v>1558</v>
      </c>
      <c r="BE22" t="s">
        <v>825</v>
      </c>
      <c r="BF22" t="s">
        <v>1559</v>
      </c>
      <c r="BG22" s="9" t="s">
        <v>1548</v>
      </c>
      <c r="BH22" t="s">
        <v>883</v>
      </c>
      <c r="BI22" t="s">
        <v>1549</v>
      </c>
      <c r="BJ22" s="9" t="s">
        <v>1550</v>
      </c>
      <c r="BK22" t="s">
        <v>825</v>
      </c>
      <c r="BL22" t="s">
        <v>1551</v>
      </c>
      <c r="BM22" s="9" t="s">
        <v>1560</v>
      </c>
      <c r="BN22" t="s">
        <v>831</v>
      </c>
      <c r="BO22" t="s">
        <v>1561</v>
      </c>
      <c r="BP22" s="9" t="s">
        <v>1562</v>
      </c>
      <c r="BQ22" t="s">
        <v>825</v>
      </c>
      <c r="BT22">
        <v>4</v>
      </c>
      <c r="BU22">
        <v>1</v>
      </c>
      <c r="BV22">
        <v>1</v>
      </c>
      <c r="BW22">
        <v>3</v>
      </c>
      <c r="BY22">
        <v>4</v>
      </c>
      <c r="BZ22">
        <v>4</v>
      </c>
      <c r="CA22">
        <v>1</v>
      </c>
      <c r="CB22">
        <v>4</v>
      </c>
      <c r="CC22">
        <v>1</v>
      </c>
      <c r="CD22">
        <v>1</v>
      </c>
      <c r="CE22">
        <v>1</v>
      </c>
      <c r="CG22">
        <v>1</v>
      </c>
      <c r="CH22" t="s">
        <v>977</v>
      </c>
      <c r="CI22">
        <v>5</v>
      </c>
      <c r="CJ22">
        <v>1</v>
      </c>
      <c r="CK22" t="s">
        <v>812</v>
      </c>
      <c r="CO22">
        <v>2</v>
      </c>
      <c r="CP22" t="s">
        <v>813</v>
      </c>
      <c r="CQ22" t="s">
        <v>814</v>
      </c>
      <c r="CR22">
        <v>14</v>
      </c>
      <c r="CS22" t="s">
        <v>815</v>
      </c>
      <c r="CY22">
        <v>4</v>
      </c>
      <c r="CZ22">
        <v>10</v>
      </c>
      <c r="DA22" t="s">
        <v>814</v>
      </c>
      <c r="DJ22">
        <v>4</v>
      </c>
      <c r="DK22" t="s">
        <v>816</v>
      </c>
      <c r="DL22">
        <v>2</v>
      </c>
      <c r="DM22" t="s">
        <v>817</v>
      </c>
      <c r="EI22" t="s">
        <v>1649</v>
      </c>
      <c r="EJ22" t="s">
        <v>1723</v>
      </c>
      <c r="EK22" t="s">
        <v>1724</v>
      </c>
      <c r="EL22" t="s">
        <v>1725</v>
      </c>
      <c r="EM22" s="7" t="s">
        <v>1726</v>
      </c>
      <c r="EN22" t="s">
        <v>1727</v>
      </c>
      <c r="EO22" t="s">
        <v>1682</v>
      </c>
      <c r="EP22" t="s">
        <v>1684</v>
      </c>
      <c r="EQ22" t="s">
        <v>1722</v>
      </c>
      <c r="ET22">
        <v>29</v>
      </c>
      <c r="EU22" t="s">
        <v>811</v>
      </c>
      <c r="EV22">
        <v>2024</v>
      </c>
      <c r="EY22">
        <v>0</v>
      </c>
      <c r="FA22">
        <v>0</v>
      </c>
      <c r="FC22">
        <v>34</v>
      </c>
      <c r="FD22" t="s">
        <v>442</v>
      </c>
      <c r="FE22">
        <v>10000</v>
      </c>
      <c r="FS22">
        <v>2</v>
      </c>
      <c r="FT22">
        <v>10</v>
      </c>
      <c r="FU22">
        <v>4</v>
      </c>
      <c r="GB22" s="6" t="s">
        <v>801</v>
      </c>
      <c r="GC22" s="6" t="s">
        <v>801</v>
      </c>
      <c r="GD22" s="6" t="s">
        <v>801</v>
      </c>
      <c r="GE22" s="6" t="s">
        <v>801</v>
      </c>
      <c r="GF22" t="s">
        <v>801</v>
      </c>
      <c r="GG22" s="6" t="s">
        <v>801</v>
      </c>
      <c r="GH22" s="6" t="s">
        <v>801</v>
      </c>
      <c r="GI22" s="6" t="s">
        <v>801</v>
      </c>
      <c r="GV22" s="6" t="s">
        <v>801</v>
      </c>
      <c r="GZ22" s="6" t="s">
        <v>801</v>
      </c>
      <c r="HA22" t="s">
        <v>801</v>
      </c>
      <c r="HB22" t="s">
        <v>801</v>
      </c>
      <c r="HC22" s="6" t="s">
        <v>801</v>
      </c>
      <c r="HE22" s="6" t="s">
        <v>801</v>
      </c>
      <c r="HF22" s="6" t="s">
        <v>801</v>
      </c>
      <c r="HG22" s="6" t="s">
        <v>801</v>
      </c>
      <c r="HH22" s="6" t="s">
        <v>801</v>
      </c>
      <c r="HI22" s="6" t="s">
        <v>801</v>
      </c>
      <c r="HJ22" s="6" t="s">
        <v>801</v>
      </c>
      <c r="HK22" s="6" t="s">
        <v>801</v>
      </c>
      <c r="HL22" s="6" t="s">
        <v>801</v>
      </c>
      <c r="HM22" s="6" t="s">
        <v>801</v>
      </c>
      <c r="HQ22" s="6" t="s">
        <v>801</v>
      </c>
      <c r="HR22" s="6" t="s">
        <v>801</v>
      </c>
      <c r="HS22" s="6" t="s">
        <v>801</v>
      </c>
      <c r="HT22" s="6" t="s">
        <v>801</v>
      </c>
      <c r="HU22" s="6" t="s">
        <v>801</v>
      </c>
      <c r="HV22" s="6" t="s">
        <v>801</v>
      </c>
      <c r="HW22" s="6" t="s">
        <v>801</v>
      </c>
      <c r="HX22" s="6" t="s">
        <v>801</v>
      </c>
      <c r="HY22" s="6" t="s">
        <v>801</v>
      </c>
      <c r="HZ22" s="6" t="s">
        <v>801</v>
      </c>
      <c r="IB22" s="6" t="s">
        <v>801</v>
      </c>
      <c r="IC22" s="6" t="s">
        <v>801</v>
      </c>
      <c r="ID22" s="6" t="s">
        <v>801</v>
      </c>
      <c r="IE22" s="6" t="s">
        <v>801</v>
      </c>
      <c r="II22" s="6" t="s">
        <v>801</v>
      </c>
      <c r="IJ22" t="s">
        <v>801</v>
      </c>
      <c r="IK22" s="6" t="s">
        <v>801</v>
      </c>
      <c r="IL22" s="6" t="s">
        <v>801</v>
      </c>
      <c r="IM22" s="6" t="s">
        <v>801</v>
      </c>
      <c r="IN22" s="6" t="s">
        <v>801</v>
      </c>
      <c r="IO22" s="6" t="s">
        <v>801</v>
      </c>
      <c r="IP22" s="6" t="s">
        <v>801</v>
      </c>
      <c r="IQ22" s="6" t="s">
        <v>801</v>
      </c>
      <c r="IS22" s="6" t="s">
        <v>801</v>
      </c>
      <c r="IT22" s="6" t="s">
        <v>801</v>
      </c>
      <c r="IZ22" s="6" t="s">
        <v>801</v>
      </c>
      <c r="JC22" s="6" t="s">
        <v>801</v>
      </c>
      <c r="JD22" s="6" t="s">
        <v>801</v>
      </c>
      <c r="JE22" t="s">
        <v>801</v>
      </c>
      <c r="JF22" t="s">
        <v>801</v>
      </c>
      <c r="JG22" s="6" t="s">
        <v>801</v>
      </c>
      <c r="JH22" s="6" t="s">
        <v>801</v>
      </c>
      <c r="JK22" s="6" t="s">
        <v>801</v>
      </c>
      <c r="JL22" s="6" t="s">
        <v>801</v>
      </c>
      <c r="JM22" s="6" t="s">
        <v>801</v>
      </c>
      <c r="JN22" s="6" t="s">
        <v>801</v>
      </c>
      <c r="JO22" s="6" t="s">
        <v>801</v>
      </c>
      <c r="JP22" s="6" t="s">
        <v>801</v>
      </c>
      <c r="JQ22" s="6" t="s">
        <v>801</v>
      </c>
      <c r="JR22" s="6" t="s">
        <v>801</v>
      </c>
      <c r="JS22" s="6" t="s">
        <v>801</v>
      </c>
      <c r="JU22" s="6" t="s">
        <v>801</v>
      </c>
      <c r="JX22" s="6" t="s">
        <v>801</v>
      </c>
      <c r="JZ22" s="6" t="s">
        <v>801</v>
      </c>
      <c r="KA22" s="6" t="s">
        <v>801</v>
      </c>
    </row>
    <row r="23" spans="1:293" x14ac:dyDescent="0.3">
      <c r="A23">
        <v>22</v>
      </c>
      <c r="B23" t="s">
        <v>1522</v>
      </c>
      <c r="C23" t="s">
        <v>801</v>
      </c>
      <c r="D23" t="s">
        <v>905</v>
      </c>
      <c r="F23" t="s">
        <v>803</v>
      </c>
      <c r="G23" t="s">
        <v>1482</v>
      </c>
      <c r="H23" t="s">
        <v>3099</v>
      </c>
      <c r="I23" t="s">
        <v>1483</v>
      </c>
      <c r="J23">
        <v>72825</v>
      </c>
      <c r="K23" t="s">
        <v>1435</v>
      </c>
      <c r="L23" t="s">
        <v>423</v>
      </c>
      <c r="M23" t="s">
        <v>804</v>
      </c>
      <c r="N23" t="s">
        <v>805</v>
      </c>
      <c r="O23">
        <v>2226894860</v>
      </c>
      <c r="P23" s="2" t="s">
        <v>1523</v>
      </c>
      <c r="Q23" t="s">
        <v>496</v>
      </c>
      <c r="R23" t="s">
        <v>810</v>
      </c>
      <c r="S23">
        <v>3</v>
      </c>
      <c r="T23" t="s">
        <v>1668</v>
      </c>
      <c r="U23">
        <v>1</v>
      </c>
      <c r="V23" t="s">
        <v>1720</v>
      </c>
      <c r="W23">
        <v>1</v>
      </c>
      <c r="X23">
        <v>1</v>
      </c>
      <c r="Y23">
        <v>0</v>
      </c>
      <c r="Z23">
        <v>0</v>
      </c>
      <c r="AA23" t="s">
        <v>870</v>
      </c>
      <c r="AB23">
        <v>300</v>
      </c>
      <c r="AC23">
        <v>300</v>
      </c>
      <c r="AE23" t="s">
        <v>808</v>
      </c>
      <c r="AF23">
        <v>1</v>
      </c>
      <c r="AG23">
        <v>9</v>
      </c>
      <c r="AH23">
        <v>1</v>
      </c>
      <c r="AL23">
        <v>40</v>
      </c>
      <c r="AM23">
        <v>6</v>
      </c>
      <c r="AO23" t="s">
        <v>1524</v>
      </c>
      <c r="AQ23" t="s">
        <v>1526</v>
      </c>
      <c r="AR23" s="9" t="s">
        <v>1527</v>
      </c>
      <c r="AS23" t="s">
        <v>1178</v>
      </c>
      <c r="AT23" t="s">
        <v>1528</v>
      </c>
      <c r="AU23" s="9" t="s">
        <v>1533</v>
      </c>
      <c r="AV23" t="s">
        <v>825</v>
      </c>
      <c r="AW23" t="s">
        <v>1534</v>
      </c>
      <c r="AX23" s="9" t="s">
        <v>1535</v>
      </c>
      <c r="AY23" t="s">
        <v>825</v>
      </c>
      <c r="AZ23" t="s">
        <v>1536</v>
      </c>
      <c r="BA23" s="9" t="s">
        <v>1537</v>
      </c>
      <c r="BB23" t="s">
        <v>831</v>
      </c>
      <c r="BC23" t="s">
        <v>1538</v>
      </c>
      <c r="BD23" s="9" t="s">
        <v>1537</v>
      </c>
      <c r="BE23" t="s">
        <v>831</v>
      </c>
      <c r="BF23" t="s">
        <v>1538</v>
      </c>
      <c r="BG23" s="9" t="s">
        <v>1529</v>
      </c>
      <c r="BH23" t="s">
        <v>831</v>
      </c>
      <c r="BI23" t="s">
        <v>1530</v>
      </c>
      <c r="BJ23" s="9" t="s">
        <v>1531</v>
      </c>
      <c r="BK23" t="s">
        <v>883</v>
      </c>
      <c r="BL23" t="s">
        <v>1532</v>
      </c>
      <c r="BM23" s="9" t="s">
        <v>1539</v>
      </c>
      <c r="BN23" t="s">
        <v>841</v>
      </c>
      <c r="BO23" t="s">
        <v>1540</v>
      </c>
      <c r="BP23" s="9" t="s">
        <v>1541</v>
      </c>
      <c r="BQ23" t="s">
        <v>883</v>
      </c>
      <c r="BR23" t="s">
        <v>1542</v>
      </c>
      <c r="BT23">
        <v>3</v>
      </c>
      <c r="BU23">
        <v>2</v>
      </c>
      <c r="BV23">
        <v>1</v>
      </c>
      <c r="BW23">
        <v>3</v>
      </c>
      <c r="BY23">
        <v>1</v>
      </c>
      <c r="BZ23">
        <v>4</v>
      </c>
      <c r="CA23">
        <v>1</v>
      </c>
      <c r="CB23">
        <v>1</v>
      </c>
      <c r="CC23">
        <v>1</v>
      </c>
      <c r="CD23">
        <v>1</v>
      </c>
      <c r="CE23">
        <v>1</v>
      </c>
      <c r="CG23">
        <v>1</v>
      </c>
      <c r="CH23" t="s">
        <v>977</v>
      </c>
      <c r="CI23">
        <v>4</v>
      </c>
      <c r="CJ23">
        <v>1</v>
      </c>
      <c r="CK23" t="s">
        <v>812</v>
      </c>
      <c r="CO23">
        <v>2</v>
      </c>
      <c r="CP23" t="s">
        <v>813</v>
      </c>
      <c r="CQ23" t="s">
        <v>814</v>
      </c>
      <c r="CR23">
        <f>+FT23+FU23</f>
        <v>16</v>
      </c>
      <c r="CS23" t="s">
        <v>815</v>
      </c>
      <c r="CY23">
        <v>3</v>
      </c>
      <c r="CZ23">
        <v>3</v>
      </c>
      <c r="DA23" t="s">
        <v>814</v>
      </c>
      <c r="DJ23">
        <v>4</v>
      </c>
      <c r="DK23" t="s">
        <v>816</v>
      </c>
      <c r="DL23">
        <v>2</v>
      </c>
      <c r="DM23" t="s">
        <v>817</v>
      </c>
      <c r="EI23" t="s">
        <v>1525</v>
      </c>
      <c r="EJ23" t="s">
        <v>1673</v>
      </c>
      <c r="EK23" t="s">
        <v>1674</v>
      </c>
      <c r="EL23" t="s">
        <v>1675</v>
      </c>
      <c r="EM23" t="s">
        <v>1676</v>
      </c>
      <c r="EN23" t="s">
        <v>1677</v>
      </c>
      <c r="EO23" t="s">
        <v>1682</v>
      </c>
      <c r="EP23" t="s">
        <v>1683</v>
      </c>
      <c r="EQ23" t="s">
        <v>1684</v>
      </c>
      <c r="ER23" t="s">
        <v>1690</v>
      </c>
      <c r="ET23">
        <v>28</v>
      </c>
      <c r="EU23" t="s">
        <v>811</v>
      </c>
      <c r="EV23">
        <v>2024</v>
      </c>
      <c r="EY23">
        <v>0</v>
      </c>
      <c r="FA23">
        <v>0</v>
      </c>
      <c r="FC23">
        <v>0</v>
      </c>
      <c r="FD23" t="s">
        <v>442</v>
      </c>
      <c r="FE23">
        <v>600</v>
      </c>
      <c r="FS23">
        <v>2</v>
      </c>
      <c r="FT23">
        <v>9</v>
      </c>
      <c r="FU23">
        <v>7</v>
      </c>
      <c r="GB23" s="6" t="s">
        <v>801</v>
      </c>
      <c r="GC23" s="6" t="s">
        <v>801</v>
      </c>
      <c r="GD23" s="6" t="s">
        <v>801</v>
      </c>
      <c r="GE23" s="6" t="s">
        <v>801</v>
      </c>
      <c r="GF23" s="6" t="s">
        <v>801</v>
      </c>
      <c r="GG23" s="6" t="s">
        <v>801</v>
      </c>
      <c r="GH23" s="6" t="s">
        <v>801</v>
      </c>
      <c r="GI23" s="6" t="s">
        <v>801</v>
      </c>
      <c r="GV23" s="6" t="s">
        <v>801</v>
      </c>
      <c r="GW23" s="6" t="s">
        <v>801</v>
      </c>
      <c r="GZ23" s="6" t="s">
        <v>801</v>
      </c>
      <c r="HA23" s="6" t="s">
        <v>801</v>
      </c>
      <c r="HB23" s="6" t="s">
        <v>801</v>
      </c>
      <c r="HC23" s="6" t="s">
        <v>801</v>
      </c>
      <c r="HE23" s="6" t="s">
        <v>801</v>
      </c>
      <c r="HF23" s="6" t="s">
        <v>801</v>
      </c>
      <c r="HG23" s="6" t="s">
        <v>801</v>
      </c>
      <c r="HH23" s="6" t="s">
        <v>801</v>
      </c>
      <c r="HJ23" s="6" t="s">
        <v>801</v>
      </c>
      <c r="HK23" s="6" t="s">
        <v>801</v>
      </c>
      <c r="HL23" s="6" t="s">
        <v>801</v>
      </c>
      <c r="HM23" s="6" t="s">
        <v>801</v>
      </c>
      <c r="HQ23" s="6" t="s">
        <v>801</v>
      </c>
      <c r="HR23" s="6" t="s">
        <v>801</v>
      </c>
      <c r="HS23" s="6" t="s">
        <v>801</v>
      </c>
      <c r="HT23" s="6" t="s">
        <v>801</v>
      </c>
      <c r="HU23" s="6" t="s">
        <v>801</v>
      </c>
      <c r="HV23" s="6" t="s">
        <v>801</v>
      </c>
      <c r="HW23" s="6" t="s">
        <v>801</v>
      </c>
      <c r="HX23" s="6" t="s">
        <v>801</v>
      </c>
      <c r="HY23" s="6" t="s">
        <v>801</v>
      </c>
      <c r="HZ23" s="6" t="s">
        <v>801</v>
      </c>
      <c r="IB23" s="6" t="s">
        <v>801</v>
      </c>
      <c r="IC23" s="6" t="s">
        <v>801</v>
      </c>
      <c r="ID23" s="6" t="s">
        <v>801</v>
      </c>
      <c r="IE23" s="6" t="s">
        <v>801</v>
      </c>
      <c r="II23" s="6" t="s">
        <v>801</v>
      </c>
      <c r="IJ23" t="s">
        <v>801</v>
      </c>
      <c r="IK23" s="6" t="s">
        <v>801</v>
      </c>
      <c r="IL23" s="6" t="s">
        <v>801</v>
      </c>
      <c r="IM23" s="6" t="s">
        <v>801</v>
      </c>
      <c r="IN23" s="6" t="s">
        <v>801</v>
      </c>
      <c r="IO23" s="6" t="s">
        <v>801</v>
      </c>
      <c r="IP23" s="6" t="s">
        <v>801</v>
      </c>
      <c r="IQ23" s="6" t="s">
        <v>801</v>
      </c>
      <c r="IS23" s="6" t="s">
        <v>801</v>
      </c>
      <c r="IT23" s="6" t="s">
        <v>801</v>
      </c>
      <c r="IZ23" s="6" t="s">
        <v>801</v>
      </c>
      <c r="JC23" s="6" t="s">
        <v>801</v>
      </c>
      <c r="JD23" s="6" t="s">
        <v>801</v>
      </c>
      <c r="JE23" s="6" t="s">
        <v>801</v>
      </c>
      <c r="JF23" s="6" t="s">
        <v>801</v>
      </c>
      <c r="JG23" s="6" t="s">
        <v>801</v>
      </c>
      <c r="JH23" s="6" t="s">
        <v>801</v>
      </c>
      <c r="JK23" s="6" t="s">
        <v>801</v>
      </c>
      <c r="JL23" s="6" t="s">
        <v>801</v>
      </c>
      <c r="JM23" s="6" t="s">
        <v>801</v>
      </c>
      <c r="JN23" s="6" t="s">
        <v>801</v>
      </c>
      <c r="JO23" s="6" t="s">
        <v>801</v>
      </c>
      <c r="JP23" s="6" t="s">
        <v>801</v>
      </c>
      <c r="JQ23" s="6" t="s">
        <v>801</v>
      </c>
      <c r="JR23" s="6" t="s">
        <v>801</v>
      </c>
      <c r="JS23" s="6" t="s">
        <v>801</v>
      </c>
      <c r="JU23" s="6" t="s">
        <v>801</v>
      </c>
      <c r="JX23" s="6" t="s">
        <v>801</v>
      </c>
      <c r="JZ23" s="6" t="s">
        <v>801</v>
      </c>
      <c r="KA23" s="6" t="s">
        <v>801</v>
      </c>
    </row>
    <row r="24" spans="1:293" x14ac:dyDescent="0.3">
      <c r="A24">
        <v>23</v>
      </c>
      <c r="B24" t="s">
        <v>1817</v>
      </c>
      <c r="C24" t="s">
        <v>801</v>
      </c>
      <c r="D24" t="s">
        <v>905</v>
      </c>
      <c r="F24" t="s">
        <v>803</v>
      </c>
      <c r="G24" t="s">
        <v>902</v>
      </c>
      <c r="H24" t="s">
        <v>3100</v>
      </c>
      <c r="I24" t="s">
        <v>903</v>
      </c>
      <c r="J24">
        <v>72150</v>
      </c>
      <c r="K24" t="s">
        <v>423</v>
      </c>
      <c r="L24" t="s">
        <v>423</v>
      </c>
      <c r="M24" t="s">
        <v>804</v>
      </c>
      <c r="N24" t="s">
        <v>805</v>
      </c>
      <c r="O24">
        <v>2222231030</v>
      </c>
      <c r="Q24" t="s">
        <v>496</v>
      </c>
      <c r="R24" t="s">
        <v>810</v>
      </c>
      <c r="S24">
        <v>8</v>
      </c>
      <c r="T24" t="s">
        <v>1822</v>
      </c>
      <c r="U24">
        <v>1</v>
      </c>
      <c r="V24" t="s">
        <v>1823</v>
      </c>
      <c r="W24">
        <v>1</v>
      </c>
      <c r="X24">
        <v>1</v>
      </c>
      <c r="Y24">
        <v>2</v>
      </c>
      <c r="Z24">
        <v>0</v>
      </c>
      <c r="AA24" t="s">
        <v>450</v>
      </c>
      <c r="AB24">
        <v>500</v>
      </c>
      <c r="AC24">
        <v>500</v>
      </c>
      <c r="AE24" t="s">
        <v>808</v>
      </c>
      <c r="AF24">
        <v>3</v>
      </c>
      <c r="AG24">
        <v>4</v>
      </c>
      <c r="AH24">
        <v>1</v>
      </c>
      <c r="AL24">
        <v>1</v>
      </c>
      <c r="AM24">
        <v>3</v>
      </c>
      <c r="AO24" s="1" t="s">
        <v>925</v>
      </c>
      <c r="AP24" s="1"/>
      <c r="AQ24" t="s">
        <v>928</v>
      </c>
      <c r="AR24" s="9" t="s">
        <v>1805</v>
      </c>
      <c r="AS24" t="s">
        <v>933</v>
      </c>
      <c r="AT24" t="s">
        <v>1806</v>
      </c>
      <c r="AU24" s="9" t="s">
        <v>1811</v>
      </c>
      <c r="AV24" t="s">
        <v>933</v>
      </c>
      <c r="AW24" t="s">
        <v>1812</v>
      </c>
      <c r="AX24" s="9" t="s">
        <v>1813</v>
      </c>
      <c r="AY24" t="s">
        <v>933</v>
      </c>
      <c r="AZ24" t="s">
        <v>1814</v>
      </c>
      <c r="BA24" s="9" t="s">
        <v>1815</v>
      </c>
      <c r="BB24" t="s">
        <v>933</v>
      </c>
      <c r="BC24" t="s">
        <v>1816</v>
      </c>
      <c r="BG24" s="9" t="s">
        <v>1807</v>
      </c>
      <c r="BH24" t="s">
        <v>933</v>
      </c>
      <c r="BI24" t="s">
        <v>1808</v>
      </c>
      <c r="BJ24" s="9" t="s">
        <v>1809</v>
      </c>
      <c r="BK24" t="s">
        <v>933</v>
      </c>
      <c r="BL24" t="s">
        <v>1810</v>
      </c>
      <c r="BT24">
        <v>4</v>
      </c>
      <c r="BU24">
        <v>2</v>
      </c>
      <c r="BV24">
        <v>1</v>
      </c>
      <c r="BW24">
        <v>4</v>
      </c>
      <c r="BY24">
        <v>1</v>
      </c>
      <c r="BZ24">
        <v>2</v>
      </c>
      <c r="CB24">
        <v>1</v>
      </c>
      <c r="CG24">
        <v>2</v>
      </c>
      <c r="CH24" t="s">
        <v>976</v>
      </c>
      <c r="CI24">
        <v>5</v>
      </c>
      <c r="CJ24">
        <v>1</v>
      </c>
      <c r="CK24" t="s">
        <v>953</v>
      </c>
      <c r="CO24">
        <v>2</v>
      </c>
      <c r="CP24" t="s">
        <v>813</v>
      </c>
      <c r="CQ24" t="s">
        <v>814</v>
      </c>
      <c r="CR24">
        <v>23</v>
      </c>
      <c r="CS24" t="s">
        <v>1160</v>
      </c>
      <c r="CY24">
        <v>3</v>
      </c>
      <c r="CZ24">
        <v>6</v>
      </c>
      <c r="DA24" t="s">
        <v>926</v>
      </c>
      <c r="DJ24">
        <v>4</v>
      </c>
      <c r="DK24" t="s">
        <v>927</v>
      </c>
      <c r="DL24">
        <v>2</v>
      </c>
      <c r="DM24" t="s">
        <v>817</v>
      </c>
      <c r="EI24" t="s">
        <v>1289</v>
      </c>
      <c r="EJ24" t="s">
        <v>1824</v>
      </c>
      <c r="EK24" t="s">
        <v>1825</v>
      </c>
      <c r="EL24" t="s">
        <v>1826</v>
      </c>
      <c r="EM24" t="s">
        <v>902</v>
      </c>
      <c r="EN24" t="s">
        <v>1827</v>
      </c>
      <c r="EO24" t="s">
        <v>1682</v>
      </c>
      <c r="EP24" t="s">
        <v>1683</v>
      </c>
      <c r="EQ24" t="s">
        <v>1684</v>
      </c>
      <c r="ER24" t="s">
        <v>1690</v>
      </c>
      <c r="ET24">
        <v>19</v>
      </c>
      <c r="EU24" t="s">
        <v>811</v>
      </c>
      <c r="EV24">
        <v>2024</v>
      </c>
      <c r="EY24">
        <v>0</v>
      </c>
      <c r="FA24">
        <v>0</v>
      </c>
      <c r="FC24">
        <v>0</v>
      </c>
      <c r="FD24" t="s">
        <v>442</v>
      </c>
      <c r="FE24">
        <v>660</v>
      </c>
      <c r="FS24">
        <v>3</v>
      </c>
      <c r="FT24">
        <v>5</v>
      </c>
      <c r="FU24">
        <v>17</v>
      </c>
      <c r="GB24" s="6" t="s">
        <v>801</v>
      </c>
      <c r="GC24" t="s">
        <v>801</v>
      </c>
      <c r="GD24" s="6" t="s">
        <v>801</v>
      </c>
      <c r="GE24" t="s">
        <v>801</v>
      </c>
      <c r="GF24" t="s">
        <v>801</v>
      </c>
      <c r="GG24" s="6" t="s">
        <v>801</v>
      </c>
      <c r="GH24" s="6" t="s">
        <v>801</v>
      </c>
      <c r="GI24" s="6" t="s">
        <v>801</v>
      </c>
      <c r="GV24" s="6" t="s">
        <v>801</v>
      </c>
      <c r="GW24" s="6" t="s">
        <v>801</v>
      </c>
      <c r="GZ24" s="6" t="s">
        <v>801</v>
      </c>
      <c r="HA24" s="6" t="s">
        <v>801</v>
      </c>
      <c r="HB24" s="6" t="s">
        <v>801</v>
      </c>
      <c r="HC24" s="6" t="s">
        <v>801</v>
      </c>
      <c r="HE24" s="6" t="s">
        <v>801</v>
      </c>
      <c r="HF24" s="6" t="s">
        <v>801</v>
      </c>
      <c r="HG24" s="6" t="s">
        <v>801</v>
      </c>
      <c r="HH24" s="6" t="s">
        <v>801</v>
      </c>
      <c r="HJ24" s="6" t="s">
        <v>801</v>
      </c>
      <c r="HK24" s="6" t="s">
        <v>801</v>
      </c>
      <c r="HL24" s="6" t="s">
        <v>801</v>
      </c>
      <c r="HM24" s="6" t="s">
        <v>801</v>
      </c>
      <c r="HQ24" s="6" t="s">
        <v>801</v>
      </c>
      <c r="HR24" s="6" t="s">
        <v>801</v>
      </c>
      <c r="HS24" s="6" t="s">
        <v>801</v>
      </c>
      <c r="HT24" s="6" t="s">
        <v>801</v>
      </c>
      <c r="HU24" s="6" t="s">
        <v>801</v>
      </c>
      <c r="HV24" s="6" t="s">
        <v>801</v>
      </c>
      <c r="HW24" s="6" t="s">
        <v>801</v>
      </c>
      <c r="HX24" s="6" t="s">
        <v>801</v>
      </c>
      <c r="HY24" s="6" t="s">
        <v>801</v>
      </c>
      <c r="HZ24" s="6" t="s">
        <v>801</v>
      </c>
      <c r="IB24" s="6" t="s">
        <v>801</v>
      </c>
      <c r="IE24" s="6" t="s">
        <v>801</v>
      </c>
      <c r="II24" s="6" t="s">
        <v>801</v>
      </c>
      <c r="IK24" s="6" t="s">
        <v>801</v>
      </c>
      <c r="IL24" s="6" t="s">
        <v>801</v>
      </c>
      <c r="IM24" s="6" t="s">
        <v>801</v>
      </c>
      <c r="IN24" s="6" t="s">
        <v>801</v>
      </c>
      <c r="IO24" s="6" t="s">
        <v>801</v>
      </c>
      <c r="IP24" s="6" t="s">
        <v>801</v>
      </c>
      <c r="IQ24" s="6" t="s">
        <v>801</v>
      </c>
      <c r="IS24" s="6" t="s">
        <v>801</v>
      </c>
      <c r="IT24" s="6" t="s">
        <v>801</v>
      </c>
      <c r="IZ24" s="6" t="s">
        <v>801</v>
      </c>
      <c r="JC24" s="6" t="s">
        <v>801</v>
      </c>
      <c r="JD24" s="6" t="s">
        <v>801</v>
      </c>
      <c r="JE24" s="6" t="s">
        <v>801</v>
      </c>
      <c r="JF24" s="6" t="s">
        <v>801</v>
      </c>
      <c r="JG24" s="6" t="s">
        <v>801</v>
      </c>
      <c r="JH24" s="6" t="s">
        <v>801</v>
      </c>
      <c r="JK24" s="6" t="s">
        <v>801</v>
      </c>
      <c r="JL24" s="6" t="s">
        <v>801</v>
      </c>
      <c r="JM24" s="6" t="s">
        <v>801</v>
      </c>
      <c r="JN24" s="6" t="s">
        <v>801</v>
      </c>
      <c r="JO24" s="6" t="s">
        <v>801</v>
      </c>
      <c r="JP24" s="6" t="s">
        <v>801</v>
      </c>
      <c r="JQ24" s="6" t="s">
        <v>801</v>
      </c>
      <c r="JR24" s="6" t="s">
        <v>801</v>
      </c>
      <c r="JS24" s="6" t="s">
        <v>801</v>
      </c>
      <c r="JU24" s="6" t="s">
        <v>801</v>
      </c>
      <c r="JX24" s="6" t="s">
        <v>801</v>
      </c>
      <c r="JZ24" s="6" t="s">
        <v>801</v>
      </c>
      <c r="KA24" s="6" t="s">
        <v>801</v>
      </c>
    </row>
    <row r="25" spans="1:293" x14ac:dyDescent="0.3">
      <c r="A25">
        <v>24</v>
      </c>
      <c r="B25" t="s">
        <v>1009</v>
      </c>
      <c r="C25" t="s">
        <v>801</v>
      </c>
      <c r="D25" t="s">
        <v>905</v>
      </c>
      <c r="F25" t="s">
        <v>803</v>
      </c>
      <c r="G25" t="s">
        <v>902</v>
      </c>
      <c r="H25" t="s">
        <v>3101</v>
      </c>
      <c r="I25" t="s">
        <v>903</v>
      </c>
      <c r="J25">
        <v>72150</v>
      </c>
      <c r="K25" t="s">
        <v>423</v>
      </c>
      <c r="L25" t="s">
        <v>423</v>
      </c>
      <c r="M25" t="s">
        <v>804</v>
      </c>
      <c r="N25" t="s">
        <v>805</v>
      </c>
      <c r="O25">
        <v>2222231030</v>
      </c>
      <c r="Q25" t="s">
        <v>496</v>
      </c>
      <c r="R25" t="s">
        <v>810</v>
      </c>
      <c r="S25">
        <v>8</v>
      </c>
      <c r="T25" t="s">
        <v>1822</v>
      </c>
      <c r="U25">
        <v>1</v>
      </c>
      <c r="V25" t="s">
        <v>1823</v>
      </c>
      <c r="W25">
        <v>1</v>
      </c>
      <c r="X25">
        <v>1</v>
      </c>
      <c r="Y25">
        <v>2</v>
      </c>
      <c r="Z25">
        <v>0</v>
      </c>
      <c r="AA25" t="s">
        <v>450</v>
      </c>
      <c r="AB25">
        <v>500</v>
      </c>
      <c r="AC25">
        <v>500</v>
      </c>
      <c r="AE25" t="s">
        <v>808</v>
      </c>
      <c r="AF25">
        <v>5</v>
      </c>
      <c r="AG25">
        <v>5</v>
      </c>
      <c r="AH25">
        <v>1</v>
      </c>
      <c r="AL25">
        <v>1</v>
      </c>
      <c r="AM25">
        <v>3</v>
      </c>
      <c r="AO25" s="1" t="s">
        <v>925</v>
      </c>
      <c r="AP25" s="1"/>
      <c r="AQ25" t="s">
        <v>928</v>
      </c>
      <c r="AR25" s="9" t="s">
        <v>929</v>
      </c>
      <c r="AS25" s="1" t="s">
        <v>930</v>
      </c>
      <c r="AT25" t="s">
        <v>931</v>
      </c>
      <c r="AU25" s="9" t="s">
        <v>937</v>
      </c>
      <c r="AV25" t="s">
        <v>933</v>
      </c>
      <c r="AW25" t="s">
        <v>938</v>
      </c>
      <c r="AX25" s="9" t="s">
        <v>939</v>
      </c>
      <c r="AY25" t="s">
        <v>933</v>
      </c>
      <c r="AZ25" t="s">
        <v>940</v>
      </c>
      <c r="BD25" s="9" t="s">
        <v>941</v>
      </c>
      <c r="BE25" t="s">
        <v>930</v>
      </c>
      <c r="BF25" t="s">
        <v>942</v>
      </c>
      <c r="BG25" s="9" t="s">
        <v>932</v>
      </c>
      <c r="BH25" t="s">
        <v>933</v>
      </c>
      <c r="BI25" t="s">
        <v>934</v>
      </c>
      <c r="BJ25" s="9" t="s">
        <v>935</v>
      </c>
      <c r="BK25" t="s">
        <v>933</v>
      </c>
      <c r="BL25" t="s">
        <v>936</v>
      </c>
      <c r="BM25" s="9" t="s">
        <v>943</v>
      </c>
      <c r="BN25" t="s">
        <v>930</v>
      </c>
      <c r="BO25" t="s">
        <v>944</v>
      </c>
      <c r="BP25" s="9" t="s">
        <v>945</v>
      </c>
      <c r="BQ25" t="s">
        <v>930</v>
      </c>
      <c r="BR25" t="s">
        <v>946</v>
      </c>
      <c r="BT25">
        <v>4</v>
      </c>
      <c r="BU25">
        <v>2</v>
      </c>
      <c r="BV25">
        <v>1</v>
      </c>
      <c r="BW25">
        <v>4</v>
      </c>
      <c r="BY25">
        <v>1</v>
      </c>
      <c r="BZ25">
        <v>2</v>
      </c>
      <c r="CB25">
        <v>1</v>
      </c>
      <c r="CG25">
        <v>2</v>
      </c>
      <c r="CH25" t="s">
        <v>976</v>
      </c>
      <c r="CI25">
        <v>5</v>
      </c>
      <c r="CJ25">
        <v>1</v>
      </c>
      <c r="CK25" t="s">
        <v>953</v>
      </c>
      <c r="CO25">
        <v>2</v>
      </c>
      <c r="CP25" t="s">
        <v>813</v>
      </c>
      <c r="CQ25" t="s">
        <v>814</v>
      </c>
      <c r="CR25">
        <v>23</v>
      </c>
      <c r="CS25" t="s">
        <v>1160</v>
      </c>
      <c r="CY25">
        <v>3</v>
      </c>
      <c r="CZ25">
        <v>6</v>
      </c>
      <c r="DA25" t="s">
        <v>926</v>
      </c>
      <c r="DJ25">
        <v>4</v>
      </c>
      <c r="DK25" t="s">
        <v>927</v>
      </c>
      <c r="DL25">
        <v>2</v>
      </c>
      <c r="DM25" t="s">
        <v>817</v>
      </c>
      <c r="EI25" t="s">
        <v>1289</v>
      </c>
      <c r="EJ25" t="s">
        <v>1824</v>
      </c>
      <c r="EK25" t="s">
        <v>1825</v>
      </c>
      <c r="EL25" t="s">
        <v>1826</v>
      </c>
      <c r="EM25" t="s">
        <v>902</v>
      </c>
      <c r="EN25" t="s">
        <v>1827</v>
      </c>
      <c r="EO25" t="s">
        <v>1682</v>
      </c>
      <c r="EP25" t="s">
        <v>1683</v>
      </c>
      <c r="EQ25" t="s">
        <v>1684</v>
      </c>
      <c r="ER25" t="s">
        <v>1690</v>
      </c>
      <c r="ET25">
        <v>19</v>
      </c>
      <c r="EU25" t="s">
        <v>811</v>
      </c>
      <c r="EV25">
        <v>2024</v>
      </c>
      <c r="EY25">
        <v>0</v>
      </c>
      <c r="FA25">
        <v>0</v>
      </c>
      <c r="FC25">
        <v>0</v>
      </c>
      <c r="FD25" t="s">
        <v>442</v>
      </c>
      <c r="FE25">
        <v>660</v>
      </c>
      <c r="FS25">
        <v>3</v>
      </c>
      <c r="FT25">
        <v>5</v>
      </c>
      <c r="FU25">
        <v>17</v>
      </c>
      <c r="FV25" t="s">
        <v>947</v>
      </c>
      <c r="FW25" t="s">
        <v>930</v>
      </c>
      <c r="FX25" t="s">
        <v>948</v>
      </c>
      <c r="GB25" s="6" t="s">
        <v>801</v>
      </c>
      <c r="GC25" t="s">
        <v>801</v>
      </c>
      <c r="GD25" s="6" t="s">
        <v>801</v>
      </c>
      <c r="GE25" t="s">
        <v>801</v>
      </c>
      <c r="GF25" t="s">
        <v>801</v>
      </c>
      <c r="GG25" s="6" t="s">
        <v>801</v>
      </c>
      <c r="GH25" s="6" t="s">
        <v>801</v>
      </c>
      <c r="GI25" s="6" t="s">
        <v>801</v>
      </c>
      <c r="GV25" s="6" t="s">
        <v>801</v>
      </c>
      <c r="GW25" s="6" t="s">
        <v>801</v>
      </c>
      <c r="GZ25" s="6" t="s">
        <v>801</v>
      </c>
      <c r="HA25" s="6" t="s">
        <v>801</v>
      </c>
      <c r="HB25" s="6" t="s">
        <v>801</v>
      </c>
      <c r="HC25" s="6" t="s">
        <v>801</v>
      </c>
      <c r="HE25" s="6" t="s">
        <v>801</v>
      </c>
      <c r="HF25" s="6" t="s">
        <v>801</v>
      </c>
      <c r="HG25" s="6" t="s">
        <v>801</v>
      </c>
      <c r="HH25" s="6" t="s">
        <v>801</v>
      </c>
      <c r="HJ25" s="6" t="s">
        <v>801</v>
      </c>
      <c r="HK25" s="6" t="s">
        <v>801</v>
      </c>
      <c r="HL25" s="6" t="s">
        <v>801</v>
      </c>
      <c r="HM25" s="6" t="s">
        <v>801</v>
      </c>
      <c r="HQ25" s="6" t="s">
        <v>801</v>
      </c>
      <c r="HR25" s="6" t="s">
        <v>801</v>
      </c>
      <c r="HS25" s="6" t="s">
        <v>801</v>
      </c>
      <c r="HT25" s="6" t="s">
        <v>801</v>
      </c>
      <c r="HU25" s="6" t="s">
        <v>801</v>
      </c>
      <c r="HV25" s="6" t="s">
        <v>801</v>
      </c>
      <c r="HW25" s="6" t="s">
        <v>801</v>
      </c>
      <c r="HX25" s="6" t="s">
        <v>801</v>
      </c>
      <c r="HY25" s="6" t="s">
        <v>801</v>
      </c>
      <c r="HZ25" s="6" t="s">
        <v>801</v>
      </c>
      <c r="IB25" s="6" t="s">
        <v>801</v>
      </c>
      <c r="IE25" s="6" t="s">
        <v>801</v>
      </c>
      <c r="II25" s="6" t="s">
        <v>801</v>
      </c>
      <c r="IK25" s="6" t="s">
        <v>801</v>
      </c>
      <c r="IL25" s="6" t="s">
        <v>801</v>
      </c>
      <c r="IM25" s="6" t="s">
        <v>801</v>
      </c>
      <c r="IN25" s="6" t="s">
        <v>801</v>
      </c>
      <c r="IO25" s="6" t="s">
        <v>801</v>
      </c>
      <c r="IP25" s="6" t="s">
        <v>801</v>
      </c>
      <c r="IQ25" s="6" t="s">
        <v>801</v>
      </c>
      <c r="IS25" s="6" t="s">
        <v>801</v>
      </c>
      <c r="IT25" s="6" t="s">
        <v>801</v>
      </c>
      <c r="IZ25" s="6" t="s">
        <v>801</v>
      </c>
      <c r="JC25" s="6" t="s">
        <v>801</v>
      </c>
      <c r="JD25" s="6" t="s">
        <v>801</v>
      </c>
      <c r="JE25" s="6" t="s">
        <v>801</v>
      </c>
      <c r="JF25" s="6" t="s">
        <v>801</v>
      </c>
      <c r="JG25" s="6" t="s">
        <v>801</v>
      </c>
      <c r="JH25" s="6" t="s">
        <v>801</v>
      </c>
      <c r="JK25" s="6" t="s">
        <v>801</v>
      </c>
      <c r="JL25" s="6" t="s">
        <v>801</v>
      </c>
      <c r="JM25" s="6" t="s">
        <v>801</v>
      </c>
      <c r="JN25" s="6" t="s">
        <v>801</v>
      </c>
      <c r="JO25" s="6" t="s">
        <v>801</v>
      </c>
      <c r="JP25" s="6" t="s">
        <v>801</v>
      </c>
      <c r="JQ25" s="6" t="s">
        <v>801</v>
      </c>
      <c r="JR25" s="6" t="s">
        <v>801</v>
      </c>
      <c r="JS25" s="6" t="s">
        <v>801</v>
      </c>
      <c r="JU25" s="6" t="s">
        <v>801</v>
      </c>
      <c r="JX25" s="6" t="s">
        <v>801</v>
      </c>
      <c r="JZ25" s="6" t="s">
        <v>801</v>
      </c>
      <c r="KA25" s="6" t="s">
        <v>801</v>
      </c>
    </row>
    <row r="26" spans="1:293" x14ac:dyDescent="0.3">
      <c r="A26">
        <v>25</v>
      </c>
      <c r="B26" t="s">
        <v>1003</v>
      </c>
      <c r="C26" t="s">
        <v>801</v>
      </c>
      <c r="D26" t="s">
        <v>905</v>
      </c>
      <c r="F26" t="s">
        <v>803</v>
      </c>
      <c r="G26" t="s">
        <v>1004</v>
      </c>
      <c r="H26">
        <v>2510</v>
      </c>
      <c r="I26" t="s">
        <v>1005</v>
      </c>
      <c r="J26">
        <v>72530</v>
      </c>
      <c r="K26" t="s">
        <v>423</v>
      </c>
      <c r="L26" t="s">
        <v>423</v>
      </c>
      <c r="M26" t="s">
        <v>804</v>
      </c>
      <c r="N26" t="s">
        <v>805</v>
      </c>
      <c r="O26">
        <v>2222296000</v>
      </c>
      <c r="P26" s="2" t="s">
        <v>1006</v>
      </c>
      <c r="Q26" t="s">
        <v>496</v>
      </c>
      <c r="R26" t="s">
        <v>810</v>
      </c>
      <c r="S26">
        <v>44</v>
      </c>
      <c r="T26" t="s">
        <v>1732</v>
      </c>
      <c r="U26">
        <v>1</v>
      </c>
      <c r="V26" t="s">
        <v>1720</v>
      </c>
      <c r="W26">
        <v>1</v>
      </c>
      <c r="X26">
        <v>1</v>
      </c>
      <c r="Y26">
        <v>0</v>
      </c>
      <c r="Z26">
        <v>0</v>
      </c>
      <c r="AA26" t="s">
        <v>870</v>
      </c>
      <c r="AB26">
        <v>709.67</v>
      </c>
      <c r="AC26">
        <v>709.67</v>
      </c>
      <c r="AE26" t="s">
        <v>808</v>
      </c>
      <c r="AF26">
        <v>6</v>
      </c>
      <c r="AG26">
        <v>7</v>
      </c>
      <c r="AH26">
        <v>1</v>
      </c>
      <c r="AL26">
        <v>80</v>
      </c>
      <c r="AM26">
        <v>6</v>
      </c>
      <c r="AO26" t="s">
        <v>1013</v>
      </c>
      <c r="AQ26" t="s">
        <v>1014</v>
      </c>
      <c r="AR26" s="9" t="s">
        <v>1015</v>
      </c>
      <c r="AS26" t="s">
        <v>1178</v>
      </c>
      <c r="AT26" t="s">
        <v>1016</v>
      </c>
      <c r="AU26" s="9" t="s">
        <v>1021</v>
      </c>
      <c r="AV26" t="s">
        <v>883</v>
      </c>
      <c r="AW26" t="s">
        <v>1022</v>
      </c>
      <c r="AX26" s="9" t="s">
        <v>1023</v>
      </c>
      <c r="AY26" t="s">
        <v>831</v>
      </c>
      <c r="AZ26" t="s">
        <v>1024</v>
      </c>
      <c r="BA26" s="9" t="s">
        <v>1025</v>
      </c>
      <c r="BB26" t="s">
        <v>999</v>
      </c>
      <c r="BC26" t="s">
        <v>1026</v>
      </c>
      <c r="BD26" s="9" t="s">
        <v>1027</v>
      </c>
      <c r="BE26" t="s">
        <v>999</v>
      </c>
      <c r="BF26" t="s">
        <v>1028</v>
      </c>
      <c r="BG26" s="9" t="s">
        <v>1017</v>
      </c>
      <c r="BH26" t="s">
        <v>825</v>
      </c>
      <c r="BI26" t="s">
        <v>1018</v>
      </c>
      <c r="BJ26" s="9" t="s">
        <v>1019</v>
      </c>
      <c r="BK26" t="s">
        <v>825</v>
      </c>
      <c r="BL26" t="s">
        <v>1020</v>
      </c>
      <c r="BM26" s="9" t="s">
        <v>1029</v>
      </c>
      <c r="BN26" t="s">
        <v>841</v>
      </c>
      <c r="BO26" t="s">
        <v>1030</v>
      </c>
      <c r="BP26" s="9" t="s">
        <v>1031</v>
      </c>
      <c r="BQ26" t="s">
        <v>841</v>
      </c>
      <c r="BR26" t="s">
        <v>1032</v>
      </c>
      <c r="BT26">
        <v>11</v>
      </c>
      <c r="BU26">
        <v>2</v>
      </c>
      <c r="BW26">
        <v>3</v>
      </c>
      <c r="BZ26">
        <v>4</v>
      </c>
      <c r="CA26">
        <v>2</v>
      </c>
      <c r="CB26">
        <v>5</v>
      </c>
      <c r="CC26">
        <v>1</v>
      </c>
      <c r="CD26">
        <v>1</v>
      </c>
      <c r="CE26">
        <v>1</v>
      </c>
      <c r="CG26">
        <v>2</v>
      </c>
      <c r="CH26" t="s">
        <v>977</v>
      </c>
      <c r="CI26">
        <v>6</v>
      </c>
      <c r="CJ26">
        <v>1</v>
      </c>
      <c r="CK26" t="s">
        <v>812</v>
      </c>
      <c r="CO26">
        <v>4</v>
      </c>
      <c r="CP26" t="s">
        <v>813</v>
      </c>
      <c r="CQ26" t="s">
        <v>814</v>
      </c>
      <c r="CR26">
        <v>17</v>
      </c>
      <c r="CS26" t="s">
        <v>815</v>
      </c>
      <c r="CY26">
        <v>3</v>
      </c>
      <c r="CZ26">
        <v>4</v>
      </c>
      <c r="DA26" t="s">
        <v>814</v>
      </c>
      <c r="DJ26">
        <v>4</v>
      </c>
      <c r="DK26" t="s">
        <v>816</v>
      </c>
      <c r="DL26">
        <v>2</v>
      </c>
      <c r="DM26" t="s">
        <v>817</v>
      </c>
      <c r="EI26" t="s">
        <v>1316</v>
      </c>
      <c r="EJ26" t="s">
        <v>1733</v>
      </c>
      <c r="EK26" t="s">
        <v>1734</v>
      </c>
      <c r="EL26" t="s">
        <v>1735</v>
      </c>
      <c r="EM26" t="s">
        <v>1736</v>
      </c>
      <c r="EN26" t="s">
        <v>1737</v>
      </c>
      <c r="EO26" t="s">
        <v>1682</v>
      </c>
      <c r="EP26" t="s">
        <v>1683</v>
      </c>
      <c r="EQ26" t="s">
        <v>1684</v>
      </c>
      <c r="ER26" t="s">
        <v>1722</v>
      </c>
      <c r="ET26">
        <v>6</v>
      </c>
      <c r="EU26" t="s">
        <v>811</v>
      </c>
      <c r="EV26">
        <v>2024</v>
      </c>
      <c r="EY26">
        <v>0</v>
      </c>
      <c r="FA26">
        <v>0</v>
      </c>
      <c r="FC26">
        <v>0</v>
      </c>
      <c r="FD26" t="s">
        <v>442</v>
      </c>
      <c r="FE26">
        <v>780</v>
      </c>
      <c r="FS26">
        <v>4</v>
      </c>
      <c r="FT26">
        <v>6</v>
      </c>
      <c r="FU26">
        <v>11</v>
      </c>
      <c r="FV26" t="s">
        <v>1033</v>
      </c>
      <c r="FW26" t="s">
        <v>999</v>
      </c>
      <c r="FX26" t="s">
        <v>1034</v>
      </c>
      <c r="FY26" t="s">
        <v>1035</v>
      </c>
      <c r="FZ26" t="s">
        <v>831</v>
      </c>
      <c r="GA26" t="s">
        <v>1036</v>
      </c>
      <c r="GB26" s="6" t="s">
        <v>801</v>
      </c>
      <c r="GC26" s="6" t="s">
        <v>801</v>
      </c>
      <c r="GD26" s="6" t="s">
        <v>801</v>
      </c>
      <c r="GE26" s="6" t="s">
        <v>801</v>
      </c>
      <c r="GF26" s="6" t="s">
        <v>801</v>
      </c>
      <c r="GG26" s="6" t="s">
        <v>801</v>
      </c>
      <c r="GI26" s="6" t="s">
        <v>801</v>
      </c>
      <c r="GV26" s="6" t="s">
        <v>801</v>
      </c>
      <c r="GZ26" s="6" t="s">
        <v>801</v>
      </c>
      <c r="HA26" s="6" t="s">
        <v>801</v>
      </c>
      <c r="HB26" s="6" t="s">
        <v>801</v>
      </c>
      <c r="HC26" s="6" t="s">
        <v>801</v>
      </c>
      <c r="HE26" s="6" t="s">
        <v>801</v>
      </c>
      <c r="HF26" s="6" t="s">
        <v>801</v>
      </c>
      <c r="HG26" s="6" t="s">
        <v>801</v>
      </c>
      <c r="HH26" s="6" t="s">
        <v>801</v>
      </c>
      <c r="HJ26" s="6" t="s">
        <v>801</v>
      </c>
      <c r="HK26" s="6" t="s">
        <v>801</v>
      </c>
      <c r="HL26" s="6" t="s">
        <v>801</v>
      </c>
      <c r="HM26" s="6" t="s">
        <v>801</v>
      </c>
      <c r="HQ26" s="6" t="s">
        <v>801</v>
      </c>
      <c r="HR26" s="6" t="s">
        <v>801</v>
      </c>
      <c r="HS26" s="6" t="s">
        <v>801</v>
      </c>
      <c r="HT26" s="6" t="s">
        <v>801</v>
      </c>
      <c r="HU26" s="6" t="s">
        <v>801</v>
      </c>
      <c r="HV26" s="6" t="s">
        <v>801</v>
      </c>
      <c r="HW26" s="6" t="s">
        <v>801</v>
      </c>
      <c r="HX26" s="6" t="s">
        <v>801</v>
      </c>
      <c r="HY26" s="6" t="s">
        <v>801</v>
      </c>
      <c r="HZ26" s="6" t="s">
        <v>801</v>
      </c>
      <c r="IB26" s="6" t="s">
        <v>801</v>
      </c>
      <c r="IE26" s="6" t="s">
        <v>801</v>
      </c>
      <c r="II26" s="6" t="s">
        <v>801</v>
      </c>
      <c r="IJ26" s="6" t="s">
        <v>801</v>
      </c>
      <c r="IK26" s="6" t="s">
        <v>801</v>
      </c>
      <c r="IL26" s="6" t="s">
        <v>801</v>
      </c>
      <c r="IM26" s="6" t="s">
        <v>801</v>
      </c>
      <c r="IN26" s="6" t="s">
        <v>801</v>
      </c>
      <c r="IO26" s="6" t="s">
        <v>801</v>
      </c>
      <c r="IP26" s="6" t="s">
        <v>801</v>
      </c>
      <c r="IQ26" s="6" t="s">
        <v>801</v>
      </c>
      <c r="IS26" s="6" t="s">
        <v>801</v>
      </c>
      <c r="IT26" s="6" t="s">
        <v>801</v>
      </c>
      <c r="IZ26" s="6" t="s">
        <v>801</v>
      </c>
      <c r="JC26" s="6" t="s">
        <v>801</v>
      </c>
      <c r="JD26" s="6" t="s">
        <v>801</v>
      </c>
      <c r="JE26" s="6" t="s">
        <v>801</v>
      </c>
      <c r="JF26" s="6" t="s">
        <v>801</v>
      </c>
      <c r="JG26" s="6" t="s">
        <v>801</v>
      </c>
      <c r="JH26" s="6" t="s">
        <v>801</v>
      </c>
      <c r="JK26" s="6" t="s">
        <v>801</v>
      </c>
      <c r="JL26" s="6" t="s">
        <v>801</v>
      </c>
      <c r="JM26" s="6" t="s">
        <v>801</v>
      </c>
      <c r="JN26" s="6" t="s">
        <v>801</v>
      </c>
      <c r="JO26" s="6" t="s">
        <v>801</v>
      </c>
      <c r="JP26" s="6" t="s">
        <v>801</v>
      </c>
      <c r="JQ26" s="6" t="s">
        <v>801</v>
      </c>
      <c r="JR26" s="6" t="s">
        <v>801</v>
      </c>
      <c r="JS26" s="6" t="s">
        <v>801</v>
      </c>
      <c r="JU26" s="6" t="s">
        <v>801</v>
      </c>
      <c r="JX26" s="6" t="s">
        <v>801</v>
      </c>
      <c r="JZ26" s="6" t="s">
        <v>801</v>
      </c>
      <c r="KA26" s="6" t="s">
        <v>801</v>
      </c>
      <c r="KB26" t="s">
        <v>1037</v>
      </c>
      <c r="KC26" t="s">
        <v>825</v>
      </c>
      <c r="KD26" t="s">
        <v>1038</v>
      </c>
    </row>
    <row r="27" spans="1:293" x14ac:dyDescent="0.3">
      <c r="A27">
        <v>26</v>
      </c>
      <c r="B27" t="s">
        <v>1386</v>
      </c>
      <c r="C27" t="s">
        <v>801</v>
      </c>
      <c r="D27" t="s">
        <v>905</v>
      </c>
      <c r="F27" t="s">
        <v>803</v>
      </c>
      <c r="G27" t="s">
        <v>1387</v>
      </c>
      <c r="H27">
        <v>10</v>
      </c>
      <c r="I27" t="s">
        <v>421</v>
      </c>
      <c r="J27">
        <v>72760</v>
      </c>
      <c r="K27" t="s">
        <v>773</v>
      </c>
      <c r="L27" t="s">
        <v>423</v>
      </c>
      <c r="M27" t="s">
        <v>1060</v>
      </c>
      <c r="N27" t="s">
        <v>805</v>
      </c>
      <c r="O27">
        <v>2222474736</v>
      </c>
      <c r="P27" s="2" t="s">
        <v>1388</v>
      </c>
      <c r="Q27" t="s">
        <v>496</v>
      </c>
      <c r="R27" t="s">
        <v>810</v>
      </c>
      <c r="U27">
        <v>1</v>
      </c>
      <c r="V27" t="s">
        <v>1720</v>
      </c>
      <c r="W27">
        <v>1</v>
      </c>
      <c r="X27">
        <v>1</v>
      </c>
      <c r="Y27">
        <v>0</v>
      </c>
      <c r="Z27">
        <v>0</v>
      </c>
      <c r="AA27" t="s">
        <v>807</v>
      </c>
      <c r="AB27">
        <v>642.13</v>
      </c>
      <c r="AC27">
        <v>642.13</v>
      </c>
      <c r="AE27" t="s">
        <v>808</v>
      </c>
      <c r="AF27">
        <v>4</v>
      </c>
      <c r="AG27">
        <v>6</v>
      </c>
      <c r="AH27">
        <v>1</v>
      </c>
      <c r="AL27">
        <v>200</v>
      </c>
      <c r="AM27">
        <v>6</v>
      </c>
      <c r="AO27" t="s">
        <v>1389</v>
      </c>
      <c r="AQ27" t="s">
        <v>1391</v>
      </c>
      <c r="AR27" s="9" t="s">
        <v>1392</v>
      </c>
      <c r="AS27" t="s">
        <v>1178</v>
      </c>
      <c r="AT27" t="s">
        <v>1393</v>
      </c>
      <c r="AU27" s="9" t="s">
        <v>1397</v>
      </c>
      <c r="AV27" t="s">
        <v>831</v>
      </c>
      <c r="AW27" t="s">
        <v>1398</v>
      </c>
      <c r="AX27" s="9" t="s">
        <v>1399</v>
      </c>
      <c r="AY27" t="s">
        <v>831</v>
      </c>
      <c r="AZ27" t="s">
        <v>1400</v>
      </c>
      <c r="BA27" s="9" t="s">
        <v>1401</v>
      </c>
      <c r="BB27" t="s">
        <v>883</v>
      </c>
      <c r="BC27" t="s">
        <v>1402</v>
      </c>
      <c r="BD27" s="9" t="s">
        <v>1403</v>
      </c>
      <c r="BE27" t="s">
        <v>825</v>
      </c>
      <c r="BF27" t="s">
        <v>1404</v>
      </c>
      <c r="BG27" s="9" t="s">
        <v>1394</v>
      </c>
      <c r="BJ27" s="9" t="s">
        <v>1395</v>
      </c>
      <c r="BK27" t="s">
        <v>831</v>
      </c>
      <c r="BL27" t="s">
        <v>1396</v>
      </c>
      <c r="BM27" s="9" t="s">
        <v>1405</v>
      </c>
      <c r="BN27" t="s">
        <v>825</v>
      </c>
      <c r="BO27" t="s">
        <v>1406</v>
      </c>
      <c r="BP27" s="9" t="s">
        <v>1407</v>
      </c>
      <c r="BQ27" t="s">
        <v>825</v>
      </c>
      <c r="BR27" t="s">
        <v>1408</v>
      </c>
      <c r="BT27">
        <v>8</v>
      </c>
      <c r="BU27">
        <v>2</v>
      </c>
      <c r="BW27">
        <v>4</v>
      </c>
      <c r="BZ27">
        <v>1</v>
      </c>
      <c r="CA27">
        <v>1</v>
      </c>
      <c r="CB27">
        <v>5</v>
      </c>
      <c r="CC27">
        <v>1</v>
      </c>
      <c r="CD27">
        <v>1</v>
      </c>
      <c r="CE27">
        <v>1</v>
      </c>
      <c r="CG27">
        <v>1</v>
      </c>
      <c r="CH27" t="s">
        <v>977</v>
      </c>
      <c r="CI27">
        <v>5</v>
      </c>
      <c r="CJ27">
        <v>1</v>
      </c>
      <c r="CK27" t="s">
        <v>812</v>
      </c>
      <c r="CO27">
        <v>1</v>
      </c>
      <c r="CP27" t="s">
        <v>813</v>
      </c>
      <c r="CQ27" t="s">
        <v>814</v>
      </c>
      <c r="CR27">
        <v>15</v>
      </c>
      <c r="CS27" t="s">
        <v>815</v>
      </c>
      <c r="CY27">
        <v>4</v>
      </c>
      <c r="CZ27">
        <v>12</v>
      </c>
      <c r="DA27" t="s">
        <v>814</v>
      </c>
      <c r="DJ27">
        <v>4</v>
      </c>
      <c r="DK27" t="s">
        <v>816</v>
      </c>
      <c r="DL27">
        <v>2</v>
      </c>
      <c r="DM27" t="s">
        <v>817</v>
      </c>
      <c r="EI27" t="s">
        <v>1390</v>
      </c>
      <c r="EJ27" t="s">
        <v>1728</v>
      </c>
      <c r="EK27" t="s">
        <v>1729</v>
      </c>
      <c r="EL27" t="s">
        <v>1730</v>
      </c>
      <c r="EM27" t="s">
        <v>437</v>
      </c>
      <c r="EN27" t="s">
        <v>1731</v>
      </c>
      <c r="EO27" t="s">
        <v>1682</v>
      </c>
      <c r="EP27" t="s">
        <v>1683</v>
      </c>
      <c r="EQ27" t="s">
        <v>1684</v>
      </c>
      <c r="ER27" t="s">
        <v>1690</v>
      </c>
      <c r="ET27">
        <v>28</v>
      </c>
      <c r="EU27" t="s">
        <v>811</v>
      </c>
      <c r="EV27">
        <v>2024</v>
      </c>
      <c r="EY27">
        <v>0</v>
      </c>
      <c r="FA27">
        <v>0</v>
      </c>
      <c r="FC27">
        <v>0</v>
      </c>
      <c r="FD27" t="s">
        <v>442</v>
      </c>
      <c r="FE27">
        <v>660</v>
      </c>
      <c r="FS27">
        <v>1</v>
      </c>
      <c r="FT27">
        <v>9</v>
      </c>
      <c r="FU27">
        <v>6</v>
      </c>
      <c r="FV27" t="s">
        <v>1409</v>
      </c>
      <c r="FW27" t="s">
        <v>841</v>
      </c>
      <c r="FX27" t="s">
        <v>1410</v>
      </c>
      <c r="GB27" s="6" t="s">
        <v>801</v>
      </c>
      <c r="GC27" s="6" t="s">
        <v>801</v>
      </c>
      <c r="GD27" s="6" t="s">
        <v>801</v>
      </c>
      <c r="GE27" s="6" t="s">
        <v>801</v>
      </c>
      <c r="GF27" s="6" t="s">
        <v>801</v>
      </c>
      <c r="GG27" s="6" t="s">
        <v>801</v>
      </c>
      <c r="GH27" s="6" t="s">
        <v>801</v>
      </c>
      <c r="GI27" s="6" t="s">
        <v>801</v>
      </c>
      <c r="GV27" s="6" t="s">
        <v>801</v>
      </c>
      <c r="GZ27" s="6" t="s">
        <v>801</v>
      </c>
      <c r="HA27" t="s">
        <v>801</v>
      </c>
      <c r="HB27" t="s">
        <v>801</v>
      </c>
      <c r="HC27" s="6" t="s">
        <v>801</v>
      </c>
      <c r="HE27" s="6" t="s">
        <v>801</v>
      </c>
      <c r="HF27" s="6" t="s">
        <v>801</v>
      </c>
      <c r="HG27" s="6" t="s">
        <v>801</v>
      </c>
      <c r="HH27" s="6" t="s">
        <v>801</v>
      </c>
      <c r="HJ27" s="6" t="s">
        <v>801</v>
      </c>
      <c r="HK27" s="6" t="s">
        <v>801</v>
      </c>
      <c r="HL27" s="6" t="s">
        <v>801</v>
      </c>
      <c r="HM27" s="6" t="s">
        <v>801</v>
      </c>
      <c r="HQ27" s="6" t="s">
        <v>801</v>
      </c>
      <c r="HR27" s="6" t="s">
        <v>801</v>
      </c>
      <c r="HS27" s="6" t="s">
        <v>801</v>
      </c>
      <c r="HT27" s="6" t="s">
        <v>801</v>
      </c>
      <c r="HU27" s="6" t="s">
        <v>801</v>
      </c>
      <c r="HV27" s="6" t="s">
        <v>801</v>
      </c>
      <c r="HW27" s="6" t="s">
        <v>801</v>
      </c>
      <c r="HX27" s="6" t="s">
        <v>801</v>
      </c>
      <c r="HY27" s="6" t="s">
        <v>801</v>
      </c>
      <c r="HZ27" s="6" t="s">
        <v>801</v>
      </c>
      <c r="IB27" s="6" t="s">
        <v>801</v>
      </c>
      <c r="IC27" s="6" t="s">
        <v>801</v>
      </c>
      <c r="IE27" s="6" t="s">
        <v>801</v>
      </c>
      <c r="II27" s="6" t="s">
        <v>801</v>
      </c>
      <c r="IK27" s="6" t="s">
        <v>801</v>
      </c>
      <c r="IL27" s="6" t="s">
        <v>801</v>
      </c>
      <c r="IM27" s="6" t="s">
        <v>801</v>
      </c>
      <c r="IN27" s="6" t="s">
        <v>801</v>
      </c>
      <c r="IO27" s="6" t="s">
        <v>801</v>
      </c>
      <c r="IP27" s="6" t="s">
        <v>801</v>
      </c>
      <c r="IQ27" s="6" t="s">
        <v>801</v>
      </c>
      <c r="IS27" s="6" t="s">
        <v>801</v>
      </c>
      <c r="IT27" s="6" t="s">
        <v>801</v>
      </c>
      <c r="IZ27" s="6" t="s">
        <v>801</v>
      </c>
      <c r="JC27" s="6" t="s">
        <v>801</v>
      </c>
      <c r="JD27" s="6" t="s">
        <v>801</v>
      </c>
      <c r="JE27" t="s">
        <v>801</v>
      </c>
      <c r="JF27" s="6" t="s">
        <v>801</v>
      </c>
      <c r="JG27" s="6" t="s">
        <v>801</v>
      </c>
      <c r="JH27" s="6" t="s">
        <v>801</v>
      </c>
      <c r="JK27" s="6" t="s">
        <v>801</v>
      </c>
      <c r="JL27" s="6" t="s">
        <v>801</v>
      </c>
      <c r="JM27" s="6" t="s">
        <v>801</v>
      </c>
      <c r="JN27" s="6" t="s">
        <v>801</v>
      </c>
      <c r="JO27" s="6" t="s">
        <v>801</v>
      </c>
      <c r="JP27" s="6" t="s">
        <v>801</v>
      </c>
      <c r="JQ27" s="6" t="s">
        <v>801</v>
      </c>
      <c r="JR27" s="6" t="s">
        <v>801</v>
      </c>
      <c r="JS27" s="6" t="s">
        <v>801</v>
      </c>
      <c r="JU27" s="6" t="s">
        <v>801</v>
      </c>
      <c r="JX27" s="6" t="s">
        <v>801</v>
      </c>
      <c r="JZ27" s="6" t="s">
        <v>801</v>
      </c>
      <c r="KA27" s="6" t="s">
        <v>801</v>
      </c>
    </row>
    <row r="28" spans="1:293" x14ac:dyDescent="0.3">
      <c r="A28">
        <v>27</v>
      </c>
      <c r="B28" t="s">
        <v>1104</v>
      </c>
      <c r="C28" t="s">
        <v>801</v>
      </c>
      <c r="D28" t="s">
        <v>905</v>
      </c>
      <c r="F28" t="s">
        <v>803</v>
      </c>
      <c r="G28" t="s">
        <v>1105</v>
      </c>
      <c r="H28" t="s">
        <v>3111</v>
      </c>
      <c r="I28" t="s">
        <v>1084</v>
      </c>
      <c r="J28">
        <v>72400</v>
      </c>
      <c r="K28" t="s">
        <v>423</v>
      </c>
      <c r="L28" t="s">
        <v>423</v>
      </c>
      <c r="M28" t="s">
        <v>804</v>
      </c>
      <c r="N28" t="s">
        <v>805</v>
      </c>
      <c r="O28">
        <v>2222492228</v>
      </c>
      <c r="P28" s="2" t="s">
        <v>1106</v>
      </c>
      <c r="Q28" t="s">
        <v>496</v>
      </c>
      <c r="R28" t="s">
        <v>810</v>
      </c>
      <c r="S28">
        <v>23</v>
      </c>
      <c r="T28" t="s">
        <v>1797</v>
      </c>
      <c r="U28">
        <v>1</v>
      </c>
      <c r="V28" t="s">
        <v>1720</v>
      </c>
      <c r="W28">
        <v>1</v>
      </c>
      <c r="X28">
        <v>1</v>
      </c>
      <c r="Y28">
        <v>0</v>
      </c>
      <c r="Z28">
        <v>0</v>
      </c>
      <c r="AA28" t="s">
        <v>904</v>
      </c>
      <c r="AB28">
        <v>478.5</v>
      </c>
      <c r="AC28">
        <v>478.5</v>
      </c>
      <c r="AE28" t="s">
        <v>808</v>
      </c>
      <c r="AF28">
        <v>4</v>
      </c>
      <c r="AG28">
        <v>8</v>
      </c>
      <c r="AH28">
        <v>1</v>
      </c>
      <c r="AL28">
        <v>30</v>
      </c>
      <c r="AM28">
        <v>6</v>
      </c>
      <c r="AO28" t="s">
        <v>1107</v>
      </c>
      <c r="AQ28" t="s">
        <v>1108</v>
      </c>
      <c r="AR28" s="9" t="s">
        <v>1109</v>
      </c>
      <c r="AS28" t="s">
        <v>1178</v>
      </c>
      <c r="AT28" t="s">
        <v>1110</v>
      </c>
      <c r="AU28" s="9" t="s">
        <v>1115</v>
      </c>
      <c r="AV28" t="s">
        <v>831</v>
      </c>
      <c r="AW28" t="s">
        <v>1116</v>
      </c>
      <c r="AX28" s="9" t="s">
        <v>1117</v>
      </c>
      <c r="AY28" t="s">
        <v>831</v>
      </c>
      <c r="AZ28" t="s">
        <v>1118</v>
      </c>
      <c r="BA28" s="9" t="s">
        <v>1119</v>
      </c>
      <c r="BB28" t="s">
        <v>841</v>
      </c>
      <c r="BC28" t="s">
        <v>1120</v>
      </c>
      <c r="BD28" s="9" t="s">
        <v>1121</v>
      </c>
      <c r="BE28" t="s">
        <v>825</v>
      </c>
      <c r="BF28" t="s">
        <v>1122</v>
      </c>
      <c r="BG28" s="9" t="s">
        <v>1111</v>
      </c>
      <c r="BH28" t="s">
        <v>825</v>
      </c>
      <c r="BI28" t="s">
        <v>1112</v>
      </c>
      <c r="BJ28" s="9" t="s">
        <v>1113</v>
      </c>
      <c r="BK28" t="s">
        <v>828</v>
      </c>
      <c r="BL28" t="s">
        <v>1114</v>
      </c>
      <c r="BM28" s="9" t="s">
        <v>1123</v>
      </c>
      <c r="BN28" t="s">
        <v>825</v>
      </c>
      <c r="BO28" t="s">
        <v>1124</v>
      </c>
      <c r="BP28" s="9" t="s">
        <v>1125</v>
      </c>
      <c r="BQ28" t="s">
        <v>1126</v>
      </c>
      <c r="BR28" t="s">
        <v>1127</v>
      </c>
      <c r="BT28">
        <v>10</v>
      </c>
      <c r="BU28">
        <v>2</v>
      </c>
      <c r="BV28">
        <v>1</v>
      </c>
      <c r="BW28">
        <v>3</v>
      </c>
      <c r="BZ28">
        <v>1</v>
      </c>
      <c r="CA28">
        <v>1</v>
      </c>
      <c r="CB28">
        <v>4</v>
      </c>
      <c r="CC28">
        <v>1</v>
      </c>
      <c r="CD28">
        <v>1</v>
      </c>
      <c r="CE28">
        <v>1</v>
      </c>
      <c r="CG28">
        <v>1</v>
      </c>
      <c r="CH28" t="s">
        <v>977</v>
      </c>
      <c r="CI28">
        <v>6</v>
      </c>
      <c r="CJ28">
        <v>1</v>
      </c>
      <c r="CK28" t="s">
        <v>812</v>
      </c>
      <c r="CO28">
        <v>2</v>
      </c>
      <c r="CP28" t="s">
        <v>813</v>
      </c>
      <c r="CQ28" t="s">
        <v>814</v>
      </c>
      <c r="CR28">
        <v>17</v>
      </c>
      <c r="CS28" t="s">
        <v>815</v>
      </c>
      <c r="CY28">
        <v>1</v>
      </c>
      <c r="CZ28">
        <v>11</v>
      </c>
      <c r="DA28" t="s">
        <v>814</v>
      </c>
      <c r="DJ28">
        <v>4</v>
      </c>
      <c r="DK28" t="s">
        <v>816</v>
      </c>
      <c r="DL28">
        <v>2</v>
      </c>
      <c r="DM28" t="s">
        <v>817</v>
      </c>
      <c r="EI28" t="s">
        <v>1320</v>
      </c>
      <c r="EJ28" t="s">
        <v>1738</v>
      </c>
      <c r="EK28" t="s">
        <v>1739</v>
      </c>
      <c r="EL28" t="s">
        <v>1740</v>
      </c>
      <c r="EM28" t="s">
        <v>1741</v>
      </c>
      <c r="EN28" t="s">
        <v>1742</v>
      </c>
      <c r="EO28" t="s">
        <v>1682</v>
      </c>
      <c r="EP28" t="s">
        <v>1683</v>
      </c>
      <c r="EQ28" t="s">
        <v>1684</v>
      </c>
      <c r="ER28" t="s">
        <v>1690</v>
      </c>
      <c r="ET28">
        <v>20</v>
      </c>
      <c r="EU28" t="s">
        <v>811</v>
      </c>
      <c r="EV28">
        <v>2024</v>
      </c>
      <c r="EY28">
        <v>0</v>
      </c>
      <c r="FA28">
        <v>0</v>
      </c>
      <c r="FC28">
        <v>0</v>
      </c>
      <c r="FD28" t="s">
        <v>442</v>
      </c>
      <c r="FE28">
        <v>720</v>
      </c>
      <c r="FR28">
        <v>2</v>
      </c>
      <c r="FT28">
        <v>9</v>
      </c>
      <c r="FU28">
        <v>8</v>
      </c>
      <c r="FV28" t="s">
        <v>1128</v>
      </c>
      <c r="FW28" t="s">
        <v>834</v>
      </c>
      <c r="FX28" t="s">
        <v>1129</v>
      </c>
      <c r="FY28" t="s">
        <v>1130</v>
      </c>
      <c r="FZ28" t="s">
        <v>894</v>
      </c>
      <c r="GA28" t="s">
        <v>1131</v>
      </c>
      <c r="GB28" s="6" t="s">
        <v>801</v>
      </c>
      <c r="GC28" s="6" t="s">
        <v>801</v>
      </c>
      <c r="GD28" s="6" t="s">
        <v>801</v>
      </c>
      <c r="GE28" s="6" t="s">
        <v>801</v>
      </c>
      <c r="GF28" s="6" t="s">
        <v>801</v>
      </c>
      <c r="GG28" s="6" t="s">
        <v>801</v>
      </c>
      <c r="GH28" s="6" t="s">
        <v>801</v>
      </c>
      <c r="GI28" s="6" t="s">
        <v>801</v>
      </c>
      <c r="GV28" s="6" t="s">
        <v>801</v>
      </c>
      <c r="GW28" s="6" t="s">
        <v>801</v>
      </c>
      <c r="GZ28" s="6" t="s">
        <v>801</v>
      </c>
      <c r="HA28" s="6" t="s">
        <v>801</v>
      </c>
      <c r="HB28" s="6" t="s">
        <v>801</v>
      </c>
      <c r="HC28" s="6" t="s">
        <v>801</v>
      </c>
      <c r="HE28" s="6" t="s">
        <v>801</v>
      </c>
      <c r="HF28" s="6" t="s">
        <v>801</v>
      </c>
      <c r="HG28" s="6" t="s">
        <v>801</v>
      </c>
      <c r="HH28" s="6" t="s">
        <v>801</v>
      </c>
      <c r="HJ28" s="6" t="s">
        <v>801</v>
      </c>
      <c r="HK28" s="6" t="s">
        <v>801</v>
      </c>
      <c r="HL28" s="6" t="s">
        <v>801</v>
      </c>
      <c r="HM28" s="6" t="s">
        <v>801</v>
      </c>
      <c r="HQ28" s="6" t="s">
        <v>801</v>
      </c>
      <c r="HR28" s="6" t="s">
        <v>801</v>
      </c>
      <c r="HS28" s="6" t="s">
        <v>801</v>
      </c>
      <c r="HT28" s="6" t="s">
        <v>801</v>
      </c>
      <c r="HU28" s="6" t="s">
        <v>801</v>
      </c>
      <c r="HV28" s="6" t="s">
        <v>801</v>
      </c>
      <c r="HW28" s="6" t="s">
        <v>801</v>
      </c>
      <c r="HX28" s="6" t="s">
        <v>801</v>
      </c>
      <c r="HY28" s="6" t="s">
        <v>801</v>
      </c>
      <c r="HZ28" s="6" t="s">
        <v>801</v>
      </c>
      <c r="IB28" s="6" t="s">
        <v>801</v>
      </c>
      <c r="IC28" s="6" t="s">
        <v>801</v>
      </c>
      <c r="ID28" s="6" t="s">
        <v>801</v>
      </c>
      <c r="IE28" s="6" t="s">
        <v>801</v>
      </c>
      <c r="II28" s="6" t="s">
        <v>801</v>
      </c>
      <c r="IK28" s="6" t="s">
        <v>801</v>
      </c>
      <c r="IL28" s="6" t="s">
        <v>801</v>
      </c>
      <c r="IM28" s="6" t="s">
        <v>801</v>
      </c>
      <c r="IN28" s="6" t="s">
        <v>801</v>
      </c>
      <c r="IO28" s="6" t="s">
        <v>801</v>
      </c>
      <c r="IP28" s="6" t="s">
        <v>801</v>
      </c>
      <c r="IQ28" s="6" t="s">
        <v>801</v>
      </c>
      <c r="IS28" s="6" t="s">
        <v>801</v>
      </c>
      <c r="IT28" s="6" t="s">
        <v>801</v>
      </c>
      <c r="IZ28" s="6" t="s">
        <v>801</v>
      </c>
      <c r="JC28" s="6" t="s">
        <v>801</v>
      </c>
      <c r="JD28" s="6" t="s">
        <v>801</v>
      </c>
      <c r="JE28" s="6" t="s">
        <v>801</v>
      </c>
      <c r="JF28" s="6" t="s">
        <v>801</v>
      </c>
      <c r="JG28" s="6" t="s">
        <v>801</v>
      </c>
      <c r="JH28" s="6" t="s">
        <v>801</v>
      </c>
      <c r="JK28" s="6" t="s">
        <v>801</v>
      </c>
      <c r="JL28" s="6" t="s">
        <v>801</v>
      </c>
      <c r="JM28" s="6" t="s">
        <v>801</v>
      </c>
      <c r="JN28" s="6" t="s">
        <v>801</v>
      </c>
      <c r="JO28" s="6" t="s">
        <v>801</v>
      </c>
      <c r="JP28" s="6" t="s">
        <v>801</v>
      </c>
      <c r="JQ28" s="6" t="s">
        <v>801</v>
      </c>
      <c r="JR28" s="6" t="s">
        <v>801</v>
      </c>
      <c r="JS28" s="6" t="s">
        <v>801</v>
      </c>
      <c r="JU28" s="6" t="s">
        <v>801</v>
      </c>
      <c r="JX28" s="6" t="s">
        <v>801</v>
      </c>
      <c r="JZ28" s="6" t="s">
        <v>801</v>
      </c>
      <c r="KA28" s="6" t="s">
        <v>801</v>
      </c>
    </row>
    <row r="29" spans="1:293" x14ac:dyDescent="0.3">
      <c r="A29">
        <v>28</v>
      </c>
      <c r="B29" t="s">
        <v>1202</v>
      </c>
      <c r="C29" t="s">
        <v>801</v>
      </c>
      <c r="D29" t="s">
        <v>905</v>
      </c>
      <c r="F29" t="s">
        <v>803</v>
      </c>
      <c r="G29" t="s">
        <v>1205</v>
      </c>
      <c r="H29" t="s">
        <v>3516</v>
      </c>
      <c r="I29" t="s">
        <v>1743</v>
      </c>
      <c r="J29">
        <v>72560</v>
      </c>
      <c r="K29" t="s">
        <v>423</v>
      </c>
      <c r="L29" t="s">
        <v>423</v>
      </c>
      <c r="M29" t="s">
        <v>804</v>
      </c>
      <c r="N29" t="s">
        <v>805</v>
      </c>
      <c r="O29">
        <v>2222333898</v>
      </c>
      <c r="P29" s="2" t="s">
        <v>1203</v>
      </c>
      <c r="Q29" t="s">
        <v>496</v>
      </c>
      <c r="R29" t="s">
        <v>810</v>
      </c>
      <c r="S29">
        <v>29</v>
      </c>
      <c r="T29" t="s">
        <v>1744</v>
      </c>
      <c r="U29">
        <v>1</v>
      </c>
      <c r="V29" t="s">
        <v>1720</v>
      </c>
      <c r="W29">
        <v>1</v>
      </c>
      <c r="X29">
        <v>1</v>
      </c>
      <c r="Y29">
        <v>1</v>
      </c>
      <c r="Z29">
        <v>0</v>
      </c>
      <c r="AA29" t="s">
        <v>870</v>
      </c>
      <c r="AB29">
        <v>219.22</v>
      </c>
      <c r="AC29">
        <v>219.22</v>
      </c>
      <c r="AE29" t="s">
        <v>808</v>
      </c>
      <c r="AF29">
        <v>7</v>
      </c>
      <c r="AG29">
        <v>3</v>
      </c>
      <c r="AH29">
        <v>1</v>
      </c>
      <c r="AL29">
        <v>300</v>
      </c>
      <c r="AM29">
        <v>6</v>
      </c>
      <c r="AO29" t="s">
        <v>1204</v>
      </c>
      <c r="AQ29" t="s">
        <v>1230</v>
      </c>
      <c r="AR29" s="9" t="s">
        <v>1206</v>
      </c>
      <c r="AS29" s="1" t="s">
        <v>841</v>
      </c>
      <c r="AT29" t="s">
        <v>1207</v>
      </c>
      <c r="AU29" s="9" t="s">
        <v>1212</v>
      </c>
      <c r="AV29" t="s">
        <v>831</v>
      </c>
      <c r="AW29" t="s">
        <v>1213</v>
      </c>
      <c r="AX29" s="9" t="s">
        <v>1214</v>
      </c>
      <c r="AY29" t="s">
        <v>831</v>
      </c>
      <c r="AZ29" t="s">
        <v>1215</v>
      </c>
      <c r="BA29" s="9" t="s">
        <v>1216</v>
      </c>
      <c r="BB29" t="s">
        <v>1217</v>
      </c>
      <c r="BC29" t="s">
        <v>1218</v>
      </c>
      <c r="BD29" s="9" t="s">
        <v>1219</v>
      </c>
      <c r="BE29" t="s">
        <v>825</v>
      </c>
      <c r="BF29" t="s">
        <v>1220</v>
      </c>
      <c r="BG29" s="9" t="s">
        <v>1208</v>
      </c>
      <c r="BH29" t="s">
        <v>828</v>
      </c>
      <c r="BI29" t="s">
        <v>1209</v>
      </c>
      <c r="BJ29" s="9" t="s">
        <v>1210</v>
      </c>
      <c r="BK29" t="s">
        <v>828</v>
      </c>
      <c r="BL29" t="s">
        <v>1211</v>
      </c>
      <c r="BM29" s="9" t="s">
        <v>1221</v>
      </c>
      <c r="BN29" t="s">
        <v>825</v>
      </c>
      <c r="BO29" t="s">
        <v>1222</v>
      </c>
      <c r="BP29" s="9" t="s">
        <v>1223</v>
      </c>
      <c r="BQ29" t="s">
        <v>825</v>
      </c>
      <c r="BR29" t="s">
        <v>1224</v>
      </c>
      <c r="BT29">
        <v>8</v>
      </c>
      <c r="BU29">
        <v>2</v>
      </c>
      <c r="BV29">
        <v>1</v>
      </c>
      <c r="BW29">
        <v>4</v>
      </c>
      <c r="BY29">
        <v>2</v>
      </c>
      <c r="BZ29">
        <v>5</v>
      </c>
      <c r="CA29">
        <v>1</v>
      </c>
      <c r="CB29">
        <v>1</v>
      </c>
      <c r="CC29">
        <v>1</v>
      </c>
      <c r="CD29">
        <v>1</v>
      </c>
      <c r="CE29">
        <v>1</v>
      </c>
      <c r="CG29">
        <v>1</v>
      </c>
      <c r="CH29" t="s">
        <v>977</v>
      </c>
      <c r="CI29">
        <v>5</v>
      </c>
      <c r="CJ29">
        <v>1</v>
      </c>
      <c r="CK29" t="s">
        <v>812</v>
      </c>
      <c r="CO29">
        <v>2</v>
      </c>
      <c r="CP29" t="s">
        <v>813</v>
      </c>
      <c r="CQ29" t="s">
        <v>814</v>
      </c>
      <c r="CR29">
        <v>12</v>
      </c>
      <c r="CS29" t="s">
        <v>815</v>
      </c>
      <c r="CY29">
        <v>4</v>
      </c>
      <c r="CZ29">
        <v>5</v>
      </c>
      <c r="DA29" t="s">
        <v>814</v>
      </c>
      <c r="DJ29">
        <v>4</v>
      </c>
      <c r="DK29" t="s">
        <v>816</v>
      </c>
      <c r="DL29">
        <v>2</v>
      </c>
      <c r="DM29" t="s">
        <v>817</v>
      </c>
      <c r="EI29" t="s">
        <v>1342</v>
      </c>
      <c r="EJ29" t="s">
        <v>1745</v>
      </c>
      <c r="EK29" t="s">
        <v>1729</v>
      </c>
      <c r="EL29" t="s">
        <v>1746</v>
      </c>
      <c r="EM29" t="s">
        <v>1747</v>
      </c>
      <c r="EN29" t="s">
        <v>1748</v>
      </c>
      <c r="EO29" t="s">
        <v>1682</v>
      </c>
      <c r="EP29" t="s">
        <v>1683</v>
      </c>
      <c r="EQ29" t="s">
        <v>1684</v>
      </c>
      <c r="ER29" t="s">
        <v>1690</v>
      </c>
      <c r="ET29">
        <v>16</v>
      </c>
      <c r="EU29" t="s">
        <v>811</v>
      </c>
      <c r="EV29">
        <v>2024</v>
      </c>
      <c r="EY29">
        <v>0</v>
      </c>
      <c r="FA29">
        <v>0</v>
      </c>
      <c r="FC29">
        <v>39</v>
      </c>
      <c r="FD29" t="s">
        <v>442</v>
      </c>
      <c r="FE29">
        <v>15000</v>
      </c>
      <c r="FS29">
        <v>2</v>
      </c>
      <c r="FT29">
        <v>8</v>
      </c>
      <c r="FU29">
        <v>4</v>
      </c>
      <c r="GB29" s="6" t="s">
        <v>801</v>
      </c>
      <c r="GC29" s="6" t="s">
        <v>801</v>
      </c>
      <c r="GD29" s="6" t="s">
        <v>801</v>
      </c>
      <c r="GE29" s="6" t="s">
        <v>801</v>
      </c>
      <c r="GF29" s="6" t="s">
        <v>801</v>
      </c>
      <c r="GG29" s="6" t="s">
        <v>801</v>
      </c>
      <c r="GH29" s="6" t="s">
        <v>801</v>
      </c>
      <c r="GI29" s="6" t="s">
        <v>801</v>
      </c>
      <c r="GV29" s="6" t="s">
        <v>801</v>
      </c>
      <c r="GZ29" s="6" t="s">
        <v>801</v>
      </c>
      <c r="HA29" s="6" t="s">
        <v>801</v>
      </c>
      <c r="HB29" s="6" t="s">
        <v>801</v>
      </c>
      <c r="HC29" s="6" t="s">
        <v>801</v>
      </c>
      <c r="HE29" s="6" t="s">
        <v>801</v>
      </c>
      <c r="HF29" s="6" t="s">
        <v>801</v>
      </c>
      <c r="HG29" s="6" t="s">
        <v>801</v>
      </c>
      <c r="HH29" s="6" t="s">
        <v>801</v>
      </c>
      <c r="HI29" s="6" t="s">
        <v>801</v>
      </c>
      <c r="HJ29" s="6" t="s">
        <v>801</v>
      </c>
      <c r="HK29" s="6" t="s">
        <v>801</v>
      </c>
      <c r="HL29" s="6" t="s">
        <v>801</v>
      </c>
      <c r="HM29" s="6" t="s">
        <v>801</v>
      </c>
      <c r="HQ29" s="6" t="s">
        <v>801</v>
      </c>
      <c r="HR29" s="6" t="s">
        <v>801</v>
      </c>
      <c r="HS29" s="6" t="s">
        <v>801</v>
      </c>
      <c r="HT29" s="6" t="s">
        <v>801</v>
      </c>
      <c r="HU29" s="6" t="s">
        <v>801</v>
      </c>
      <c r="HV29" s="6" t="s">
        <v>801</v>
      </c>
      <c r="HW29" s="6" t="s">
        <v>801</v>
      </c>
      <c r="HX29" s="6" t="s">
        <v>801</v>
      </c>
      <c r="HY29" s="6" t="s">
        <v>801</v>
      </c>
      <c r="HZ29" s="6" t="s">
        <v>801</v>
      </c>
      <c r="IB29" s="6" t="s">
        <v>801</v>
      </c>
      <c r="ID29" s="6" t="s">
        <v>801</v>
      </c>
      <c r="IE29" s="6" t="s">
        <v>801</v>
      </c>
      <c r="II29" s="6" t="s">
        <v>801</v>
      </c>
      <c r="IK29" s="6" t="s">
        <v>801</v>
      </c>
      <c r="IL29" s="6" t="s">
        <v>801</v>
      </c>
      <c r="IM29" s="6" t="s">
        <v>801</v>
      </c>
      <c r="IN29" s="6" t="s">
        <v>801</v>
      </c>
      <c r="IO29" s="6" t="s">
        <v>801</v>
      </c>
      <c r="IP29" s="6" t="s">
        <v>801</v>
      </c>
      <c r="IQ29" s="6" t="s">
        <v>801</v>
      </c>
      <c r="IS29" s="6" t="s">
        <v>801</v>
      </c>
      <c r="IT29" s="6" t="s">
        <v>801</v>
      </c>
      <c r="IZ29" s="6" t="s">
        <v>801</v>
      </c>
      <c r="JC29" s="6" t="s">
        <v>801</v>
      </c>
      <c r="JD29" s="6" t="s">
        <v>801</v>
      </c>
      <c r="JE29" s="6" t="s">
        <v>801</v>
      </c>
      <c r="JF29" s="6" t="s">
        <v>801</v>
      </c>
      <c r="JG29" s="6" t="s">
        <v>801</v>
      </c>
      <c r="JH29" s="6" t="s">
        <v>801</v>
      </c>
      <c r="JK29" s="6" t="s">
        <v>801</v>
      </c>
      <c r="JL29" s="6" t="s">
        <v>801</v>
      </c>
      <c r="JM29" s="6" t="s">
        <v>801</v>
      </c>
      <c r="JN29" s="6" t="s">
        <v>801</v>
      </c>
      <c r="JO29" s="6" t="s">
        <v>801</v>
      </c>
      <c r="JP29" s="6" t="s">
        <v>801</v>
      </c>
      <c r="JQ29" s="6" t="s">
        <v>801</v>
      </c>
      <c r="JR29" s="6" t="s">
        <v>801</v>
      </c>
      <c r="JS29" s="6" t="s">
        <v>801</v>
      </c>
      <c r="JU29" s="6" t="s">
        <v>801</v>
      </c>
      <c r="JX29" s="6" t="s">
        <v>801</v>
      </c>
      <c r="JZ29" s="6" t="s">
        <v>801</v>
      </c>
      <c r="KA29" s="6" t="s">
        <v>801</v>
      </c>
    </row>
    <row r="30" spans="1:293" x14ac:dyDescent="0.3">
      <c r="A30">
        <v>29</v>
      </c>
      <c r="B30" t="s">
        <v>1308</v>
      </c>
      <c r="C30" t="s">
        <v>801</v>
      </c>
      <c r="D30" t="s">
        <v>905</v>
      </c>
      <c r="F30" t="s">
        <v>803</v>
      </c>
      <c r="G30" t="s">
        <v>1309</v>
      </c>
      <c r="H30" t="s">
        <v>3102</v>
      </c>
      <c r="I30" t="s">
        <v>1310</v>
      </c>
      <c r="J30">
        <v>72589</v>
      </c>
      <c r="K30" t="s">
        <v>423</v>
      </c>
      <c r="L30" t="s">
        <v>423</v>
      </c>
      <c r="M30" t="s">
        <v>804</v>
      </c>
      <c r="N30" t="s">
        <v>805</v>
      </c>
      <c r="O30">
        <v>2222454513</v>
      </c>
      <c r="P30" s="2" t="s">
        <v>1311</v>
      </c>
      <c r="Q30" t="s">
        <v>496</v>
      </c>
      <c r="R30" t="s">
        <v>810</v>
      </c>
      <c r="S30">
        <v>8</v>
      </c>
      <c r="T30" t="s">
        <v>1749</v>
      </c>
      <c r="U30">
        <v>1</v>
      </c>
      <c r="V30" t="s">
        <v>1720</v>
      </c>
      <c r="W30">
        <v>1</v>
      </c>
      <c r="X30">
        <v>1</v>
      </c>
      <c r="Y30">
        <v>0</v>
      </c>
      <c r="Z30">
        <v>0</v>
      </c>
      <c r="AA30" t="s">
        <v>904</v>
      </c>
      <c r="AB30">
        <v>308.35000000000002</v>
      </c>
      <c r="AC30">
        <v>308.35000000000002</v>
      </c>
      <c r="AE30" t="s">
        <v>808</v>
      </c>
      <c r="AF30">
        <v>5</v>
      </c>
      <c r="AG30">
        <v>5</v>
      </c>
      <c r="AH30">
        <v>1</v>
      </c>
      <c r="AL30">
        <v>100</v>
      </c>
      <c r="AM30">
        <v>6</v>
      </c>
      <c r="AO30" t="s">
        <v>1312</v>
      </c>
      <c r="AQ30" t="s">
        <v>1321</v>
      </c>
      <c r="AR30" s="9" t="s">
        <v>1322</v>
      </c>
      <c r="AS30" s="1" t="s">
        <v>841</v>
      </c>
      <c r="AT30" t="s">
        <v>1323</v>
      </c>
      <c r="AU30" s="9" t="s">
        <v>1328</v>
      </c>
      <c r="AV30" t="s">
        <v>831</v>
      </c>
      <c r="AW30" t="s">
        <v>1329</v>
      </c>
      <c r="AX30" s="9" t="s">
        <v>1330</v>
      </c>
      <c r="AY30" t="s">
        <v>831</v>
      </c>
      <c r="AZ30" t="s">
        <v>1331</v>
      </c>
      <c r="BA30" s="9" t="s">
        <v>1332</v>
      </c>
      <c r="BB30" t="s">
        <v>825</v>
      </c>
      <c r="BC30" t="s">
        <v>1333</v>
      </c>
      <c r="BD30" s="9" t="s">
        <v>1334</v>
      </c>
      <c r="BE30" t="s">
        <v>1266</v>
      </c>
      <c r="BF30" t="s">
        <v>1335</v>
      </c>
      <c r="BG30" s="9" t="s">
        <v>1324</v>
      </c>
      <c r="BH30" t="s">
        <v>831</v>
      </c>
      <c r="BI30" t="s">
        <v>1325</v>
      </c>
      <c r="BJ30" s="9" t="s">
        <v>1326</v>
      </c>
      <c r="BK30" t="s">
        <v>825</v>
      </c>
      <c r="BL30" t="s">
        <v>1327</v>
      </c>
      <c r="BM30" s="9" t="s">
        <v>1336</v>
      </c>
      <c r="BN30" t="s">
        <v>825</v>
      </c>
      <c r="BO30" t="s">
        <v>1337</v>
      </c>
      <c r="BP30" s="9" t="s">
        <v>1322</v>
      </c>
      <c r="BQ30" t="s">
        <v>841</v>
      </c>
      <c r="BR30" t="s">
        <v>1323</v>
      </c>
      <c r="BT30">
        <v>3</v>
      </c>
      <c r="BU30">
        <v>2</v>
      </c>
      <c r="BV30">
        <v>1</v>
      </c>
      <c r="BW30">
        <v>3</v>
      </c>
      <c r="BZ30">
        <v>1</v>
      </c>
      <c r="CA30">
        <v>1</v>
      </c>
      <c r="CB30">
        <v>5</v>
      </c>
      <c r="CC30">
        <v>1</v>
      </c>
      <c r="CD30">
        <v>2</v>
      </c>
      <c r="CE30">
        <v>2</v>
      </c>
      <c r="CG30">
        <v>1</v>
      </c>
      <c r="CH30" t="s">
        <v>977</v>
      </c>
      <c r="CI30">
        <v>6</v>
      </c>
      <c r="CJ30">
        <v>1</v>
      </c>
      <c r="CK30" t="s">
        <v>812</v>
      </c>
      <c r="CO30">
        <v>1</v>
      </c>
      <c r="CP30" t="s">
        <v>813</v>
      </c>
      <c r="CQ30" t="s">
        <v>814</v>
      </c>
      <c r="CR30">
        <v>14</v>
      </c>
      <c r="CS30" t="s">
        <v>815</v>
      </c>
      <c r="CY30">
        <v>2</v>
      </c>
      <c r="CZ30">
        <v>11</v>
      </c>
      <c r="DA30" t="s">
        <v>814</v>
      </c>
      <c r="DJ30">
        <v>4</v>
      </c>
      <c r="DK30" t="s">
        <v>816</v>
      </c>
      <c r="DL30">
        <v>2</v>
      </c>
      <c r="DM30" t="s">
        <v>817</v>
      </c>
      <c r="EI30" t="s">
        <v>1313</v>
      </c>
      <c r="EJ30" t="s">
        <v>1750</v>
      </c>
      <c r="EK30" t="s">
        <v>437</v>
      </c>
      <c r="EL30" t="s">
        <v>1751</v>
      </c>
      <c r="EM30" t="s">
        <v>1752</v>
      </c>
      <c r="EN30" t="s">
        <v>1753</v>
      </c>
      <c r="EO30" t="s">
        <v>1682</v>
      </c>
      <c r="EP30" t="s">
        <v>1683</v>
      </c>
      <c r="EQ30" t="s">
        <v>1684</v>
      </c>
      <c r="ER30" t="s">
        <v>1690</v>
      </c>
      <c r="ET30">
        <v>22</v>
      </c>
      <c r="EU30" t="s">
        <v>811</v>
      </c>
      <c r="EV30">
        <v>2024</v>
      </c>
      <c r="EY30">
        <v>0</v>
      </c>
      <c r="FA30">
        <v>0</v>
      </c>
      <c r="FC30">
        <v>11</v>
      </c>
      <c r="FD30" t="s">
        <v>442</v>
      </c>
      <c r="FE30">
        <v>15000</v>
      </c>
      <c r="FS30">
        <v>1</v>
      </c>
      <c r="FT30">
        <v>9</v>
      </c>
      <c r="FU30">
        <v>5</v>
      </c>
      <c r="GB30" s="6" t="s">
        <v>801</v>
      </c>
      <c r="GC30" s="6" t="s">
        <v>801</v>
      </c>
      <c r="GD30" s="6" t="s">
        <v>801</v>
      </c>
      <c r="GE30" s="6" t="s">
        <v>801</v>
      </c>
      <c r="GF30" s="6" t="s">
        <v>801</v>
      </c>
      <c r="GG30" s="6" t="s">
        <v>801</v>
      </c>
      <c r="GH30" s="6" t="s">
        <v>801</v>
      </c>
      <c r="GI30" s="6" t="s">
        <v>801</v>
      </c>
      <c r="GV30" s="6" t="s">
        <v>801</v>
      </c>
      <c r="GZ30" s="6" t="s">
        <v>801</v>
      </c>
      <c r="HA30" s="6" t="s">
        <v>801</v>
      </c>
      <c r="HB30" s="6" t="s">
        <v>801</v>
      </c>
      <c r="HC30" s="6" t="s">
        <v>801</v>
      </c>
      <c r="HE30" s="6" t="s">
        <v>801</v>
      </c>
      <c r="HF30" s="6" t="s">
        <v>801</v>
      </c>
      <c r="HG30" s="6" t="s">
        <v>801</v>
      </c>
      <c r="HH30" s="6" t="s">
        <v>801</v>
      </c>
      <c r="HJ30" s="6" t="s">
        <v>801</v>
      </c>
      <c r="HK30" s="6" t="s">
        <v>801</v>
      </c>
      <c r="HL30" s="6" t="s">
        <v>801</v>
      </c>
      <c r="HM30" s="6" t="s">
        <v>801</v>
      </c>
      <c r="HQ30" s="6" t="s">
        <v>801</v>
      </c>
      <c r="HR30" s="6" t="s">
        <v>801</v>
      </c>
      <c r="HS30" s="6" t="s">
        <v>801</v>
      </c>
      <c r="HT30" s="6" t="s">
        <v>801</v>
      </c>
      <c r="HU30" s="6" t="s">
        <v>801</v>
      </c>
      <c r="HV30" s="6" t="s">
        <v>801</v>
      </c>
      <c r="HW30" s="6" t="s">
        <v>801</v>
      </c>
      <c r="HX30" s="6" t="s">
        <v>801</v>
      </c>
      <c r="HY30" s="6" t="s">
        <v>801</v>
      </c>
      <c r="HZ30" s="6" t="s">
        <v>801</v>
      </c>
      <c r="IB30" s="6" t="s">
        <v>801</v>
      </c>
      <c r="ID30" s="6" t="s">
        <v>801</v>
      </c>
      <c r="IE30" s="6" t="s">
        <v>801</v>
      </c>
      <c r="II30" s="6" t="s">
        <v>801</v>
      </c>
      <c r="IK30" s="6" t="s">
        <v>801</v>
      </c>
      <c r="IL30" s="6" t="s">
        <v>801</v>
      </c>
      <c r="IM30" s="6" t="s">
        <v>801</v>
      </c>
      <c r="IN30" s="6" t="s">
        <v>801</v>
      </c>
      <c r="IO30" s="6" t="s">
        <v>801</v>
      </c>
      <c r="IP30" s="6" t="s">
        <v>801</v>
      </c>
      <c r="IQ30" t="s">
        <v>801</v>
      </c>
      <c r="IS30" s="6" t="s">
        <v>801</v>
      </c>
      <c r="IT30" s="6" t="s">
        <v>801</v>
      </c>
      <c r="IZ30" s="6" t="s">
        <v>801</v>
      </c>
      <c r="JC30" s="6" t="s">
        <v>801</v>
      </c>
      <c r="JD30" s="6" t="s">
        <v>801</v>
      </c>
      <c r="JE30" s="6" t="s">
        <v>801</v>
      </c>
      <c r="JF30" s="6" t="s">
        <v>801</v>
      </c>
      <c r="JG30" s="6" t="s">
        <v>801</v>
      </c>
      <c r="JH30" s="6" t="s">
        <v>801</v>
      </c>
      <c r="JK30" s="6" t="s">
        <v>801</v>
      </c>
      <c r="JL30" s="6" t="s">
        <v>801</v>
      </c>
      <c r="JM30" s="6" t="s">
        <v>801</v>
      </c>
      <c r="JN30" s="6" t="s">
        <v>801</v>
      </c>
      <c r="JO30" s="6" t="s">
        <v>801</v>
      </c>
      <c r="JP30" s="6" t="s">
        <v>801</v>
      </c>
      <c r="JQ30" s="6" t="s">
        <v>801</v>
      </c>
      <c r="JR30" s="6" t="s">
        <v>801</v>
      </c>
      <c r="JS30" s="6" t="s">
        <v>801</v>
      </c>
      <c r="JU30" s="6" t="s">
        <v>801</v>
      </c>
      <c r="JX30" s="6" t="s">
        <v>801</v>
      </c>
      <c r="JZ30" s="6" t="s">
        <v>801</v>
      </c>
      <c r="KA30" s="6" t="s">
        <v>801</v>
      </c>
    </row>
    <row r="31" spans="1:293" x14ac:dyDescent="0.3">
      <c r="A31">
        <v>30</v>
      </c>
      <c r="B31" t="s">
        <v>1011</v>
      </c>
      <c r="C31" t="s">
        <v>801</v>
      </c>
      <c r="D31" t="s">
        <v>905</v>
      </c>
      <c r="F31" t="s">
        <v>803</v>
      </c>
      <c r="G31" t="s">
        <v>973</v>
      </c>
      <c r="H31" t="s">
        <v>3103</v>
      </c>
      <c r="I31" t="s">
        <v>974</v>
      </c>
      <c r="J31">
        <v>72450</v>
      </c>
      <c r="K31" t="s">
        <v>423</v>
      </c>
      <c r="L31" t="s">
        <v>423</v>
      </c>
      <c r="M31" t="s">
        <v>804</v>
      </c>
      <c r="N31" t="s">
        <v>805</v>
      </c>
      <c r="O31">
        <v>2222287246</v>
      </c>
      <c r="P31" s="2" t="s">
        <v>975</v>
      </c>
      <c r="Q31" t="s">
        <v>496</v>
      </c>
      <c r="R31" t="s">
        <v>810</v>
      </c>
      <c r="S31">
        <v>26</v>
      </c>
      <c r="T31">
        <v>1998</v>
      </c>
      <c r="U31">
        <v>1</v>
      </c>
      <c r="V31" t="s">
        <v>1720</v>
      </c>
      <c r="W31">
        <v>1</v>
      </c>
      <c r="X31">
        <v>1</v>
      </c>
      <c r="Y31">
        <v>0</v>
      </c>
      <c r="Z31">
        <v>0</v>
      </c>
      <c r="AA31" t="s">
        <v>425</v>
      </c>
      <c r="AB31">
        <v>251.87</v>
      </c>
      <c r="AC31">
        <v>251.87</v>
      </c>
      <c r="AE31" t="s">
        <v>808</v>
      </c>
      <c r="AF31">
        <v>9</v>
      </c>
      <c r="AG31">
        <v>3</v>
      </c>
      <c r="AH31">
        <v>1</v>
      </c>
      <c r="AL31">
        <v>48</v>
      </c>
      <c r="AM31">
        <v>6</v>
      </c>
      <c r="AO31" t="s">
        <v>978</v>
      </c>
      <c r="AQ31" t="s">
        <v>979</v>
      </c>
      <c r="AR31" s="9" t="s">
        <v>980</v>
      </c>
      <c r="AS31" t="s">
        <v>1178</v>
      </c>
      <c r="AT31" t="s">
        <v>981</v>
      </c>
      <c r="AU31" s="9" t="s">
        <v>986</v>
      </c>
      <c r="AV31" t="s">
        <v>831</v>
      </c>
      <c r="AW31" t="s">
        <v>987</v>
      </c>
      <c r="AX31" s="9" t="s">
        <v>988</v>
      </c>
      <c r="AY31" t="s">
        <v>825</v>
      </c>
      <c r="AZ31" t="s">
        <v>989</v>
      </c>
      <c r="BA31" s="9" t="s">
        <v>990</v>
      </c>
      <c r="BB31" t="s">
        <v>831</v>
      </c>
      <c r="BC31" t="s">
        <v>991</v>
      </c>
      <c r="BD31" s="9" t="s">
        <v>992</v>
      </c>
      <c r="BE31" t="s">
        <v>831</v>
      </c>
      <c r="BF31" t="s">
        <v>993</v>
      </c>
      <c r="BG31" s="9" t="s">
        <v>982</v>
      </c>
      <c r="BH31" t="s">
        <v>825</v>
      </c>
      <c r="BI31" t="s">
        <v>983</v>
      </c>
      <c r="BJ31" s="9" t="s">
        <v>984</v>
      </c>
      <c r="BK31" t="s">
        <v>825</v>
      </c>
      <c r="BL31" t="s">
        <v>985</v>
      </c>
      <c r="BM31" s="9" t="s">
        <v>994</v>
      </c>
      <c r="BN31" t="s">
        <v>825</v>
      </c>
      <c r="BO31" t="s">
        <v>995</v>
      </c>
      <c r="BP31" s="9" t="s">
        <v>996</v>
      </c>
      <c r="BQ31" t="s">
        <v>841</v>
      </c>
      <c r="BR31" t="s">
        <v>997</v>
      </c>
      <c r="BT31">
        <v>3</v>
      </c>
      <c r="BU31">
        <v>2</v>
      </c>
      <c r="BW31">
        <v>3</v>
      </c>
      <c r="BZ31">
        <v>1</v>
      </c>
      <c r="CA31">
        <v>1</v>
      </c>
      <c r="CB31">
        <v>6</v>
      </c>
      <c r="CC31">
        <v>4</v>
      </c>
      <c r="CD31">
        <v>4</v>
      </c>
      <c r="CE31">
        <v>4</v>
      </c>
      <c r="CG31">
        <v>1</v>
      </c>
      <c r="CH31" t="s">
        <v>977</v>
      </c>
      <c r="CI31">
        <v>4</v>
      </c>
      <c r="CJ31">
        <v>1</v>
      </c>
      <c r="CK31" t="s">
        <v>812</v>
      </c>
      <c r="CO31">
        <v>2</v>
      </c>
      <c r="CP31" t="s">
        <v>813</v>
      </c>
      <c r="CQ31" t="s">
        <v>814</v>
      </c>
      <c r="CR31">
        <v>11</v>
      </c>
      <c r="CS31" t="s">
        <v>815</v>
      </c>
      <c r="CY31">
        <v>3</v>
      </c>
      <c r="CZ31">
        <v>3</v>
      </c>
      <c r="DA31" t="s">
        <v>814</v>
      </c>
      <c r="DJ31">
        <v>4</v>
      </c>
      <c r="DK31" t="s">
        <v>816</v>
      </c>
      <c r="DL31">
        <v>2</v>
      </c>
      <c r="DM31" t="s">
        <v>817</v>
      </c>
      <c r="EI31" t="s">
        <v>1315</v>
      </c>
      <c r="EJ31" t="s">
        <v>1729</v>
      </c>
      <c r="EK31" t="s">
        <v>1754</v>
      </c>
      <c r="EL31" t="s">
        <v>1755</v>
      </c>
      <c r="EM31" t="s">
        <v>1756</v>
      </c>
      <c r="EN31" t="s">
        <v>1757</v>
      </c>
      <c r="EO31" t="s">
        <v>1682</v>
      </c>
      <c r="EP31" t="s">
        <v>1683</v>
      </c>
      <c r="EQ31" t="s">
        <v>1684</v>
      </c>
      <c r="ER31" t="s">
        <v>1722</v>
      </c>
      <c r="ET31">
        <v>2</v>
      </c>
      <c r="EU31" t="s">
        <v>811</v>
      </c>
      <c r="EV31">
        <v>2024</v>
      </c>
      <c r="EY31">
        <v>0</v>
      </c>
      <c r="FA31">
        <v>0</v>
      </c>
      <c r="FC31">
        <v>0</v>
      </c>
      <c r="FD31" t="s">
        <v>442</v>
      </c>
      <c r="FE31">
        <v>780</v>
      </c>
      <c r="FS31">
        <v>2</v>
      </c>
      <c r="FT31">
        <v>6</v>
      </c>
      <c r="FU31">
        <v>5</v>
      </c>
      <c r="FV31" t="s">
        <v>998</v>
      </c>
      <c r="FW31" t="s">
        <v>999</v>
      </c>
      <c r="FX31" t="s">
        <v>1000</v>
      </c>
      <c r="FY31" t="s">
        <v>1001</v>
      </c>
      <c r="FZ31" t="s">
        <v>883</v>
      </c>
      <c r="GA31" t="s">
        <v>1002</v>
      </c>
      <c r="GB31" s="6" t="s">
        <v>801</v>
      </c>
      <c r="GC31" s="6" t="s">
        <v>801</v>
      </c>
      <c r="GD31" s="6" t="s">
        <v>801</v>
      </c>
      <c r="GE31" s="6" t="s">
        <v>801</v>
      </c>
      <c r="GF31" s="6" t="s">
        <v>801</v>
      </c>
      <c r="GG31" s="6" t="s">
        <v>801</v>
      </c>
      <c r="GI31" s="6" t="s">
        <v>801</v>
      </c>
      <c r="GV31" s="6" t="s">
        <v>801</v>
      </c>
      <c r="GZ31" s="6" t="s">
        <v>801</v>
      </c>
      <c r="HA31" s="6" t="s">
        <v>801</v>
      </c>
      <c r="HB31" s="6" t="s">
        <v>801</v>
      </c>
      <c r="HC31" s="6" t="s">
        <v>801</v>
      </c>
      <c r="HE31" s="6" t="s">
        <v>801</v>
      </c>
      <c r="HF31" s="6" t="s">
        <v>801</v>
      </c>
      <c r="HG31" s="6" t="s">
        <v>801</v>
      </c>
      <c r="HH31" s="6" t="s">
        <v>801</v>
      </c>
      <c r="HJ31" s="6" t="s">
        <v>801</v>
      </c>
      <c r="HK31" s="6" t="s">
        <v>801</v>
      </c>
      <c r="HL31" s="6" t="s">
        <v>801</v>
      </c>
      <c r="HM31" s="6" t="s">
        <v>801</v>
      </c>
      <c r="HQ31" s="6" t="s">
        <v>801</v>
      </c>
      <c r="HR31" s="6" t="s">
        <v>801</v>
      </c>
      <c r="HS31" s="6" t="s">
        <v>801</v>
      </c>
      <c r="HT31" s="6" t="s">
        <v>801</v>
      </c>
      <c r="HU31" s="6" t="s">
        <v>801</v>
      </c>
      <c r="HV31" s="6" t="s">
        <v>801</v>
      </c>
      <c r="HW31" s="6" t="s">
        <v>801</v>
      </c>
      <c r="HX31" s="6" t="s">
        <v>801</v>
      </c>
      <c r="HY31" s="6" t="s">
        <v>801</v>
      </c>
      <c r="HZ31" s="6" t="s">
        <v>801</v>
      </c>
      <c r="IB31" s="6" t="s">
        <v>801</v>
      </c>
      <c r="IE31" s="6" t="s">
        <v>801</v>
      </c>
      <c r="II31" s="6" t="s">
        <v>801</v>
      </c>
      <c r="IJ31" s="6" t="s">
        <v>801</v>
      </c>
      <c r="IK31" s="6" t="s">
        <v>801</v>
      </c>
      <c r="IL31" s="6" t="s">
        <v>801</v>
      </c>
      <c r="IM31" s="6" t="s">
        <v>801</v>
      </c>
      <c r="IN31" s="6" t="s">
        <v>801</v>
      </c>
      <c r="IO31" s="6" t="s">
        <v>801</v>
      </c>
      <c r="IP31" s="6" t="s">
        <v>801</v>
      </c>
      <c r="IQ31" s="6" t="s">
        <v>801</v>
      </c>
      <c r="IS31" s="6" t="s">
        <v>801</v>
      </c>
      <c r="IT31" s="6" t="s">
        <v>801</v>
      </c>
      <c r="IZ31" s="6" t="s">
        <v>801</v>
      </c>
      <c r="JC31" s="6" t="s">
        <v>801</v>
      </c>
      <c r="JD31" s="6" t="s">
        <v>801</v>
      </c>
      <c r="JE31" s="6" t="s">
        <v>801</v>
      </c>
      <c r="JF31" s="6" t="s">
        <v>801</v>
      </c>
      <c r="JG31" s="6" t="s">
        <v>801</v>
      </c>
      <c r="JH31" s="6" t="s">
        <v>801</v>
      </c>
      <c r="JK31" s="6" t="s">
        <v>801</v>
      </c>
      <c r="JL31" s="6" t="s">
        <v>801</v>
      </c>
      <c r="JM31" s="6" t="s">
        <v>801</v>
      </c>
      <c r="JN31" s="6" t="s">
        <v>801</v>
      </c>
      <c r="JO31" s="6" t="s">
        <v>801</v>
      </c>
      <c r="JP31" s="6" t="s">
        <v>801</v>
      </c>
      <c r="JQ31" s="6" t="s">
        <v>801</v>
      </c>
      <c r="JR31" s="6" t="s">
        <v>801</v>
      </c>
      <c r="JS31" s="6" t="s">
        <v>801</v>
      </c>
      <c r="JU31" s="6" t="s">
        <v>801</v>
      </c>
      <c r="JX31" s="6" t="s">
        <v>801</v>
      </c>
      <c r="JZ31" s="6" t="s">
        <v>801</v>
      </c>
      <c r="KA31" s="6" t="s">
        <v>801</v>
      </c>
    </row>
    <row r="32" spans="1:293" x14ac:dyDescent="0.3">
      <c r="A32">
        <v>31</v>
      </c>
      <c r="B32" t="s">
        <v>1280</v>
      </c>
      <c r="C32" t="s">
        <v>801</v>
      </c>
      <c r="D32" t="s">
        <v>905</v>
      </c>
      <c r="F32" t="s">
        <v>803</v>
      </c>
      <c r="G32" t="s">
        <v>1281</v>
      </c>
      <c r="H32" t="s">
        <v>3112</v>
      </c>
      <c r="I32" t="s">
        <v>1282</v>
      </c>
      <c r="J32">
        <v>72540</v>
      </c>
      <c r="K32" t="s">
        <v>423</v>
      </c>
      <c r="L32" t="s">
        <v>423</v>
      </c>
      <c r="M32" t="s">
        <v>804</v>
      </c>
      <c r="N32" t="s">
        <v>805</v>
      </c>
      <c r="O32">
        <v>2222333265</v>
      </c>
      <c r="P32" s="2" t="s">
        <v>1283</v>
      </c>
      <c r="Q32" t="s">
        <v>496</v>
      </c>
      <c r="R32" t="s">
        <v>810</v>
      </c>
      <c r="S32">
        <v>26</v>
      </c>
      <c r="T32">
        <v>1997</v>
      </c>
      <c r="U32">
        <v>1</v>
      </c>
      <c r="V32" t="s">
        <v>1720</v>
      </c>
      <c r="W32">
        <v>1</v>
      </c>
      <c r="X32">
        <v>1</v>
      </c>
      <c r="Y32">
        <v>0</v>
      </c>
      <c r="Z32">
        <v>0</v>
      </c>
      <c r="AA32" t="s">
        <v>870</v>
      </c>
      <c r="AB32">
        <v>337</v>
      </c>
      <c r="AC32">
        <v>337</v>
      </c>
      <c r="AE32" t="s">
        <v>808</v>
      </c>
      <c r="AF32">
        <v>1</v>
      </c>
      <c r="AG32">
        <v>8</v>
      </c>
      <c r="AH32">
        <v>1</v>
      </c>
      <c r="AL32">
        <v>150</v>
      </c>
      <c r="AM32">
        <v>6</v>
      </c>
      <c r="AO32" t="s">
        <v>1284</v>
      </c>
      <c r="AQ32" t="s">
        <v>1290</v>
      </c>
      <c r="AR32" s="9" t="s">
        <v>1291</v>
      </c>
      <c r="AS32" s="1" t="s">
        <v>841</v>
      </c>
      <c r="AT32" t="s">
        <v>1292</v>
      </c>
      <c r="AU32" s="9" t="s">
        <v>1297</v>
      </c>
      <c r="AV32" t="s">
        <v>825</v>
      </c>
      <c r="AW32" t="s">
        <v>1299</v>
      </c>
      <c r="AX32" s="9" t="s">
        <v>1298</v>
      </c>
      <c r="AY32" t="s">
        <v>1092</v>
      </c>
      <c r="AZ32" t="s">
        <v>1300</v>
      </c>
      <c r="BA32" s="9" t="s">
        <v>1301</v>
      </c>
      <c r="BB32" t="s">
        <v>825</v>
      </c>
      <c r="BC32" t="s">
        <v>1302</v>
      </c>
      <c r="BD32" s="9" t="s">
        <v>1303</v>
      </c>
      <c r="BE32" t="s">
        <v>1250</v>
      </c>
      <c r="BF32" t="s">
        <v>1296</v>
      </c>
      <c r="BG32" s="9" t="s">
        <v>1293</v>
      </c>
      <c r="BH32" t="s">
        <v>831</v>
      </c>
      <c r="BI32" t="s">
        <v>1294</v>
      </c>
      <c r="BJ32" s="9" t="s">
        <v>1295</v>
      </c>
      <c r="BK32" t="s">
        <v>825</v>
      </c>
      <c r="BL32" t="s">
        <v>1296</v>
      </c>
      <c r="BM32" s="9" t="s">
        <v>1304</v>
      </c>
      <c r="BN32" t="s">
        <v>825</v>
      </c>
      <c r="BO32" t="s">
        <v>1305</v>
      </c>
      <c r="BP32" s="9" t="s">
        <v>1306</v>
      </c>
      <c r="BQ32" t="s">
        <v>831</v>
      </c>
      <c r="BR32" t="s">
        <v>1307</v>
      </c>
      <c r="BT32">
        <v>7</v>
      </c>
      <c r="BU32">
        <v>2</v>
      </c>
      <c r="BV32">
        <v>1</v>
      </c>
      <c r="BW32">
        <v>4</v>
      </c>
      <c r="BZ32">
        <v>1</v>
      </c>
      <c r="CA32">
        <v>1</v>
      </c>
      <c r="CB32">
        <v>5</v>
      </c>
      <c r="CC32">
        <v>1</v>
      </c>
      <c r="CD32">
        <v>1</v>
      </c>
      <c r="CE32">
        <v>1</v>
      </c>
      <c r="CG32">
        <v>1</v>
      </c>
      <c r="CH32" t="s">
        <v>977</v>
      </c>
      <c r="CI32">
        <v>6</v>
      </c>
      <c r="CJ32">
        <v>1</v>
      </c>
      <c r="CK32" t="s">
        <v>812</v>
      </c>
      <c r="CO32">
        <v>2</v>
      </c>
      <c r="CP32" t="s">
        <v>813</v>
      </c>
      <c r="CQ32" t="s">
        <v>814</v>
      </c>
      <c r="CR32">
        <v>19</v>
      </c>
      <c r="CS32" t="s">
        <v>815</v>
      </c>
      <c r="CY32">
        <v>3</v>
      </c>
      <c r="CZ32">
        <v>9</v>
      </c>
      <c r="DA32" t="s">
        <v>814</v>
      </c>
      <c r="DJ32">
        <v>4</v>
      </c>
      <c r="DK32" t="s">
        <v>816</v>
      </c>
      <c r="DL32">
        <v>2</v>
      </c>
      <c r="DM32" t="s">
        <v>817</v>
      </c>
      <c r="EI32" t="s">
        <v>1285</v>
      </c>
      <c r="EJ32" t="s">
        <v>1758</v>
      </c>
      <c r="EK32" t="s">
        <v>1759</v>
      </c>
      <c r="EL32" t="s">
        <v>1741</v>
      </c>
      <c r="EM32" t="s">
        <v>1760</v>
      </c>
      <c r="EN32" t="s">
        <v>1761</v>
      </c>
      <c r="EO32" t="s">
        <v>1682</v>
      </c>
      <c r="EP32" t="s">
        <v>1683</v>
      </c>
      <c r="EQ32" t="s">
        <v>1684</v>
      </c>
      <c r="ER32" t="s">
        <v>1722</v>
      </c>
      <c r="ET32">
        <v>22</v>
      </c>
      <c r="EU32" t="s">
        <v>811</v>
      </c>
      <c r="EV32">
        <v>2024</v>
      </c>
      <c r="EY32">
        <v>0</v>
      </c>
      <c r="FA32">
        <v>0</v>
      </c>
      <c r="FC32">
        <v>0</v>
      </c>
      <c r="FD32" t="s">
        <v>442</v>
      </c>
      <c r="FE32">
        <v>660</v>
      </c>
      <c r="FS32">
        <v>2</v>
      </c>
      <c r="FT32">
        <v>11</v>
      </c>
      <c r="FU32">
        <v>8</v>
      </c>
      <c r="GB32" s="6" t="s">
        <v>801</v>
      </c>
      <c r="GC32" s="6" t="s">
        <v>801</v>
      </c>
      <c r="GD32" s="6" t="s">
        <v>801</v>
      </c>
      <c r="GE32" s="6" t="s">
        <v>801</v>
      </c>
      <c r="GF32" s="6" t="s">
        <v>801</v>
      </c>
      <c r="GG32" s="6" t="s">
        <v>801</v>
      </c>
      <c r="GH32" s="6" t="s">
        <v>801</v>
      </c>
      <c r="GI32" s="6" t="s">
        <v>801</v>
      </c>
      <c r="GV32" s="6" t="s">
        <v>801</v>
      </c>
      <c r="GZ32" s="6" t="s">
        <v>801</v>
      </c>
      <c r="HA32" s="6" t="s">
        <v>801</v>
      </c>
      <c r="HB32" s="6" t="s">
        <v>801</v>
      </c>
      <c r="HC32" s="6" t="s">
        <v>801</v>
      </c>
      <c r="HE32" s="6" t="s">
        <v>801</v>
      </c>
      <c r="HF32" s="6" t="s">
        <v>801</v>
      </c>
      <c r="HG32" s="6" t="s">
        <v>801</v>
      </c>
      <c r="HH32" s="6" t="s">
        <v>801</v>
      </c>
      <c r="HJ32" s="6" t="s">
        <v>801</v>
      </c>
      <c r="HK32" s="6" t="s">
        <v>801</v>
      </c>
      <c r="HL32" s="6" t="s">
        <v>801</v>
      </c>
      <c r="HM32" s="6" t="s">
        <v>801</v>
      </c>
      <c r="HQ32" s="6" t="s">
        <v>801</v>
      </c>
      <c r="HR32" s="6" t="s">
        <v>801</v>
      </c>
      <c r="HS32" s="6" t="s">
        <v>801</v>
      </c>
      <c r="HT32" s="6" t="s">
        <v>801</v>
      </c>
      <c r="HU32" s="6" t="s">
        <v>801</v>
      </c>
      <c r="HV32" s="6" t="s">
        <v>801</v>
      </c>
      <c r="HW32" s="6" t="s">
        <v>801</v>
      </c>
      <c r="HX32" s="6" t="s">
        <v>801</v>
      </c>
      <c r="HY32" s="6" t="s">
        <v>801</v>
      </c>
      <c r="HZ32" s="6" t="s">
        <v>801</v>
      </c>
      <c r="IB32" s="6" t="s">
        <v>801</v>
      </c>
      <c r="ID32" s="6" t="s">
        <v>801</v>
      </c>
      <c r="IE32" s="6" t="s">
        <v>801</v>
      </c>
      <c r="II32" s="6" t="s">
        <v>801</v>
      </c>
      <c r="IK32" s="6" t="s">
        <v>801</v>
      </c>
      <c r="IL32" s="6" t="s">
        <v>801</v>
      </c>
      <c r="IM32" s="6" t="s">
        <v>801</v>
      </c>
      <c r="IN32" s="6" t="s">
        <v>801</v>
      </c>
      <c r="IO32" s="6" t="s">
        <v>801</v>
      </c>
      <c r="IP32" s="6" t="s">
        <v>801</v>
      </c>
      <c r="IQ32" s="6" t="s">
        <v>801</v>
      </c>
      <c r="IS32" s="6" t="s">
        <v>801</v>
      </c>
      <c r="IT32" s="6" t="s">
        <v>801</v>
      </c>
      <c r="IZ32" s="6" t="s">
        <v>801</v>
      </c>
      <c r="JC32" s="6" t="s">
        <v>801</v>
      </c>
      <c r="JD32" s="6" t="s">
        <v>801</v>
      </c>
      <c r="JE32" s="6" t="s">
        <v>801</v>
      </c>
      <c r="JF32" s="6" t="s">
        <v>801</v>
      </c>
      <c r="JG32" s="6" t="s">
        <v>801</v>
      </c>
      <c r="JH32" s="6" t="s">
        <v>801</v>
      </c>
      <c r="JK32" s="6" t="s">
        <v>801</v>
      </c>
      <c r="JL32" s="6" t="s">
        <v>801</v>
      </c>
      <c r="JM32" s="6" t="s">
        <v>801</v>
      </c>
      <c r="JN32" s="6" t="s">
        <v>801</v>
      </c>
      <c r="JO32" s="6" t="s">
        <v>801</v>
      </c>
      <c r="JP32" s="6" t="s">
        <v>801</v>
      </c>
      <c r="JQ32" s="6" t="s">
        <v>801</v>
      </c>
      <c r="JR32" s="6" t="s">
        <v>801</v>
      </c>
      <c r="JS32" s="6" t="s">
        <v>801</v>
      </c>
      <c r="JU32" s="6" t="s">
        <v>801</v>
      </c>
      <c r="JX32" s="6" t="s">
        <v>801</v>
      </c>
      <c r="JZ32" s="6" t="s">
        <v>801</v>
      </c>
      <c r="KA32" s="6" t="s">
        <v>801</v>
      </c>
    </row>
    <row r="33" spans="1:320" x14ac:dyDescent="0.3">
      <c r="A33">
        <v>32</v>
      </c>
      <c r="B33" t="s">
        <v>802</v>
      </c>
      <c r="C33" t="s">
        <v>801</v>
      </c>
      <c r="D33" t="s">
        <v>905</v>
      </c>
      <c r="F33" t="s">
        <v>803</v>
      </c>
      <c r="G33" t="s">
        <v>806</v>
      </c>
      <c r="H33" t="s">
        <v>3104</v>
      </c>
      <c r="I33" t="s">
        <v>421</v>
      </c>
      <c r="J33">
        <v>72000</v>
      </c>
      <c r="K33" t="s">
        <v>423</v>
      </c>
      <c r="L33" t="s">
        <v>423</v>
      </c>
      <c r="M33" t="s">
        <v>804</v>
      </c>
      <c r="N33" t="s">
        <v>805</v>
      </c>
      <c r="O33">
        <v>2222320040</v>
      </c>
      <c r="Q33" t="s">
        <v>496</v>
      </c>
      <c r="R33" t="s">
        <v>810</v>
      </c>
      <c r="S33">
        <v>90</v>
      </c>
      <c r="T33" t="s">
        <v>1762</v>
      </c>
      <c r="U33">
        <v>1</v>
      </c>
      <c r="V33" t="s">
        <v>1763</v>
      </c>
      <c r="W33">
        <v>1</v>
      </c>
      <c r="X33">
        <v>1</v>
      </c>
      <c r="Y33">
        <v>1</v>
      </c>
      <c r="Z33">
        <v>0</v>
      </c>
      <c r="AA33" t="s">
        <v>807</v>
      </c>
      <c r="AB33">
        <v>1398.08</v>
      </c>
      <c r="AC33">
        <v>1627.18</v>
      </c>
      <c r="AE33" t="s">
        <v>808</v>
      </c>
      <c r="AF33">
        <v>6</v>
      </c>
      <c r="AG33">
        <v>17</v>
      </c>
      <c r="AH33">
        <v>1</v>
      </c>
      <c r="AL33">
        <v>400</v>
      </c>
      <c r="AM33">
        <v>6</v>
      </c>
      <c r="AO33" t="s">
        <v>809</v>
      </c>
      <c r="AQ33" t="s">
        <v>818</v>
      </c>
      <c r="AR33" s="9" t="s">
        <v>819</v>
      </c>
      <c r="AS33" t="s">
        <v>1178</v>
      </c>
      <c r="AT33" t="s">
        <v>820</v>
      </c>
      <c r="AU33" s="9" t="s">
        <v>827</v>
      </c>
      <c r="AV33" t="s">
        <v>828</v>
      </c>
      <c r="AW33" t="s">
        <v>829</v>
      </c>
      <c r="AX33" s="9" t="s">
        <v>830</v>
      </c>
      <c r="AY33" t="s">
        <v>831</v>
      </c>
      <c r="AZ33" t="s">
        <v>832</v>
      </c>
      <c r="BA33" s="9" t="s">
        <v>833</v>
      </c>
      <c r="BB33" t="s">
        <v>834</v>
      </c>
      <c r="BC33" t="s">
        <v>835</v>
      </c>
      <c r="BD33" s="9" t="s">
        <v>836</v>
      </c>
      <c r="BE33" t="s">
        <v>825</v>
      </c>
      <c r="BF33" t="s">
        <v>837</v>
      </c>
      <c r="BG33" s="9" t="s">
        <v>821</v>
      </c>
      <c r="BH33" t="s">
        <v>822</v>
      </c>
      <c r="BI33" t="s">
        <v>823</v>
      </c>
      <c r="BJ33" s="9" t="s">
        <v>824</v>
      </c>
      <c r="BK33" t="s">
        <v>825</v>
      </c>
      <c r="BL33" t="s">
        <v>826</v>
      </c>
      <c r="BM33" s="9" t="s">
        <v>838</v>
      </c>
      <c r="BN33" t="s">
        <v>831</v>
      </c>
      <c r="BO33" t="s">
        <v>839</v>
      </c>
      <c r="BP33" s="9" t="s">
        <v>840</v>
      </c>
      <c r="BQ33" t="s">
        <v>841</v>
      </c>
      <c r="BR33" t="s">
        <v>842</v>
      </c>
      <c r="BT33">
        <v>7</v>
      </c>
      <c r="BU33">
        <v>2</v>
      </c>
      <c r="BW33">
        <v>2</v>
      </c>
      <c r="BZ33">
        <v>1</v>
      </c>
      <c r="CA33">
        <v>1</v>
      </c>
      <c r="CB33">
        <v>4</v>
      </c>
      <c r="CC33">
        <v>1</v>
      </c>
      <c r="CD33">
        <v>1</v>
      </c>
      <c r="CE33">
        <v>1</v>
      </c>
      <c r="CG33">
        <v>2</v>
      </c>
      <c r="CH33" t="s">
        <v>977</v>
      </c>
      <c r="CI33">
        <v>7</v>
      </c>
      <c r="CJ33">
        <v>1</v>
      </c>
      <c r="CK33" t="s">
        <v>812</v>
      </c>
      <c r="CO33">
        <v>2</v>
      </c>
      <c r="CP33" t="s">
        <v>813</v>
      </c>
      <c r="CQ33" t="s">
        <v>814</v>
      </c>
      <c r="CR33">
        <v>19</v>
      </c>
      <c r="CS33" t="s">
        <v>815</v>
      </c>
      <c r="CY33">
        <v>5</v>
      </c>
      <c r="CZ33">
        <v>7</v>
      </c>
      <c r="DA33" t="s">
        <v>814</v>
      </c>
      <c r="DJ33">
        <v>4</v>
      </c>
      <c r="DK33" t="s">
        <v>816</v>
      </c>
      <c r="DL33">
        <v>2</v>
      </c>
      <c r="DM33" t="s">
        <v>817</v>
      </c>
      <c r="EI33" t="s">
        <v>1286</v>
      </c>
      <c r="EJ33" t="s">
        <v>1764</v>
      </c>
      <c r="EK33" t="s">
        <v>1765</v>
      </c>
      <c r="EL33" t="s">
        <v>1766</v>
      </c>
      <c r="EM33" t="s">
        <v>1766</v>
      </c>
      <c r="EN33" t="s">
        <v>1767</v>
      </c>
      <c r="EO33" t="s">
        <v>1682</v>
      </c>
      <c r="EP33" t="s">
        <v>1683</v>
      </c>
      <c r="EQ33" t="s">
        <v>1684</v>
      </c>
      <c r="ER33" t="s">
        <v>1690</v>
      </c>
      <c r="ET33">
        <v>9</v>
      </c>
      <c r="EU33" t="s">
        <v>811</v>
      </c>
      <c r="EV33">
        <v>2024</v>
      </c>
      <c r="EY33">
        <v>0</v>
      </c>
      <c r="FA33">
        <v>0</v>
      </c>
      <c r="FC33">
        <v>0</v>
      </c>
      <c r="FD33" t="s">
        <v>442</v>
      </c>
      <c r="FE33">
        <v>1620</v>
      </c>
      <c r="FS33">
        <v>2</v>
      </c>
      <c r="FT33">
        <v>8</v>
      </c>
      <c r="FU33">
        <v>11</v>
      </c>
      <c r="FV33" t="s">
        <v>843</v>
      </c>
      <c r="FW33" t="s">
        <v>828</v>
      </c>
      <c r="FX33" t="s">
        <v>844</v>
      </c>
      <c r="FY33" t="s">
        <v>845</v>
      </c>
      <c r="FZ33" t="s">
        <v>834</v>
      </c>
      <c r="GA33" t="s">
        <v>846</v>
      </c>
      <c r="GB33" s="6" t="s">
        <v>801</v>
      </c>
      <c r="GC33" s="6" t="s">
        <v>801</v>
      </c>
      <c r="GD33" s="6" t="s">
        <v>801</v>
      </c>
      <c r="GE33" s="6" t="s">
        <v>801</v>
      </c>
      <c r="GF33" s="6" t="s">
        <v>801</v>
      </c>
      <c r="GG33" s="6" t="s">
        <v>801</v>
      </c>
      <c r="GH33" s="6" t="s">
        <v>801</v>
      </c>
      <c r="GI33" s="6" t="s">
        <v>801</v>
      </c>
      <c r="GV33" s="6" t="s">
        <v>801</v>
      </c>
      <c r="GZ33" s="6" t="s">
        <v>801</v>
      </c>
      <c r="HA33" s="6" t="s">
        <v>801</v>
      </c>
      <c r="HB33" s="6" t="s">
        <v>801</v>
      </c>
      <c r="HC33" s="6" t="s">
        <v>801</v>
      </c>
      <c r="HE33" s="6" t="s">
        <v>801</v>
      </c>
      <c r="HF33" s="6" t="s">
        <v>801</v>
      </c>
      <c r="HG33" s="6" t="s">
        <v>801</v>
      </c>
      <c r="HH33" s="6" t="s">
        <v>801</v>
      </c>
      <c r="HI33" s="6" t="s">
        <v>801</v>
      </c>
      <c r="HJ33" s="6" t="s">
        <v>801</v>
      </c>
      <c r="HK33" s="6" t="s">
        <v>801</v>
      </c>
      <c r="HL33" s="6" t="s">
        <v>801</v>
      </c>
      <c r="HM33" s="6" t="s">
        <v>801</v>
      </c>
      <c r="HQ33" s="6" t="s">
        <v>801</v>
      </c>
      <c r="HR33" s="6" t="s">
        <v>801</v>
      </c>
      <c r="HS33" s="6" t="s">
        <v>801</v>
      </c>
      <c r="HT33" s="6" t="s">
        <v>801</v>
      </c>
      <c r="HU33" s="6" t="s">
        <v>801</v>
      </c>
      <c r="HV33" s="6" t="s">
        <v>801</v>
      </c>
      <c r="HW33" s="6" t="s">
        <v>801</v>
      </c>
      <c r="HX33" s="6" t="s">
        <v>801</v>
      </c>
      <c r="HY33" s="6" t="s">
        <v>801</v>
      </c>
      <c r="HZ33" s="6" t="s">
        <v>801</v>
      </c>
      <c r="IB33" s="6" t="s">
        <v>801</v>
      </c>
      <c r="ID33" s="6" t="s">
        <v>801</v>
      </c>
      <c r="IE33" s="6" t="s">
        <v>801</v>
      </c>
      <c r="II33" s="6" t="s">
        <v>801</v>
      </c>
      <c r="IK33" s="6" t="s">
        <v>801</v>
      </c>
      <c r="IL33" s="6" t="s">
        <v>801</v>
      </c>
      <c r="IM33" s="6" t="s">
        <v>801</v>
      </c>
      <c r="IN33" s="6" t="s">
        <v>801</v>
      </c>
      <c r="IO33" s="6" t="s">
        <v>801</v>
      </c>
      <c r="IP33" s="6" t="s">
        <v>801</v>
      </c>
      <c r="IQ33" s="6" t="s">
        <v>801</v>
      </c>
      <c r="IS33" s="6" t="s">
        <v>801</v>
      </c>
      <c r="IT33" s="6" t="s">
        <v>801</v>
      </c>
      <c r="IZ33" s="6" t="s">
        <v>801</v>
      </c>
      <c r="JC33" s="6" t="s">
        <v>801</v>
      </c>
      <c r="JD33" s="6" t="s">
        <v>801</v>
      </c>
      <c r="JE33" s="6" t="s">
        <v>801</v>
      </c>
      <c r="JF33" s="6" t="s">
        <v>801</v>
      </c>
      <c r="JG33" s="6" t="s">
        <v>801</v>
      </c>
      <c r="JH33" s="6" t="s">
        <v>801</v>
      </c>
      <c r="JK33" s="6" t="s">
        <v>801</v>
      </c>
      <c r="JL33" s="6" t="s">
        <v>801</v>
      </c>
      <c r="JM33" s="6" t="s">
        <v>801</v>
      </c>
      <c r="JN33" s="6" t="s">
        <v>801</v>
      </c>
      <c r="JO33" s="6" t="s">
        <v>801</v>
      </c>
      <c r="JP33" s="6" t="s">
        <v>801</v>
      </c>
      <c r="JQ33" s="6" t="s">
        <v>801</v>
      </c>
      <c r="JR33" s="6" t="s">
        <v>801</v>
      </c>
      <c r="JS33" s="6" t="s">
        <v>801</v>
      </c>
      <c r="JU33" s="6" t="s">
        <v>801</v>
      </c>
      <c r="JX33" s="6" t="s">
        <v>801</v>
      </c>
      <c r="JZ33" s="6" t="s">
        <v>801</v>
      </c>
      <c r="KA33" s="6" t="s">
        <v>801</v>
      </c>
      <c r="KB33" t="s">
        <v>847</v>
      </c>
      <c r="KC33" t="s">
        <v>834</v>
      </c>
      <c r="KD33" t="s">
        <v>848</v>
      </c>
      <c r="KE33" t="s">
        <v>849</v>
      </c>
      <c r="KF33" t="s">
        <v>834</v>
      </c>
      <c r="KG33" t="s">
        <v>850</v>
      </c>
      <c r="KH33" t="s">
        <v>851</v>
      </c>
      <c r="KI33" t="s">
        <v>822</v>
      </c>
      <c r="KJ33" t="s">
        <v>852</v>
      </c>
      <c r="KK33" t="s">
        <v>853</v>
      </c>
      <c r="KL33" t="s">
        <v>825</v>
      </c>
      <c r="KM33" t="s">
        <v>854</v>
      </c>
      <c r="KN33" t="s">
        <v>855</v>
      </c>
      <c r="KO33" t="s">
        <v>825</v>
      </c>
      <c r="KP33" t="s">
        <v>856</v>
      </c>
      <c r="KQ33" t="s">
        <v>857</v>
      </c>
      <c r="KR33" t="s">
        <v>825</v>
      </c>
      <c r="KS33" t="s">
        <v>858</v>
      </c>
      <c r="KT33" t="s">
        <v>859</v>
      </c>
      <c r="KU33" t="s">
        <v>825</v>
      </c>
      <c r="KV33" t="s">
        <v>860</v>
      </c>
      <c r="KW33" t="s">
        <v>861</v>
      </c>
      <c r="KX33" t="s">
        <v>825</v>
      </c>
      <c r="KY33" t="s">
        <v>862</v>
      </c>
      <c r="KZ33" t="s">
        <v>863</v>
      </c>
      <c r="LA33" t="s">
        <v>825</v>
      </c>
      <c r="LB33" t="s">
        <v>864</v>
      </c>
      <c r="LC33" t="s">
        <v>865</v>
      </c>
      <c r="LD33" t="s">
        <v>831</v>
      </c>
      <c r="LE33" t="s">
        <v>866</v>
      </c>
      <c r="LF33" t="s">
        <v>867</v>
      </c>
      <c r="LG33" t="s">
        <v>831</v>
      </c>
      <c r="LH33" t="s">
        <v>868</v>
      </c>
    </row>
    <row r="34" spans="1:320" x14ac:dyDescent="0.3">
      <c r="A34">
        <v>33</v>
      </c>
      <c r="B34" t="s">
        <v>1481</v>
      </c>
      <c r="C34" t="s">
        <v>801</v>
      </c>
      <c r="D34" t="s">
        <v>905</v>
      </c>
      <c r="F34" t="s">
        <v>803</v>
      </c>
      <c r="G34" t="s">
        <v>1482</v>
      </c>
      <c r="H34" t="s">
        <v>3105</v>
      </c>
      <c r="I34" t="s">
        <v>1483</v>
      </c>
      <c r="J34">
        <v>72825</v>
      </c>
      <c r="K34" t="s">
        <v>1435</v>
      </c>
      <c r="L34" t="s">
        <v>423</v>
      </c>
      <c r="M34" t="s">
        <v>804</v>
      </c>
      <c r="N34" t="s">
        <v>805</v>
      </c>
      <c r="O34">
        <v>2224323555</v>
      </c>
      <c r="P34" s="2" t="s">
        <v>1484</v>
      </c>
      <c r="Q34" t="s">
        <v>496</v>
      </c>
      <c r="R34" t="s">
        <v>810</v>
      </c>
      <c r="S34">
        <v>2</v>
      </c>
      <c r="T34" t="s">
        <v>1768</v>
      </c>
      <c r="U34">
        <v>1</v>
      </c>
      <c r="V34" t="s">
        <v>1763</v>
      </c>
      <c r="W34">
        <v>1</v>
      </c>
      <c r="X34">
        <v>1</v>
      </c>
      <c r="Y34">
        <v>0</v>
      </c>
      <c r="Z34">
        <v>0</v>
      </c>
      <c r="AA34" t="s">
        <v>870</v>
      </c>
      <c r="AB34">
        <v>360</v>
      </c>
      <c r="AC34">
        <v>360</v>
      </c>
      <c r="AE34" t="s">
        <v>808</v>
      </c>
      <c r="AF34">
        <v>6</v>
      </c>
      <c r="AG34">
        <v>12</v>
      </c>
      <c r="AH34">
        <v>1</v>
      </c>
      <c r="AL34">
        <v>100</v>
      </c>
      <c r="AM34">
        <v>6</v>
      </c>
      <c r="AO34" t="s">
        <v>1486</v>
      </c>
      <c r="AQ34" t="s">
        <v>1487</v>
      </c>
      <c r="AR34" s="9" t="s">
        <v>1488</v>
      </c>
      <c r="AS34" s="1" t="s">
        <v>822</v>
      </c>
      <c r="AT34" t="s">
        <v>1489</v>
      </c>
      <c r="AU34" s="9" t="s">
        <v>1500</v>
      </c>
      <c r="AV34" t="s">
        <v>831</v>
      </c>
      <c r="AW34" t="s">
        <v>1501</v>
      </c>
      <c r="AX34" s="9" t="s">
        <v>1494</v>
      </c>
      <c r="AY34" t="s">
        <v>831</v>
      </c>
      <c r="AZ34" t="s">
        <v>1495</v>
      </c>
      <c r="BA34" s="9" t="s">
        <v>1496</v>
      </c>
      <c r="BB34" t="s">
        <v>831</v>
      </c>
      <c r="BC34" t="s">
        <v>1497</v>
      </c>
      <c r="BD34" s="9" t="s">
        <v>1498</v>
      </c>
      <c r="BE34" t="s">
        <v>825</v>
      </c>
      <c r="BF34" t="s">
        <v>1499</v>
      </c>
      <c r="BG34" s="9" t="s">
        <v>1490</v>
      </c>
      <c r="BH34" t="s">
        <v>1266</v>
      </c>
      <c r="BI34" t="s">
        <v>1491</v>
      </c>
      <c r="BJ34" s="9" t="s">
        <v>1492</v>
      </c>
      <c r="BK34" t="s">
        <v>1266</v>
      </c>
      <c r="BL34" t="s">
        <v>1493</v>
      </c>
      <c r="BM34" s="9" t="s">
        <v>1502</v>
      </c>
      <c r="BN34" t="s">
        <v>828</v>
      </c>
      <c r="BO34" t="s">
        <v>1503</v>
      </c>
      <c r="BP34" s="9" t="s">
        <v>1504</v>
      </c>
      <c r="BQ34" t="s">
        <v>825</v>
      </c>
      <c r="BR34" t="s">
        <v>1505</v>
      </c>
      <c r="BT34">
        <v>5</v>
      </c>
      <c r="BU34">
        <v>1</v>
      </c>
      <c r="BV34">
        <v>1</v>
      </c>
      <c r="BW34">
        <v>3</v>
      </c>
      <c r="BY34">
        <v>2</v>
      </c>
      <c r="BZ34">
        <v>4</v>
      </c>
      <c r="CA34">
        <v>1</v>
      </c>
      <c r="CB34">
        <v>1</v>
      </c>
      <c r="CC34">
        <v>1</v>
      </c>
      <c r="CD34">
        <v>1</v>
      </c>
      <c r="CE34">
        <v>1</v>
      </c>
      <c r="CG34">
        <v>2</v>
      </c>
      <c r="CH34" t="s">
        <v>977</v>
      </c>
      <c r="CI34">
        <v>6</v>
      </c>
      <c r="CJ34">
        <v>1</v>
      </c>
      <c r="CK34" t="s">
        <v>812</v>
      </c>
      <c r="CO34">
        <v>1</v>
      </c>
      <c r="CP34" t="s">
        <v>813</v>
      </c>
      <c r="CQ34" t="s">
        <v>814</v>
      </c>
      <c r="CR34">
        <v>19</v>
      </c>
      <c r="CS34" t="s">
        <v>815</v>
      </c>
      <c r="CY34">
        <v>2</v>
      </c>
      <c r="CZ34">
        <v>3</v>
      </c>
      <c r="DA34" t="s">
        <v>814</v>
      </c>
      <c r="DJ34">
        <v>4</v>
      </c>
      <c r="DK34" t="s">
        <v>816</v>
      </c>
      <c r="DL34">
        <v>2</v>
      </c>
      <c r="DM34" t="s">
        <v>817</v>
      </c>
      <c r="EI34" t="s">
        <v>1485</v>
      </c>
      <c r="EJ34" t="s">
        <v>1769</v>
      </c>
      <c r="EK34" t="s">
        <v>1769</v>
      </c>
      <c r="EL34" t="s">
        <v>437</v>
      </c>
      <c r="EM34" t="s">
        <v>437</v>
      </c>
      <c r="EN34" t="s">
        <v>1770</v>
      </c>
      <c r="EO34" t="s">
        <v>1682</v>
      </c>
      <c r="EP34" t="s">
        <v>1683</v>
      </c>
      <c r="EQ34" t="s">
        <v>1684</v>
      </c>
      <c r="ER34" t="s">
        <v>1690</v>
      </c>
      <c r="ET34">
        <v>29</v>
      </c>
      <c r="EU34" t="s">
        <v>811</v>
      </c>
      <c r="EV34">
        <v>2024</v>
      </c>
      <c r="EY34">
        <v>0</v>
      </c>
      <c r="FA34">
        <v>0</v>
      </c>
      <c r="FC34">
        <v>0</v>
      </c>
      <c r="FD34" t="s">
        <v>442</v>
      </c>
      <c r="FE34">
        <v>1080</v>
      </c>
      <c r="FS34">
        <v>1</v>
      </c>
      <c r="FT34">
        <v>6</v>
      </c>
      <c r="FU34">
        <v>13</v>
      </c>
      <c r="FV34" t="s">
        <v>1506</v>
      </c>
      <c r="FW34" t="s">
        <v>825</v>
      </c>
      <c r="FX34" t="s">
        <v>1507</v>
      </c>
      <c r="FY34" t="s">
        <v>1508</v>
      </c>
      <c r="FZ34" t="s">
        <v>825</v>
      </c>
      <c r="GA34" t="s">
        <v>1509</v>
      </c>
      <c r="GB34" s="6" t="s">
        <v>801</v>
      </c>
      <c r="GC34" s="6" t="s">
        <v>801</v>
      </c>
      <c r="GD34" s="6" t="s">
        <v>801</v>
      </c>
      <c r="GE34" s="6" t="s">
        <v>801</v>
      </c>
      <c r="GF34" s="6" t="s">
        <v>801</v>
      </c>
      <c r="GG34" s="6" t="s">
        <v>801</v>
      </c>
      <c r="GH34" s="6" t="s">
        <v>801</v>
      </c>
      <c r="GI34" s="6" t="s">
        <v>801</v>
      </c>
      <c r="GV34" s="6" t="s">
        <v>801</v>
      </c>
      <c r="GZ34" s="6" t="s">
        <v>801</v>
      </c>
      <c r="HA34" t="s">
        <v>801</v>
      </c>
      <c r="HB34" t="s">
        <v>801</v>
      </c>
      <c r="HC34" s="6" t="s">
        <v>801</v>
      </c>
      <c r="HE34" s="6" t="s">
        <v>801</v>
      </c>
      <c r="HF34" s="6" t="s">
        <v>801</v>
      </c>
      <c r="HG34" s="6" t="s">
        <v>801</v>
      </c>
      <c r="HH34" s="6" t="s">
        <v>801</v>
      </c>
      <c r="HJ34" t="s">
        <v>801</v>
      </c>
      <c r="HK34" s="6" t="s">
        <v>801</v>
      </c>
      <c r="HL34" s="6" t="s">
        <v>801</v>
      </c>
      <c r="HM34" s="6" t="s">
        <v>801</v>
      </c>
      <c r="HQ34" s="6" t="s">
        <v>801</v>
      </c>
      <c r="HR34" s="6" t="s">
        <v>801</v>
      </c>
      <c r="HS34" s="6" t="s">
        <v>801</v>
      </c>
      <c r="HT34" s="6" t="s">
        <v>801</v>
      </c>
      <c r="HU34" s="6" t="s">
        <v>801</v>
      </c>
      <c r="HV34" s="6" t="s">
        <v>801</v>
      </c>
      <c r="HW34" s="6" t="s">
        <v>801</v>
      </c>
      <c r="HX34" s="6" t="s">
        <v>801</v>
      </c>
      <c r="HY34" s="6" t="s">
        <v>801</v>
      </c>
      <c r="HZ34" s="6" t="s">
        <v>801</v>
      </c>
      <c r="IB34" s="6" t="s">
        <v>801</v>
      </c>
      <c r="IC34" t="s">
        <v>801</v>
      </c>
      <c r="ID34" s="6" t="s">
        <v>801</v>
      </c>
      <c r="IE34" s="6" t="s">
        <v>801</v>
      </c>
      <c r="II34" s="6" t="s">
        <v>801</v>
      </c>
      <c r="IK34" s="6" t="s">
        <v>801</v>
      </c>
      <c r="IL34" s="6" t="s">
        <v>801</v>
      </c>
      <c r="IM34" s="6" t="s">
        <v>801</v>
      </c>
      <c r="IN34" s="6" t="s">
        <v>801</v>
      </c>
      <c r="IO34" s="6" t="s">
        <v>801</v>
      </c>
      <c r="IP34" s="6" t="s">
        <v>801</v>
      </c>
      <c r="IQ34" s="6" t="s">
        <v>801</v>
      </c>
      <c r="IS34" s="6" t="s">
        <v>801</v>
      </c>
      <c r="IT34" t="s">
        <v>801</v>
      </c>
      <c r="IZ34" s="6" t="s">
        <v>801</v>
      </c>
      <c r="JC34" s="6" t="s">
        <v>801</v>
      </c>
      <c r="JD34" s="6" t="s">
        <v>801</v>
      </c>
      <c r="JE34" t="s">
        <v>801</v>
      </c>
      <c r="JF34" s="6" t="s">
        <v>801</v>
      </c>
      <c r="JG34" s="6" t="s">
        <v>801</v>
      </c>
      <c r="JH34" s="6" t="s">
        <v>801</v>
      </c>
      <c r="JK34" s="6" t="s">
        <v>801</v>
      </c>
      <c r="JL34" s="6" t="s">
        <v>801</v>
      </c>
      <c r="JM34" s="6" t="s">
        <v>801</v>
      </c>
      <c r="JN34" s="6" t="s">
        <v>801</v>
      </c>
      <c r="JO34" s="6" t="s">
        <v>801</v>
      </c>
      <c r="JP34" s="6" t="s">
        <v>801</v>
      </c>
      <c r="JQ34" s="6" t="s">
        <v>801</v>
      </c>
      <c r="JR34" s="6" t="s">
        <v>801</v>
      </c>
      <c r="JS34" s="6" t="s">
        <v>801</v>
      </c>
      <c r="JU34" s="6" t="s">
        <v>801</v>
      </c>
      <c r="JX34" s="6" t="s">
        <v>801</v>
      </c>
      <c r="JZ34" s="6" t="s">
        <v>801</v>
      </c>
      <c r="KA34" t="s">
        <v>801</v>
      </c>
      <c r="KB34" t="s">
        <v>1510</v>
      </c>
      <c r="KC34" t="s">
        <v>825</v>
      </c>
      <c r="KD34" t="s">
        <v>1511</v>
      </c>
      <c r="KE34" t="s">
        <v>1512</v>
      </c>
      <c r="KF34" t="s">
        <v>825</v>
      </c>
      <c r="KG34" t="s">
        <v>1513</v>
      </c>
      <c r="KH34" t="s">
        <v>1514</v>
      </c>
      <c r="KI34" t="s">
        <v>841</v>
      </c>
      <c r="KJ34" t="s">
        <v>1515</v>
      </c>
      <c r="KK34" t="s">
        <v>1516</v>
      </c>
      <c r="KL34" t="s">
        <v>825</v>
      </c>
      <c r="KM34" t="s">
        <v>1517</v>
      </c>
      <c r="KN34" t="s">
        <v>1518</v>
      </c>
      <c r="KO34" t="s">
        <v>1178</v>
      </c>
      <c r="KP34" t="s">
        <v>1519</v>
      </c>
      <c r="KQ34" t="s">
        <v>1520</v>
      </c>
      <c r="KR34" t="s">
        <v>825</v>
      </c>
      <c r="KS34" t="s">
        <v>1521</v>
      </c>
    </row>
    <row r="35" spans="1:320" x14ac:dyDescent="0.3">
      <c r="A35">
        <v>34</v>
      </c>
      <c r="B35" t="s">
        <v>1059</v>
      </c>
      <c r="C35" t="s">
        <v>801</v>
      </c>
      <c r="D35" t="s">
        <v>905</v>
      </c>
      <c r="F35" t="s">
        <v>803</v>
      </c>
      <c r="G35" t="s">
        <v>1061</v>
      </c>
      <c r="H35" t="s">
        <v>3106</v>
      </c>
      <c r="I35" t="s">
        <v>421</v>
      </c>
      <c r="J35" s="5">
        <v>72750</v>
      </c>
      <c r="K35" t="s">
        <v>773</v>
      </c>
      <c r="L35" t="s">
        <v>423</v>
      </c>
      <c r="M35" t="s">
        <v>1060</v>
      </c>
      <c r="N35" t="s">
        <v>805</v>
      </c>
      <c r="O35">
        <v>2222289701</v>
      </c>
      <c r="P35" s="2" t="s">
        <v>1086</v>
      </c>
      <c r="Q35" t="s">
        <v>496</v>
      </c>
      <c r="R35" t="s">
        <v>810</v>
      </c>
      <c r="S35">
        <v>12</v>
      </c>
      <c r="T35" t="s">
        <v>1771</v>
      </c>
      <c r="U35">
        <v>1</v>
      </c>
      <c r="V35" t="s">
        <v>1763</v>
      </c>
      <c r="W35">
        <v>1</v>
      </c>
      <c r="X35">
        <v>1</v>
      </c>
      <c r="Y35">
        <v>0</v>
      </c>
      <c r="Z35">
        <v>0</v>
      </c>
      <c r="AA35" t="s">
        <v>870</v>
      </c>
      <c r="AB35">
        <v>329.4</v>
      </c>
      <c r="AC35">
        <v>329.4</v>
      </c>
      <c r="AE35" t="s">
        <v>808</v>
      </c>
      <c r="AF35">
        <v>6</v>
      </c>
      <c r="AG35">
        <v>4</v>
      </c>
      <c r="AH35">
        <v>1</v>
      </c>
      <c r="AL35">
        <v>200</v>
      </c>
      <c r="AM35">
        <v>6</v>
      </c>
      <c r="AO35" t="s">
        <v>1062</v>
      </c>
      <c r="AQ35" t="s">
        <v>1063</v>
      </c>
      <c r="AR35" s="9" t="s">
        <v>1064</v>
      </c>
      <c r="AS35" t="s">
        <v>1178</v>
      </c>
      <c r="AT35" t="s">
        <v>1065</v>
      </c>
      <c r="AU35" s="9" t="s">
        <v>1070</v>
      </c>
      <c r="AV35" t="s">
        <v>841</v>
      </c>
      <c r="AW35" t="s">
        <v>1071</v>
      </c>
      <c r="AX35" s="9" t="s">
        <v>1072</v>
      </c>
      <c r="AY35" t="s">
        <v>831</v>
      </c>
      <c r="AZ35" t="s">
        <v>1073</v>
      </c>
      <c r="BA35" s="9" t="s">
        <v>1074</v>
      </c>
      <c r="BB35" t="s">
        <v>828</v>
      </c>
      <c r="BC35" t="s">
        <v>1075</v>
      </c>
      <c r="BD35" s="9" t="s">
        <v>1076</v>
      </c>
      <c r="BE35" t="s">
        <v>831</v>
      </c>
      <c r="BF35" t="s">
        <v>1077</v>
      </c>
      <c r="BG35" s="9" t="s">
        <v>1066</v>
      </c>
      <c r="BH35" t="s">
        <v>825</v>
      </c>
      <c r="BI35" t="s">
        <v>1067</v>
      </c>
      <c r="BJ35" s="9" t="s">
        <v>1068</v>
      </c>
      <c r="BK35" t="s">
        <v>825</v>
      </c>
      <c r="BL35" t="s">
        <v>1069</v>
      </c>
      <c r="BM35" s="9" t="s">
        <v>1078</v>
      </c>
      <c r="BN35" t="s">
        <v>828</v>
      </c>
      <c r="BO35" t="s">
        <v>1079</v>
      </c>
      <c r="BP35" s="9" t="s">
        <v>1080</v>
      </c>
      <c r="BQ35" t="s">
        <v>831</v>
      </c>
      <c r="BR35" t="s">
        <v>1081</v>
      </c>
      <c r="BT35">
        <v>7</v>
      </c>
      <c r="BU35">
        <v>2</v>
      </c>
      <c r="BV35">
        <v>1</v>
      </c>
      <c r="BW35">
        <v>3</v>
      </c>
      <c r="BZ35">
        <v>1</v>
      </c>
      <c r="CA35">
        <v>1</v>
      </c>
      <c r="CB35">
        <v>4</v>
      </c>
      <c r="CC35">
        <v>1</v>
      </c>
      <c r="CD35">
        <v>1</v>
      </c>
      <c r="CE35">
        <v>1</v>
      </c>
      <c r="CG35">
        <v>1</v>
      </c>
      <c r="CH35" t="s">
        <v>977</v>
      </c>
      <c r="CI35">
        <v>4</v>
      </c>
      <c r="CJ35">
        <v>1</v>
      </c>
      <c r="CK35" t="s">
        <v>812</v>
      </c>
      <c r="CO35">
        <v>1</v>
      </c>
      <c r="CP35" t="s">
        <v>813</v>
      </c>
      <c r="CQ35" t="s">
        <v>814</v>
      </c>
      <c r="CR35">
        <v>9</v>
      </c>
      <c r="CS35" t="s">
        <v>815</v>
      </c>
      <c r="CY35">
        <v>2</v>
      </c>
      <c r="CZ35">
        <v>4</v>
      </c>
      <c r="DA35" t="s">
        <v>814</v>
      </c>
      <c r="DJ35">
        <v>4</v>
      </c>
      <c r="DK35" t="s">
        <v>816</v>
      </c>
      <c r="DL35">
        <v>2</v>
      </c>
      <c r="DM35" t="s">
        <v>817</v>
      </c>
      <c r="EI35" t="s">
        <v>1318</v>
      </c>
      <c r="EJ35" t="s">
        <v>1772</v>
      </c>
      <c r="EK35" t="s">
        <v>1773</v>
      </c>
      <c r="EL35" t="s">
        <v>1774</v>
      </c>
      <c r="EM35" t="s">
        <v>1775</v>
      </c>
      <c r="EO35" t="s">
        <v>1682</v>
      </c>
      <c r="EP35" t="s">
        <v>1683</v>
      </c>
      <c r="EQ35" t="s">
        <v>1684</v>
      </c>
      <c r="ER35" t="s">
        <v>1722</v>
      </c>
      <c r="ET35">
        <v>26</v>
      </c>
      <c r="EU35" t="s">
        <v>811</v>
      </c>
      <c r="EV35">
        <v>2024</v>
      </c>
      <c r="EY35">
        <v>0</v>
      </c>
      <c r="FA35">
        <v>0</v>
      </c>
      <c r="FC35">
        <v>29</v>
      </c>
      <c r="FD35" t="s">
        <v>442</v>
      </c>
      <c r="FE35">
        <v>10000</v>
      </c>
      <c r="FS35">
        <v>1</v>
      </c>
      <c r="FT35">
        <v>4</v>
      </c>
      <c r="FU35">
        <v>5</v>
      </c>
      <c r="GB35" s="6" t="s">
        <v>801</v>
      </c>
      <c r="GC35" s="6" t="s">
        <v>801</v>
      </c>
      <c r="GD35" s="6" t="s">
        <v>801</v>
      </c>
      <c r="GE35" s="6" t="s">
        <v>801</v>
      </c>
      <c r="GF35" t="s">
        <v>801</v>
      </c>
      <c r="GG35" s="6" t="s">
        <v>801</v>
      </c>
      <c r="GH35" s="6" t="s">
        <v>801</v>
      </c>
      <c r="GI35" s="6" t="s">
        <v>801</v>
      </c>
      <c r="GV35" s="6" t="s">
        <v>801</v>
      </c>
      <c r="GZ35" s="6" t="s">
        <v>801</v>
      </c>
      <c r="HA35" t="s">
        <v>801</v>
      </c>
      <c r="HB35" t="s">
        <v>801</v>
      </c>
      <c r="HC35" s="6" t="s">
        <v>801</v>
      </c>
      <c r="HE35" s="6" t="s">
        <v>801</v>
      </c>
      <c r="HF35" s="6" t="s">
        <v>801</v>
      </c>
      <c r="HG35" s="6" t="s">
        <v>801</v>
      </c>
      <c r="HH35" s="6" t="s">
        <v>801</v>
      </c>
      <c r="HJ35" s="6" t="s">
        <v>801</v>
      </c>
      <c r="HK35" s="6" t="s">
        <v>801</v>
      </c>
      <c r="HL35" s="6" t="s">
        <v>801</v>
      </c>
      <c r="HM35" s="6" t="s">
        <v>801</v>
      </c>
      <c r="HQ35" s="6" t="s">
        <v>801</v>
      </c>
      <c r="HR35" s="6" t="s">
        <v>801</v>
      </c>
      <c r="HS35" s="6" t="s">
        <v>801</v>
      </c>
      <c r="HT35" s="6" t="s">
        <v>801</v>
      </c>
      <c r="HU35" s="6" t="s">
        <v>801</v>
      </c>
      <c r="HV35" s="6" t="s">
        <v>801</v>
      </c>
      <c r="HW35" s="6" t="s">
        <v>801</v>
      </c>
      <c r="HX35" s="6" t="s">
        <v>801</v>
      </c>
      <c r="HY35" s="6" t="s">
        <v>801</v>
      </c>
      <c r="HZ35" s="6" t="s">
        <v>801</v>
      </c>
      <c r="IB35" s="6" t="s">
        <v>801</v>
      </c>
      <c r="ID35" s="6" t="s">
        <v>801</v>
      </c>
      <c r="IE35" s="6" t="s">
        <v>801</v>
      </c>
      <c r="II35" s="6" t="s">
        <v>801</v>
      </c>
      <c r="IK35" s="6" t="s">
        <v>801</v>
      </c>
      <c r="IL35" s="6" t="s">
        <v>801</v>
      </c>
      <c r="IM35" s="6" t="s">
        <v>801</v>
      </c>
      <c r="IN35" s="6" t="s">
        <v>801</v>
      </c>
      <c r="IO35" s="6" t="s">
        <v>801</v>
      </c>
      <c r="IP35" s="6" t="s">
        <v>801</v>
      </c>
      <c r="IQ35" t="s">
        <v>801</v>
      </c>
      <c r="IS35" s="6" t="s">
        <v>801</v>
      </c>
      <c r="IT35" s="6" t="s">
        <v>801</v>
      </c>
      <c r="IZ35" s="6" t="s">
        <v>801</v>
      </c>
      <c r="JC35" s="6" t="s">
        <v>801</v>
      </c>
      <c r="JD35" s="6" t="s">
        <v>801</v>
      </c>
      <c r="JE35" t="s">
        <v>801</v>
      </c>
      <c r="JF35" s="6" t="s">
        <v>801</v>
      </c>
      <c r="JG35" s="6" t="s">
        <v>801</v>
      </c>
      <c r="JH35" s="6" t="s">
        <v>801</v>
      </c>
      <c r="JK35" s="6" t="s">
        <v>801</v>
      </c>
      <c r="JL35" s="6" t="s">
        <v>801</v>
      </c>
      <c r="JM35" s="6" t="s">
        <v>801</v>
      </c>
      <c r="JN35" s="6" t="s">
        <v>801</v>
      </c>
      <c r="JO35" s="6" t="s">
        <v>801</v>
      </c>
      <c r="JP35" s="6" t="s">
        <v>801</v>
      </c>
      <c r="JQ35" s="6" t="s">
        <v>801</v>
      </c>
      <c r="JR35" s="6" t="s">
        <v>801</v>
      </c>
      <c r="JS35" s="6" t="s">
        <v>801</v>
      </c>
      <c r="JU35" s="6" t="s">
        <v>801</v>
      </c>
      <c r="JX35" s="6" t="s">
        <v>801</v>
      </c>
      <c r="JZ35" s="6" t="s">
        <v>801</v>
      </c>
      <c r="KA35" s="6" t="s">
        <v>801</v>
      </c>
    </row>
    <row r="36" spans="1:320" x14ac:dyDescent="0.3">
      <c r="A36">
        <v>35</v>
      </c>
      <c r="B36" t="s">
        <v>1010</v>
      </c>
      <c r="C36" t="s">
        <v>801</v>
      </c>
      <c r="D36" t="s">
        <v>905</v>
      </c>
      <c r="F36" t="s">
        <v>803</v>
      </c>
      <c r="G36" t="s">
        <v>949</v>
      </c>
      <c r="H36" t="s">
        <v>3107</v>
      </c>
      <c r="I36" t="s">
        <v>950</v>
      </c>
      <c r="J36">
        <v>72490</v>
      </c>
      <c r="K36" t="s">
        <v>423</v>
      </c>
      <c r="L36" t="s">
        <v>423</v>
      </c>
      <c r="M36" t="s">
        <v>804</v>
      </c>
      <c r="N36" t="s">
        <v>805</v>
      </c>
      <c r="O36">
        <v>2223953433</v>
      </c>
      <c r="P36" s="2" t="s">
        <v>951</v>
      </c>
      <c r="Q36" t="s">
        <v>496</v>
      </c>
      <c r="R36" t="s">
        <v>810</v>
      </c>
      <c r="S36">
        <v>7</v>
      </c>
      <c r="T36" t="s">
        <v>1776</v>
      </c>
      <c r="U36">
        <v>1</v>
      </c>
      <c r="V36" t="s">
        <v>1763</v>
      </c>
      <c r="W36">
        <v>1</v>
      </c>
      <c r="X36">
        <v>1</v>
      </c>
      <c r="Y36">
        <v>0</v>
      </c>
      <c r="Z36">
        <v>0</v>
      </c>
      <c r="AA36" t="s">
        <v>870</v>
      </c>
      <c r="AB36">
        <v>303</v>
      </c>
      <c r="AC36">
        <v>303</v>
      </c>
      <c r="AE36" t="s">
        <v>808</v>
      </c>
      <c r="AF36">
        <v>5</v>
      </c>
      <c r="AG36">
        <v>5</v>
      </c>
      <c r="AH36">
        <v>1</v>
      </c>
      <c r="AL36">
        <v>200</v>
      </c>
      <c r="AM36">
        <v>6</v>
      </c>
      <c r="AO36" t="s">
        <v>952</v>
      </c>
      <c r="AQ36" t="s">
        <v>954</v>
      </c>
      <c r="AR36" s="9" t="s">
        <v>955</v>
      </c>
      <c r="AS36" t="s">
        <v>1178</v>
      </c>
      <c r="AT36" t="s">
        <v>956</v>
      </c>
      <c r="AU36" s="9" t="s">
        <v>961</v>
      </c>
      <c r="AV36" t="s">
        <v>883</v>
      </c>
      <c r="AW36" t="s">
        <v>962</v>
      </c>
      <c r="AX36" s="9" t="s">
        <v>963</v>
      </c>
      <c r="AY36" t="s">
        <v>883</v>
      </c>
      <c r="AZ36" t="s">
        <v>964</v>
      </c>
      <c r="BA36" s="9" t="s">
        <v>965</v>
      </c>
      <c r="BB36" t="s">
        <v>841</v>
      </c>
      <c r="BC36" t="s">
        <v>966</v>
      </c>
      <c r="BD36" s="9" t="s">
        <v>967</v>
      </c>
      <c r="BE36" t="s">
        <v>825</v>
      </c>
      <c r="BF36" t="s">
        <v>968</v>
      </c>
      <c r="BG36" s="9" t="s">
        <v>957</v>
      </c>
      <c r="BH36" t="s">
        <v>831</v>
      </c>
      <c r="BI36" t="s">
        <v>958</v>
      </c>
      <c r="BJ36" s="9" t="s">
        <v>959</v>
      </c>
      <c r="BK36" t="s">
        <v>831</v>
      </c>
      <c r="BL36" t="s">
        <v>960</v>
      </c>
      <c r="BM36" s="9" t="s">
        <v>969</v>
      </c>
      <c r="BN36" t="s">
        <v>831</v>
      </c>
      <c r="BO36" t="s">
        <v>970</v>
      </c>
      <c r="BP36" s="9" t="s">
        <v>971</v>
      </c>
      <c r="BQ36" t="s">
        <v>825</v>
      </c>
      <c r="BR36" t="s">
        <v>972</v>
      </c>
      <c r="BT36">
        <v>4</v>
      </c>
      <c r="BU36">
        <v>2</v>
      </c>
      <c r="BW36">
        <v>3</v>
      </c>
      <c r="BZ36">
        <v>1</v>
      </c>
      <c r="CA36">
        <v>1</v>
      </c>
      <c r="CB36">
        <v>3</v>
      </c>
      <c r="CC36">
        <v>1</v>
      </c>
      <c r="CD36">
        <v>1</v>
      </c>
      <c r="CE36">
        <v>1</v>
      </c>
      <c r="CG36">
        <v>1</v>
      </c>
      <c r="CH36" t="s">
        <v>977</v>
      </c>
      <c r="CI36">
        <v>5</v>
      </c>
      <c r="CJ36">
        <v>1</v>
      </c>
      <c r="CK36" t="s">
        <v>812</v>
      </c>
      <c r="CO36">
        <v>3</v>
      </c>
      <c r="CP36" t="s">
        <v>813</v>
      </c>
      <c r="CQ36" t="s">
        <v>814</v>
      </c>
      <c r="CR36">
        <v>13</v>
      </c>
      <c r="CS36" t="s">
        <v>815</v>
      </c>
      <c r="CY36">
        <v>3</v>
      </c>
      <c r="CZ36">
        <v>11</v>
      </c>
      <c r="DA36" t="s">
        <v>814</v>
      </c>
      <c r="DJ36">
        <v>4</v>
      </c>
      <c r="DK36" t="s">
        <v>816</v>
      </c>
      <c r="DL36">
        <v>2</v>
      </c>
      <c r="DM36" t="s">
        <v>817</v>
      </c>
      <c r="EI36" t="s">
        <v>1314</v>
      </c>
      <c r="EJ36" t="s">
        <v>1777</v>
      </c>
      <c r="EK36" t="s">
        <v>1778</v>
      </c>
      <c r="EL36" t="s">
        <v>1779</v>
      </c>
      <c r="EM36" t="s">
        <v>1780</v>
      </c>
      <c r="EN36" t="s">
        <v>1781</v>
      </c>
      <c r="EO36" t="s">
        <v>1682</v>
      </c>
      <c r="EP36" t="s">
        <v>1683</v>
      </c>
      <c r="EQ36" t="s">
        <v>1684</v>
      </c>
      <c r="ER36" t="s">
        <v>1690</v>
      </c>
      <c r="ET36">
        <v>2</v>
      </c>
      <c r="EU36" t="s">
        <v>811</v>
      </c>
      <c r="EV36">
        <v>2024</v>
      </c>
      <c r="EY36">
        <v>0</v>
      </c>
      <c r="FA36">
        <v>0</v>
      </c>
      <c r="FC36">
        <v>0</v>
      </c>
      <c r="FD36" t="s">
        <v>442</v>
      </c>
      <c r="FE36">
        <v>600</v>
      </c>
      <c r="FS36">
        <v>3</v>
      </c>
      <c r="FT36">
        <v>11</v>
      </c>
      <c r="FU36">
        <v>6</v>
      </c>
      <c r="GB36" s="6" t="s">
        <v>801</v>
      </c>
      <c r="GC36" s="6" t="s">
        <v>801</v>
      </c>
      <c r="GD36" s="6" t="s">
        <v>801</v>
      </c>
      <c r="GE36" s="6" t="s">
        <v>801</v>
      </c>
      <c r="GF36" s="6" t="s">
        <v>801</v>
      </c>
      <c r="GG36" s="6" t="s">
        <v>801</v>
      </c>
      <c r="GI36" s="6" t="s">
        <v>801</v>
      </c>
      <c r="GV36" s="6" t="s">
        <v>801</v>
      </c>
      <c r="GZ36" s="6" t="s">
        <v>801</v>
      </c>
      <c r="HA36" s="6" t="s">
        <v>801</v>
      </c>
      <c r="HB36" s="6" t="s">
        <v>801</v>
      </c>
      <c r="HC36" s="6" t="s">
        <v>801</v>
      </c>
      <c r="HE36" s="6" t="s">
        <v>801</v>
      </c>
      <c r="HF36" s="6" t="s">
        <v>801</v>
      </c>
      <c r="HG36" s="6" t="s">
        <v>801</v>
      </c>
      <c r="HH36" s="6" t="s">
        <v>801</v>
      </c>
      <c r="HJ36" s="6" t="s">
        <v>801</v>
      </c>
      <c r="HK36" s="6" t="s">
        <v>801</v>
      </c>
      <c r="HL36" s="6" t="s">
        <v>801</v>
      </c>
      <c r="HM36" s="6" t="s">
        <v>801</v>
      </c>
      <c r="HQ36" s="6" t="s">
        <v>801</v>
      </c>
      <c r="HR36" s="6" t="s">
        <v>801</v>
      </c>
      <c r="HS36" s="6" t="s">
        <v>801</v>
      </c>
      <c r="HT36" s="6" t="s">
        <v>801</v>
      </c>
      <c r="HU36" s="6" t="s">
        <v>801</v>
      </c>
      <c r="HV36" s="6" t="s">
        <v>801</v>
      </c>
      <c r="HW36" s="6" t="s">
        <v>801</v>
      </c>
      <c r="HX36" s="6" t="s">
        <v>801</v>
      </c>
      <c r="HY36" s="6" t="s">
        <v>801</v>
      </c>
      <c r="HZ36" s="6" t="s">
        <v>801</v>
      </c>
      <c r="IB36" s="6" t="s">
        <v>801</v>
      </c>
      <c r="IE36" s="6" t="s">
        <v>801</v>
      </c>
      <c r="II36" s="6" t="s">
        <v>801</v>
      </c>
      <c r="IJ36" s="6" t="s">
        <v>801</v>
      </c>
      <c r="IK36" s="6" t="s">
        <v>801</v>
      </c>
      <c r="IL36" s="6" t="s">
        <v>801</v>
      </c>
      <c r="IM36" s="6" t="s">
        <v>801</v>
      </c>
      <c r="IN36" s="6" t="s">
        <v>801</v>
      </c>
      <c r="IO36" s="6" t="s">
        <v>801</v>
      </c>
      <c r="IP36" s="6" t="s">
        <v>801</v>
      </c>
      <c r="IQ36" s="6" t="s">
        <v>801</v>
      </c>
      <c r="IS36" s="6" t="s">
        <v>801</v>
      </c>
      <c r="IT36" s="6" t="s">
        <v>801</v>
      </c>
      <c r="IZ36" s="6" t="s">
        <v>801</v>
      </c>
      <c r="JC36" s="6" t="s">
        <v>801</v>
      </c>
      <c r="JD36" s="6" t="s">
        <v>801</v>
      </c>
      <c r="JE36" s="6" t="s">
        <v>801</v>
      </c>
      <c r="JF36" s="6" t="s">
        <v>801</v>
      </c>
      <c r="JG36" s="6" t="s">
        <v>801</v>
      </c>
      <c r="JH36" s="6" t="s">
        <v>801</v>
      </c>
      <c r="JK36" s="6" t="s">
        <v>801</v>
      </c>
      <c r="JL36" s="6" t="s">
        <v>801</v>
      </c>
      <c r="JM36" s="6" t="s">
        <v>801</v>
      </c>
      <c r="JN36" s="6" t="s">
        <v>801</v>
      </c>
      <c r="JO36" s="6" t="s">
        <v>801</v>
      </c>
      <c r="JP36" s="6" t="s">
        <v>801</v>
      </c>
      <c r="JQ36" s="6" t="s">
        <v>801</v>
      </c>
      <c r="JR36" s="6" t="s">
        <v>801</v>
      </c>
      <c r="JS36" s="6" t="s">
        <v>801</v>
      </c>
      <c r="JU36" s="6" t="s">
        <v>801</v>
      </c>
      <c r="JX36" s="6" t="s">
        <v>801</v>
      </c>
      <c r="JZ36" s="6" t="s">
        <v>801</v>
      </c>
      <c r="KA36" s="6" t="s">
        <v>801</v>
      </c>
    </row>
    <row r="37" spans="1:320" x14ac:dyDescent="0.3">
      <c r="A37">
        <v>36</v>
      </c>
      <c r="B37" t="s">
        <v>1458</v>
      </c>
      <c r="C37" t="s">
        <v>801</v>
      </c>
      <c r="D37" t="s">
        <v>905</v>
      </c>
      <c r="F37" t="s">
        <v>803</v>
      </c>
      <c r="G37" t="s">
        <v>1459</v>
      </c>
      <c r="H37" t="s">
        <v>3108</v>
      </c>
      <c r="I37" t="s">
        <v>1460</v>
      </c>
      <c r="J37">
        <v>72830</v>
      </c>
      <c r="K37" t="s">
        <v>1435</v>
      </c>
      <c r="L37" t="s">
        <v>423</v>
      </c>
      <c r="M37" t="s">
        <v>804</v>
      </c>
      <c r="N37" t="s">
        <v>805</v>
      </c>
      <c r="O37">
        <v>2221054937</v>
      </c>
      <c r="P37" s="2" t="s">
        <v>1461</v>
      </c>
      <c r="Q37" t="s">
        <v>496</v>
      </c>
      <c r="R37" t="s">
        <v>810</v>
      </c>
      <c r="U37">
        <v>1</v>
      </c>
      <c r="V37" t="s">
        <v>1720</v>
      </c>
      <c r="W37">
        <v>1</v>
      </c>
      <c r="X37">
        <v>1</v>
      </c>
      <c r="Y37">
        <v>1</v>
      </c>
      <c r="Z37">
        <v>0</v>
      </c>
      <c r="AA37" t="s">
        <v>1183</v>
      </c>
      <c r="AB37">
        <v>344.75</v>
      </c>
      <c r="AC37">
        <v>344.75</v>
      </c>
      <c r="AE37" t="s">
        <v>808</v>
      </c>
      <c r="AF37">
        <v>1</v>
      </c>
      <c r="AG37">
        <v>8</v>
      </c>
      <c r="AH37">
        <v>1</v>
      </c>
      <c r="AL37">
        <v>200</v>
      </c>
      <c r="AM37">
        <v>6</v>
      </c>
      <c r="AO37" t="s">
        <v>1462</v>
      </c>
      <c r="AQ37" t="s">
        <v>1463</v>
      </c>
      <c r="AR37" s="9" t="s">
        <v>1464</v>
      </c>
      <c r="AS37" t="s">
        <v>1178</v>
      </c>
      <c r="AT37" t="s">
        <v>1465</v>
      </c>
      <c r="AU37" s="9" t="s">
        <v>1470</v>
      </c>
      <c r="AV37" t="s">
        <v>825</v>
      </c>
      <c r="AW37" t="s">
        <v>1471</v>
      </c>
      <c r="AX37" s="9" t="s">
        <v>1472</v>
      </c>
      <c r="AY37" t="s">
        <v>831</v>
      </c>
      <c r="AZ37" t="s">
        <v>1473</v>
      </c>
      <c r="BA37" s="9" t="s">
        <v>1474</v>
      </c>
      <c r="BB37" t="s">
        <v>825</v>
      </c>
      <c r="BC37" t="s">
        <v>1475</v>
      </c>
      <c r="BD37" s="9" t="s">
        <v>1476</v>
      </c>
      <c r="BE37" t="s">
        <v>831</v>
      </c>
      <c r="BF37" t="s">
        <v>1477</v>
      </c>
      <c r="BG37" s="9" t="s">
        <v>1466</v>
      </c>
      <c r="BH37" t="s">
        <v>883</v>
      </c>
      <c r="BI37" t="s">
        <v>1467</v>
      </c>
      <c r="BJ37" s="9" t="s">
        <v>1468</v>
      </c>
      <c r="BK37" t="s">
        <v>841</v>
      </c>
      <c r="BL37" t="s">
        <v>1469</v>
      </c>
      <c r="BM37" s="9" t="s">
        <v>1478</v>
      </c>
      <c r="BN37" t="s">
        <v>825</v>
      </c>
      <c r="BO37" t="s">
        <v>1479</v>
      </c>
      <c r="BT37">
        <v>11</v>
      </c>
      <c r="BU37">
        <v>2</v>
      </c>
      <c r="BV37">
        <v>1</v>
      </c>
      <c r="BW37">
        <v>3</v>
      </c>
      <c r="BY37">
        <v>5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G37">
        <v>1</v>
      </c>
      <c r="CH37" t="s">
        <v>977</v>
      </c>
      <c r="CI37">
        <v>6</v>
      </c>
      <c r="CJ37">
        <v>1</v>
      </c>
      <c r="CK37" t="s">
        <v>812</v>
      </c>
      <c r="CO37">
        <v>1</v>
      </c>
      <c r="CP37" t="s">
        <v>813</v>
      </c>
      <c r="CQ37" t="s">
        <v>814</v>
      </c>
      <c r="CR37">
        <v>13</v>
      </c>
      <c r="CS37" t="s">
        <v>815</v>
      </c>
      <c r="CY37">
        <v>7</v>
      </c>
      <c r="CZ37">
        <v>7</v>
      </c>
      <c r="DA37" t="s">
        <v>814</v>
      </c>
      <c r="DJ37">
        <v>4</v>
      </c>
      <c r="DK37" t="s">
        <v>816</v>
      </c>
      <c r="DL37">
        <v>2</v>
      </c>
      <c r="DM37" t="s">
        <v>817</v>
      </c>
      <c r="EI37" t="s">
        <v>1480</v>
      </c>
      <c r="EJ37" t="s">
        <v>1782</v>
      </c>
      <c r="EK37" t="s">
        <v>1783</v>
      </c>
      <c r="EL37" t="s">
        <v>779</v>
      </c>
      <c r="EM37" t="s">
        <v>1784</v>
      </c>
      <c r="EN37" t="s">
        <v>1785</v>
      </c>
      <c r="EO37" t="s">
        <v>1682</v>
      </c>
      <c r="EP37" t="s">
        <v>1683</v>
      </c>
      <c r="EQ37" t="s">
        <v>1684</v>
      </c>
      <c r="ER37" t="s">
        <v>1690</v>
      </c>
      <c r="ET37">
        <v>29</v>
      </c>
      <c r="EU37" t="s">
        <v>811</v>
      </c>
      <c r="EV37">
        <v>2024</v>
      </c>
      <c r="EY37">
        <v>0</v>
      </c>
      <c r="FA37">
        <v>0</v>
      </c>
      <c r="FC37">
        <v>0</v>
      </c>
      <c r="FD37" t="s">
        <v>442</v>
      </c>
      <c r="FE37">
        <v>600</v>
      </c>
      <c r="FS37">
        <v>1</v>
      </c>
      <c r="FT37">
        <v>7</v>
      </c>
      <c r="FU37">
        <v>6</v>
      </c>
      <c r="GB37" s="6" t="s">
        <v>801</v>
      </c>
      <c r="GC37" s="6" t="s">
        <v>801</v>
      </c>
      <c r="GD37" s="6" t="s">
        <v>801</v>
      </c>
      <c r="GE37" s="6" t="s">
        <v>801</v>
      </c>
      <c r="GF37" s="6" t="s">
        <v>801</v>
      </c>
      <c r="GG37" s="6" t="s">
        <v>801</v>
      </c>
      <c r="GH37" s="6" t="s">
        <v>801</v>
      </c>
      <c r="GI37" s="6" t="s">
        <v>801</v>
      </c>
      <c r="GV37" s="6" t="s">
        <v>801</v>
      </c>
      <c r="GZ37" s="6" t="s">
        <v>801</v>
      </c>
      <c r="HA37" s="6" t="s">
        <v>801</v>
      </c>
      <c r="HB37" s="6" t="s">
        <v>801</v>
      </c>
      <c r="HC37" s="6" t="s">
        <v>801</v>
      </c>
      <c r="HE37" s="6" t="s">
        <v>801</v>
      </c>
      <c r="HF37" s="6" t="s">
        <v>801</v>
      </c>
      <c r="HG37" s="6" t="s">
        <v>801</v>
      </c>
      <c r="HH37" s="6" t="s">
        <v>801</v>
      </c>
      <c r="HI37" s="6" t="s">
        <v>801</v>
      </c>
      <c r="HJ37" s="6" t="s">
        <v>801</v>
      </c>
      <c r="HK37" s="6" t="s">
        <v>801</v>
      </c>
      <c r="HL37" s="6" t="s">
        <v>801</v>
      </c>
      <c r="HM37" s="6" t="s">
        <v>801</v>
      </c>
      <c r="HQ37" s="6" t="s">
        <v>801</v>
      </c>
      <c r="HR37" s="6" t="s">
        <v>801</v>
      </c>
      <c r="HS37" s="6" t="s">
        <v>801</v>
      </c>
      <c r="HT37" s="6" t="s">
        <v>801</v>
      </c>
      <c r="HU37" s="6" t="s">
        <v>801</v>
      </c>
      <c r="HV37" s="6" t="s">
        <v>801</v>
      </c>
      <c r="HW37" s="6" t="s">
        <v>801</v>
      </c>
      <c r="HX37" s="6" t="s">
        <v>801</v>
      </c>
      <c r="HY37" s="6" t="s">
        <v>801</v>
      </c>
      <c r="HZ37" s="6" t="s">
        <v>801</v>
      </c>
      <c r="IB37" s="6" t="s">
        <v>801</v>
      </c>
      <c r="ID37" s="6" t="s">
        <v>801</v>
      </c>
      <c r="IE37" s="6" t="s">
        <v>801</v>
      </c>
      <c r="II37" s="6" t="s">
        <v>801</v>
      </c>
      <c r="IK37" s="6" t="s">
        <v>801</v>
      </c>
      <c r="IL37" s="6" t="s">
        <v>801</v>
      </c>
      <c r="IM37" s="6" t="s">
        <v>801</v>
      </c>
      <c r="IN37" s="6" t="s">
        <v>801</v>
      </c>
      <c r="IO37" s="6" t="s">
        <v>801</v>
      </c>
      <c r="IP37" s="6" t="s">
        <v>801</v>
      </c>
      <c r="IQ37" s="6" t="s">
        <v>801</v>
      </c>
      <c r="IS37" s="6" t="s">
        <v>801</v>
      </c>
      <c r="IT37" s="6" t="s">
        <v>801</v>
      </c>
      <c r="IZ37" s="6" t="s">
        <v>801</v>
      </c>
      <c r="JC37" s="6" t="s">
        <v>801</v>
      </c>
      <c r="JD37" s="6" t="s">
        <v>801</v>
      </c>
      <c r="JE37" t="s">
        <v>801</v>
      </c>
      <c r="JF37" s="6" t="s">
        <v>801</v>
      </c>
      <c r="JG37" s="6" t="s">
        <v>801</v>
      </c>
      <c r="JH37" s="6" t="s">
        <v>801</v>
      </c>
      <c r="JK37" s="6" t="s">
        <v>801</v>
      </c>
      <c r="JL37" s="6" t="s">
        <v>801</v>
      </c>
      <c r="JM37" s="6" t="s">
        <v>801</v>
      </c>
      <c r="JN37" s="6" t="s">
        <v>801</v>
      </c>
      <c r="JO37" s="6" t="s">
        <v>801</v>
      </c>
      <c r="JP37" s="6" t="s">
        <v>801</v>
      </c>
      <c r="JQ37" s="6" t="s">
        <v>801</v>
      </c>
      <c r="JR37" s="6" t="s">
        <v>801</v>
      </c>
      <c r="JS37" s="6" t="s">
        <v>801</v>
      </c>
      <c r="JU37" s="6" t="s">
        <v>801</v>
      </c>
      <c r="JX37" s="6" t="s">
        <v>801</v>
      </c>
      <c r="JZ37" s="6" t="s">
        <v>801</v>
      </c>
      <c r="KA37" s="6" t="s">
        <v>801</v>
      </c>
    </row>
    <row r="38" spans="1:320" x14ac:dyDescent="0.3">
      <c r="A38">
        <v>37</v>
      </c>
      <c r="B38" t="s">
        <v>1155</v>
      </c>
      <c r="C38" t="s">
        <v>801</v>
      </c>
      <c r="D38" t="s">
        <v>905</v>
      </c>
      <c r="F38" t="s">
        <v>803</v>
      </c>
      <c r="G38" t="s">
        <v>1156</v>
      </c>
      <c r="H38" t="s">
        <v>3113</v>
      </c>
      <c r="I38" t="s">
        <v>1157</v>
      </c>
      <c r="J38">
        <v>72590</v>
      </c>
      <c r="K38" t="s">
        <v>423</v>
      </c>
      <c r="L38" t="s">
        <v>423</v>
      </c>
      <c r="M38" t="s">
        <v>804</v>
      </c>
      <c r="N38" t="s">
        <v>805</v>
      </c>
      <c r="O38">
        <v>2222450490</v>
      </c>
      <c r="P38" s="2" t="s">
        <v>1158</v>
      </c>
      <c r="Q38" t="s">
        <v>496</v>
      </c>
      <c r="R38" t="s">
        <v>810</v>
      </c>
      <c r="S38">
        <v>19</v>
      </c>
      <c r="T38" t="s">
        <v>1786</v>
      </c>
      <c r="U38">
        <v>1</v>
      </c>
      <c r="V38" t="s">
        <v>1720</v>
      </c>
      <c r="W38">
        <v>1</v>
      </c>
      <c r="X38">
        <v>1</v>
      </c>
      <c r="Y38">
        <v>0</v>
      </c>
      <c r="Z38">
        <v>0</v>
      </c>
      <c r="AA38" t="s">
        <v>870</v>
      </c>
      <c r="AB38">
        <v>262.45</v>
      </c>
      <c r="AC38">
        <v>262.45</v>
      </c>
      <c r="AE38" t="s">
        <v>808</v>
      </c>
      <c r="AF38">
        <v>6</v>
      </c>
      <c r="AG38">
        <v>4</v>
      </c>
      <c r="AH38">
        <v>1</v>
      </c>
      <c r="AL38">
        <v>300</v>
      </c>
      <c r="AM38">
        <v>6</v>
      </c>
      <c r="AO38" t="s">
        <v>1159</v>
      </c>
      <c r="AQ38" t="s">
        <v>1161</v>
      </c>
      <c r="AR38" s="9" t="s">
        <v>1162</v>
      </c>
      <c r="AS38" s="1" t="s">
        <v>841</v>
      </c>
      <c r="AT38" t="s">
        <v>1163</v>
      </c>
      <c r="AU38" s="9" t="s">
        <v>1168</v>
      </c>
      <c r="AV38" t="s">
        <v>825</v>
      </c>
      <c r="AW38" t="s">
        <v>1169</v>
      </c>
      <c r="AX38" s="9" t="s">
        <v>1170</v>
      </c>
      <c r="AY38" t="s">
        <v>825</v>
      </c>
      <c r="AZ38" t="s">
        <v>1171</v>
      </c>
      <c r="BA38" s="9" t="s">
        <v>1172</v>
      </c>
      <c r="BB38" t="s">
        <v>831</v>
      </c>
      <c r="BC38" t="s">
        <v>1173</v>
      </c>
      <c r="BD38" s="9" t="s">
        <v>1174</v>
      </c>
      <c r="BE38" t="s">
        <v>831</v>
      </c>
      <c r="BF38" t="s">
        <v>1175</v>
      </c>
      <c r="BG38" s="9" t="s">
        <v>1164</v>
      </c>
      <c r="BH38" t="s">
        <v>999</v>
      </c>
      <c r="BI38" t="s">
        <v>1165</v>
      </c>
      <c r="BJ38" s="9" t="s">
        <v>1166</v>
      </c>
      <c r="BK38" t="s">
        <v>831</v>
      </c>
      <c r="BL38" t="s">
        <v>1167</v>
      </c>
      <c r="BM38" s="9" t="s">
        <v>1176</v>
      </c>
      <c r="BN38" t="s">
        <v>834</v>
      </c>
      <c r="BP38" s="9" t="s">
        <v>1177</v>
      </c>
      <c r="BQ38" t="s">
        <v>1178</v>
      </c>
      <c r="BR38" t="s">
        <v>1179</v>
      </c>
      <c r="BT38">
        <v>7</v>
      </c>
      <c r="BU38">
        <v>1</v>
      </c>
      <c r="BV38">
        <v>1</v>
      </c>
      <c r="BW38">
        <v>3</v>
      </c>
      <c r="BZ38">
        <v>1</v>
      </c>
      <c r="CA38">
        <v>1</v>
      </c>
      <c r="CB38">
        <v>4</v>
      </c>
      <c r="CC38">
        <v>1</v>
      </c>
      <c r="CD38">
        <v>2</v>
      </c>
      <c r="CE38">
        <v>2</v>
      </c>
      <c r="CG38">
        <v>1</v>
      </c>
      <c r="CH38" t="s">
        <v>977</v>
      </c>
      <c r="CI38">
        <v>6</v>
      </c>
      <c r="CJ38">
        <v>1</v>
      </c>
      <c r="CK38" t="s">
        <v>812</v>
      </c>
      <c r="CO38">
        <v>2</v>
      </c>
      <c r="CP38" t="s">
        <v>813</v>
      </c>
      <c r="CQ38" t="s">
        <v>814</v>
      </c>
      <c r="CR38">
        <v>15</v>
      </c>
      <c r="CS38" t="s">
        <v>815</v>
      </c>
      <c r="CY38">
        <v>7</v>
      </c>
      <c r="CZ38">
        <v>6</v>
      </c>
      <c r="DA38" t="s">
        <v>814</v>
      </c>
      <c r="DJ38">
        <v>4</v>
      </c>
      <c r="DK38" t="s">
        <v>816</v>
      </c>
      <c r="DL38">
        <v>2</v>
      </c>
      <c r="DM38" t="s">
        <v>817</v>
      </c>
      <c r="EI38" t="s">
        <v>1339</v>
      </c>
      <c r="EJ38" t="s">
        <v>1788</v>
      </c>
      <c r="EK38" t="s">
        <v>1789</v>
      </c>
      <c r="EL38" t="s">
        <v>1790</v>
      </c>
      <c r="EM38" t="s">
        <v>1791</v>
      </c>
      <c r="EN38" t="s">
        <v>1792</v>
      </c>
      <c r="EO38" t="s">
        <v>1682</v>
      </c>
      <c r="EP38" t="s">
        <v>1722</v>
      </c>
      <c r="EQ38" t="s">
        <v>1684</v>
      </c>
      <c r="ER38" t="s">
        <v>1787</v>
      </c>
      <c r="ET38">
        <v>16</v>
      </c>
      <c r="EU38" t="s">
        <v>811</v>
      </c>
      <c r="EV38">
        <v>2024</v>
      </c>
      <c r="EY38">
        <v>0</v>
      </c>
      <c r="FA38">
        <v>0</v>
      </c>
      <c r="FC38">
        <v>19</v>
      </c>
      <c r="FD38" t="s">
        <v>442</v>
      </c>
      <c r="FE38">
        <v>15000</v>
      </c>
      <c r="FS38">
        <v>2</v>
      </c>
      <c r="FT38">
        <v>8</v>
      </c>
      <c r="FU38">
        <v>7</v>
      </c>
      <c r="GB38" s="6" t="s">
        <v>801</v>
      </c>
      <c r="GC38" s="6" t="s">
        <v>801</v>
      </c>
      <c r="GD38" s="6" t="s">
        <v>801</v>
      </c>
      <c r="GE38" s="6" t="s">
        <v>801</v>
      </c>
      <c r="GF38" s="6" t="s">
        <v>801</v>
      </c>
      <c r="GG38" s="6" t="s">
        <v>801</v>
      </c>
      <c r="GH38" s="6" t="s">
        <v>801</v>
      </c>
      <c r="GI38" s="6" t="s">
        <v>801</v>
      </c>
      <c r="GV38" s="6" t="s">
        <v>801</v>
      </c>
      <c r="GZ38" s="6" t="s">
        <v>801</v>
      </c>
      <c r="HA38" s="6" t="s">
        <v>801</v>
      </c>
      <c r="HB38" s="6" t="s">
        <v>801</v>
      </c>
      <c r="HC38" s="6" t="s">
        <v>801</v>
      </c>
      <c r="HE38" s="6" t="s">
        <v>801</v>
      </c>
      <c r="HF38" s="6" t="s">
        <v>801</v>
      </c>
      <c r="HG38" s="6" t="s">
        <v>801</v>
      </c>
      <c r="HH38" s="6" t="s">
        <v>801</v>
      </c>
      <c r="HJ38" s="6" t="s">
        <v>801</v>
      </c>
      <c r="HK38" s="6" t="s">
        <v>801</v>
      </c>
      <c r="HL38" s="6" t="s">
        <v>801</v>
      </c>
      <c r="HM38" s="6" t="s">
        <v>801</v>
      </c>
      <c r="HQ38" s="6" t="s">
        <v>801</v>
      </c>
      <c r="HR38" s="6" t="s">
        <v>801</v>
      </c>
      <c r="HS38" s="6" t="s">
        <v>801</v>
      </c>
      <c r="HT38" s="6" t="s">
        <v>801</v>
      </c>
      <c r="HU38" s="6" t="s">
        <v>801</v>
      </c>
      <c r="HV38" s="6" t="s">
        <v>801</v>
      </c>
      <c r="HW38" s="6" t="s">
        <v>801</v>
      </c>
      <c r="HX38" s="6" t="s">
        <v>801</v>
      </c>
      <c r="HY38" s="6" t="s">
        <v>801</v>
      </c>
      <c r="HZ38" s="6" t="s">
        <v>801</v>
      </c>
      <c r="IB38" s="6" t="s">
        <v>801</v>
      </c>
      <c r="ID38" s="6" t="s">
        <v>801</v>
      </c>
      <c r="IE38" s="6" t="s">
        <v>801</v>
      </c>
      <c r="II38" s="6" t="s">
        <v>801</v>
      </c>
      <c r="IK38" s="6" t="s">
        <v>801</v>
      </c>
      <c r="IL38" s="6" t="s">
        <v>801</v>
      </c>
      <c r="IM38" s="6" t="s">
        <v>801</v>
      </c>
      <c r="IN38" s="6" t="s">
        <v>801</v>
      </c>
      <c r="IO38" s="6" t="s">
        <v>801</v>
      </c>
      <c r="IP38" s="6" t="s">
        <v>801</v>
      </c>
      <c r="IQ38" s="6" t="s">
        <v>801</v>
      </c>
      <c r="IS38" s="6" t="s">
        <v>801</v>
      </c>
      <c r="IT38" s="6" t="s">
        <v>801</v>
      </c>
      <c r="IZ38" s="6" t="s">
        <v>801</v>
      </c>
      <c r="JC38" s="6" t="s">
        <v>801</v>
      </c>
      <c r="JD38" s="6" t="s">
        <v>801</v>
      </c>
      <c r="JE38" s="6" t="s">
        <v>801</v>
      </c>
      <c r="JF38" s="6" t="s">
        <v>801</v>
      </c>
      <c r="JG38" s="6" t="s">
        <v>801</v>
      </c>
      <c r="JH38" s="6" t="s">
        <v>801</v>
      </c>
      <c r="JK38" s="6" t="s">
        <v>801</v>
      </c>
      <c r="JL38" s="6" t="s">
        <v>801</v>
      </c>
      <c r="JM38" s="6" t="s">
        <v>801</v>
      </c>
      <c r="JN38" s="6" t="s">
        <v>801</v>
      </c>
      <c r="JO38" s="6" t="s">
        <v>801</v>
      </c>
      <c r="JP38" s="6" t="s">
        <v>801</v>
      </c>
      <c r="JQ38" s="6" t="s">
        <v>801</v>
      </c>
      <c r="JR38" s="6" t="s">
        <v>801</v>
      </c>
      <c r="JS38" s="6" t="s">
        <v>801</v>
      </c>
      <c r="JU38" s="6" t="s">
        <v>801</v>
      </c>
      <c r="JX38" s="6" t="s">
        <v>801</v>
      </c>
      <c r="JZ38" s="6" t="s">
        <v>801</v>
      </c>
      <c r="KA38" s="6" t="s">
        <v>801</v>
      </c>
    </row>
    <row r="39" spans="1:320" x14ac:dyDescent="0.3">
      <c r="A39">
        <v>38</v>
      </c>
      <c r="B39" t="s">
        <v>1132</v>
      </c>
      <c r="C39" t="s">
        <v>801</v>
      </c>
      <c r="D39" t="s">
        <v>905</v>
      </c>
      <c r="F39" t="s">
        <v>803</v>
      </c>
      <c r="G39" t="s">
        <v>777</v>
      </c>
      <c r="H39">
        <v>1009</v>
      </c>
      <c r="I39" t="s">
        <v>1134</v>
      </c>
      <c r="J39">
        <v>72700</v>
      </c>
      <c r="K39" t="s">
        <v>709</v>
      </c>
      <c r="L39" t="s">
        <v>423</v>
      </c>
      <c r="M39" t="s">
        <v>1133</v>
      </c>
      <c r="N39" t="s">
        <v>805</v>
      </c>
      <c r="O39">
        <v>2222268633</v>
      </c>
      <c r="Q39" t="s">
        <v>496</v>
      </c>
      <c r="R39" t="s">
        <v>810</v>
      </c>
      <c r="S39">
        <v>13</v>
      </c>
      <c r="T39" t="s">
        <v>1135</v>
      </c>
      <c r="U39">
        <v>1</v>
      </c>
      <c r="V39" t="s">
        <v>1720</v>
      </c>
      <c r="W39">
        <v>1</v>
      </c>
      <c r="X39">
        <v>1</v>
      </c>
      <c r="Y39">
        <v>0</v>
      </c>
      <c r="Z39">
        <v>0</v>
      </c>
      <c r="AA39" t="s">
        <v>870</v>
      </c>
      <c r="AB39">
        <v>266</v>
      </c>
      <c r="AC39">
        <v>266</v>
      </c>
      <c r="AE39" t="s">
        <v>808</v>
      </c>
      <c r="AF39">
        <v>5</v>
      </c>
      <c r="AG39">
        <v>5</v>
      </c>
      <c r="AH39">
        <v>1</v>
      </c>
      <c r="AL39">
        <v>200</v>
      </c>
      <c r="AM39">
        <v>6</v>
      </c>
      <c r="AO39" t="s">
        <v>1136</v>
      </c>
      <c r="AQ39" t="s">
        <v>1138</v>
      </c>
      <c r="AR39" s="9" t="s">
        <v>1137</v>
      </c>
      <c r="AS39" t="s">
        <v>1178</v>
      </c>
      <c r="AT39" t="s">
        <v>1139</v>
      </c>
      <c r="AU39" s="9" t="s">
        <v>1144</v>
      </c>
      <c r="AV39" t="s">
        <v>831</v>
      </c>
      <c r="AW39" t="s">
        <v>1145</v>
      </c>
      <c r="AX39" s="9" t="s">
        <v>1146</v>
      </c>
      <c r="AY39" t="s">
        <v>831</v>
      </c>
      <c r="AZ39" t="s">
        <v>1147</v>
      </c>
      <c r="BA39" s="9" t="s">
        <v>1148</v>
      </c>
      <c r="BB39" t="s">
        <v>828</v>
      </c>
      <c r="BC39" t="s">
        <v>1149</v>
      </c>
      <c r="BD39" s="9" t="s">
        <v>1150</v>
      </c>
      <c r="BE39" t="s">
        <v>841</v>
      </c>
      <c r="BF39" t="s">
        <v>1151</v>
      </c>
      <c r="BG39" s="9" t="s">
        <v>1140</v>
      </c>
      <c r="BH39" t="s">
        <v>825</v>
      </c>
      <c r="BI39" t="s">
        <v>1141</v>
      </c>
      <c r="BJ39" s="9" t="s">
        <v>1142</v>
      </c>
      <c r="BK39" t="s">
        <v>831</v>
      </c>
      <c r="BL39" t="s">
        <v>1143</v>
      </c>
      <c r="BM39" s="9" t="s">
        <v>1152</v>
      </c>
      <c r="BP39" s="9" t="s">
        <v>1153</v>
      </c>
      <c r="BQ39" t="s">
        <v>825</v>
      </c>
      <c r="BR39" t="s">
        <v>1154</v>
      </c>
      <c r="BT39">
        <v>3</v>
      </c>
      <c r="BU39">
        <v>2</v>
      </c>
      <c r="BV39">
        <v>1</v>
      </c>
      <c r="BW39">
        <v>2</v>
      </c>
      <c r="BZ39">
        <v>7</v>
      </c>
      <c r="CA39">
        <v>1</v>
      </c>
      <c r="CB39">
        <v>4</v>
      </c>
      <c r="CC39">
        <v>1</v>
      </c>
      <c r="CD39">
        <v>1</v>
      </c>
      <c r="CE39">
        <v>1</v>
      </c>
      <c r="CG39">
        <v>1</v>
      </c>
      <c r="CH39" t="s">
        <v>977</v>
      </c>
      <c r="CI39">
        <v>5</v>
      </c>
      <c r="CJ39">
        <v>1</v>
      </c>
      <c r="CK39" t="s">
        <v>812</v>
      </c>
      <c r="CO39">
        <v>1</v>
      </c>
      <c r="CP39" t="s">
        <v>813</v>
      </c>
      <c r="CQ39" t="s">
        <v>814</v>
      </c>
      <c r="CR39">
        <v>11</v>
      </c>
      <c r="CS39" t="s">
        <v>815</v>
      </c>
      <c r="CY39">
        <v>1</v>
      </c>
      <c r="CZ39">
        <v>4</v>
      </c>
      <c r="DA39" t="s">
        <v>814</v>
      </c>
      <c r="DJ39">
        <v>4</v>
      </c>
      <c r="DK39" t="s">
        <v>816</v>
      </c>
      <c r="DL39">
        <v>2</v>
      </c>
      <c r="DM39" t="s">
        <v>817</v>
      </c>
      <c r="EI39" t="s">
        <v>1338</v>
      </c>
      <c r="EJ39" t="s">
        <v>1794</v>
      </c>
      <c r="EK39" t="s">
        <v>1758</v>
      </c>
      <c r="EL39" t="s">
        <v>1795</v>
      </c>
      <c r="EM39" t="s">
        <v>1793</v>
      </c>
      <c r="EN39" t="s">
        <v>1798</v>
      </c>
      <c r="EO39" t="s">
        <v>1682</v>
      </c>
      <c r="EP39" t="s">
        <v>1683</v>
      </c>
      <c r="EQ39" t="s">
        <v>1684</v>
      </c>
      <c r="ER39" t="s">
        <v>1722</v>
      </c>
      <c r="ET39">
        <v>26</v>
      </c>
      <c r="EU39" t="s">
        <v>811</v>
      </c>
      <c r="EV39">
        <v>2024</v>
      </c>
      <c r="EY39">
        <v>0</v>
      </c>
      <c r="FA39">
        <v>0</v>
      </c>
      <c r="FC39">
        <v>0</v>
      </c>
      <c r="FD39" t="s">
        <v>442</v>
      </c>
      <c r="FE39">
        <v>600</v>
      </c>
      <c r="FR39">
        <v>1</v>
      </c>
      <c r="FT39">
        <v>7</v>
      </c>
      <c r="FU39">
        <v>4</v>
      </c>
      <c r="GB39" s="6" t="s">
        <v>801</v>
      </c>
      <c r="GC39" s="6" t="s">
        <v>801</v>
      </c>
      <c r="GD39" s="6" t="s">
        <v>801</v>
      </c>
      <c r="GE39" s="6" t="s">
        <v>801</v>
      </c>
      <c r="GF39" s="6" t="s">
        <v>801</v>
      </c>
      <c r="GG39" s="6" t="s">
        <v>801</v>
      </c>
      <c r="GH39" s="6" t="s">
        <v>801</v>
      </c>
      <c r="GI39" s="6" t="s">
        <v>801</v>
      </c>
      <c r="GV39" s="6" t="s">
        <v>801</v>
      </c>
      <c r="GZ39" s="6" t="s">
        <v>801</v>
      </c>
      <c r="HA39" t="s">
        <v>801</v>
      </c>
      <c r="HB39" t="s">
        <v>801</v>
      </c>
      <c r="HC39" s="6" t="s">
        <v>801</v>
      </c>
      <c r="HE39" s="6" t="s">
        <v>801</v>
      </c>
      <c r="HF39" s="6" t="s">
        <v>801</v>
      </c>
      <c r="HG39" s="6" t="s">
        <v>801</v>
      </c>
      <c r="HH39" s="6" t="s">
        <v>801</v>
      </c>
      <c r="HJ39" s="6" t="s">
        <v>801</v>
      </c>
      <c r="HK39" s="6" t="s">
        <v>801</v>
      </c>
      <c r="HL39" s="6" t="s">
        <v>801</v>
      </c>
      <c r="HM39" s="6" t="s">
        <v>801</v>
      </c>
      <c r="HQ39" s="6" t="s">
        <v>801</v>
      </c>
      <c r="HR39" s="6" t="s">
        <v>801</v>
      </c>
      <c r="HS39" s="6" t="s">
        <v>801</v>
      </c>
      <c r="HU39" s="6" t="s">
        <v>801</v>
      </c>
      <c r="HV39" s="6" t="s">
        <v>801</v>
      </c>
      <c r="HW39" s="6" t="s">
        <v>801</v>
      </c>
      <c r="HX39" s="6" t="s">
        <v>801</v>
      </c>
      <c r="HY39" s="6" t="s">
        <v>801</v>
      </c>
      <c r="HZ39" s="6" t="s">
        <v>801</v>
      </c>
      <c r="IB39" s="6" t="s">
        <v>801</v>
      </c>
      <c r="ID39" s="6" t="s">
        <v>801</v>
      </c>
      <c r="IE39" s="6" t="s">
        <v>801</v>
      </c>
      <c r="II39" s="6" t="s">
        <v>801</v>
      </c>
      <c r="IK39" s="6" t="s">
        <v>801</v>
      </c>
      <c r="IL39" s="6" t="s">
        <v>801</v>
      </c>
      <c r="IM39" s="6" t="s">
        <v>801</v>
      </c>
      <c r="IN39" s="6" t="s">
        <v>801</v>
      </c>
      <c r="IO39" s="6" t="s">
        <v>801</v>
      </c>
      <c r="IP39" s="6" t="s">
        <v>801</v>
      </c>
      <c r="IQ39" s="6" t="s">
        <v>801</v>
      </c>
      <c r="IS39" s="6" t="s">
        <v>801</v>
      </c>
      <c r="IT39" s="6" t="s">
        <v>801</v>
      </c>
      <c r="IZ39" s="6" t="s">
        <v>801</v>
      </c>
      <c r="JC39" s="6" t="s">
        <v>801</v>
      </c>
      <c r="JD39" s="6" t="s">
        <v>801</v>
      </c>
      <c r="JE39" t="s">
        <v>801</v>
      </c>
      <c r="JF39" s="6" t="s">
        <v>801</v>
      </c>
      <c r="JG39" s="6" t="s">
        <v>801</v>
      </c>
      <c r="JH39" s="6" t="s">
        <v>801</v>
      </c>
      <c r="JK39" s="6" t="s">
        <v>801</v>
      </c>
      <c r="JL39" s="6" t="s">
        <v>801</v>
      </c>
      <c r="JM39" s="6" t="s">
        <v>801</v>
      </c>
      <c r="JN39" s="6" t="s">
        <v>801</v>
      </c>
      <c r="JO39" s="6" t="s">
        <v>801</v>
      </c>
      <c r="JP39" s="6" t="s">
        <v>801</v>
      </c>
      <c r="JQ39" s="6" t="s">
        <v>801</v>
      </c>
      <c r="JR39" s="6" t="s">
        <v>801</v>
      </c>
      <c r="JS39" s="6" t="s">
        <v>801</v>
      </c>
      <c r="JU39" s="6" t="s">
        <v>801</v>
      </c>
      <c r="JX39" s="6" t="s">
        <v>801</v>
      </c>
      <c r="JZ39" s="6" t="s">
        <v>801</v>
      </c>
      <c r="KA39" s="6" t="s">
        <v>801</v>
      </c>
    </row>
    <row r="40" spans="1:320" x14ac:dyDescent="0.3">
      <c r="A40">
        <v>39</v>
      </c>
      <c r="B40" t="s">
        <v>1344</v>
      </c>
      <c r="C40" t="s">
        <v>801</v>
      </c>
      <c r="D40" t="s">
        <v>905</v>
      </c>
      <c r="F40" t="s">
        <v>803</v>
      </c>
      <c r="G40" t="s">
        <v>1346</v>
      </c>
      <c r="H40" t="s">
        <v>3109</v>
      </c>
      <c r="I40" t="s">
        <v>1347</v>
      </c>
      <c r="J40">
        <v>74270</v>
      </c>
      <c r="K40" t="s">
        <v>1348</v>
      </c>
      <c r="L40" t="s">
        <v>423</v>
      </c>
      <c r="M40" t="s">
        <v>1345</v>
      </c>
      <c r="N40" t="s">
        <v>805</v>
      </c>
      <c r="O40">
        <v>2444438152</v>
      </c>
      <c r="Q40" t="s">
        <v>496</v>
      </c>
      <c r="R40" t="s">
        <v>810</v>
      </c>
      <c r="U40">
        <v>1</v>
      </c>
      <c r="V40" t="s">
        <v>1720</v>
      </c>
      <c r="W40">
        <v>1</v>
      </c>
      <c r="X40">
        <v>1</v>
      </c>
      <c r="Y40">
        <v>1</v>
      </c>
      <c r="Z40">
        <v>0</v>
      </c>
      <c r="AA40" t="s">
        <v>870</v>
      </c>
      <c r="AB40">
        <v>390</v>
      </c>
      <c r="AC40">
        <v>390</v>
      </c>
      <c r="AE40" t="s">
        <v>808</v>
      </c>
      <c r="AF40">
        <v>3</v>
      </c>
      <c r="AG40">
        <v>5</v>
      </c>
      <c r="AH40">
        <v>1</v>
      </c>
      <c r="AL40">
        <v>300</v>
      </c>
      <c r="AM40">
        <v>6</v>
      </c>
      <c r="AO40" t="s">
        <v>1349</v>
      </c>
      <c r="AQ40" t="s">
        <v>1350</v>
      </c>
      <c r="AR40" s="9" t="s">
        <v>1351</v>
      </c>
      <c r="AS40" t="s">
        <v>1178</v>
      </c>
      <c r="AT40" t="s">
        <v>1352</v>
      </c>
      <c r="AU40" s="9" t="s">
        <v>1357</v>
      </c>
      <c r="AV40" t="s">
        <v>825</v>
      </c>
      <c r="AW40" t="s">
        <v>1358</v>
      </c>
      <c r="AX40" s="9" t="s">
        <v>1359</v>
      </c>
      <c r="AY40" t="s">
        <v>831</v>
      </c>
      <c r="AZ40" t="s">
        <v>1360</v>
      </c>
      <c r="BA40" s="9" t="s">
        <v>1361</v>
      </c>
      <c r="BB40" t="s">
        <v>825</v>
      </c>
      <c r="BC40" t="s">
        <v>1362</v>
      </c>
      <c r="BD40" s="9" t="s">
        <v>1363</v>
      </c>
      <c r="BE40" t="s">
        <v>834</v>
      </c>
      <c r="BF40" t="s">
        <v>1364</v>
      </c>
      <c r="BG40" s="9" t="s">
        <v>1353</v>
      </c>
      <c r="BH40" t="s">
        <v>825</v>
      </c>
      <c r="BI40" t="s">
        <v>1354</v>
      </c>
      <c r="BJ40" s="9" t="s">
        <v>1355</v>
      </c>
      <c r="BK40" t="s">
        <v>841</v>
      </c>
      <c r="BL40" t="s">
        <v>1356</v>
      </c>
      <c r="BT40">
        <v>4</v>
      </c>
      <c r="BU40">
        <v>1</v>
      </c>
      <c r="BV40">
        <v>1</v>
      </c>
      <c r="BW40">
        <v>5</v>
      </c>
      <c r="BY40">
        <v>3</v>
      </c>
      <c r="BZ40">
        <v>4</v>
      </c>
      <c r="CA40">
        <v>1</v>
      </c>
      <c r="CB40">
        <v>3</v>
      </c>
      <c r="CC40">
        <v>1</v>
      </c>
      <c r="CD40">
        <v>1</v>
      </c>
      <c r="CE40">
        <v>1</v>
      </c>
      <c r="CG40">
        <v>1</v>
      </c>
      <c r="CH40" t="s">
        <v>977</v>
      </c>
      <c r="CI40">
        <v>5</v>
      </c>
      <c r="CJ40">
        <v>1</v>
      </c>
      <c r="CK40" t="s">
        <v>812</v>
      </c>
      <c r="CO40">
        <v>2</v>
      </c>
      <c r="CP40" t="s">
        <v>813</v>
      </c>
      <c r="CQ40" t="s">
        <v>814</v>
      </c>
      <c r="CR40">
        <v>16</v>
      </c>
      <c r="CS40" t="s">
        <v>815</v>
      </c>
      <c r="CY40">
        <v>2</v>
      </c>
      <c r="CZ40">
        <v>5</v>
      </c>
      <c r="DA40" t="s">
        <v>814</v>
      </c>
      <c r="DJ40">
        <v>4</v>
      </c>
      <c r="DK40" t="s">
        <v>816</v>
      </c>
      <c r="DL40">
        <v>2</v>
      </c>
      <c r="DM40" t="s">
        <v>817</v>
      </c>
      <c r="EI40" t="s">
        <v>1438</v>
      </c>
      <c r="EJ40" t="s">
        <v>1754</v>
      </c>
      <c r="EK40" t="s">
        <v>1818</v>
      </c>
      <c r="EL40" t="s">
        <v>1819</v>
      </c>
      <c r="EM40" t="s">
        <v>1820</v>
      </c>
      <c r="EN40" t="s">
        <v>1821</v>
      </c>
      <c r="EO40" t="s">
        <v>1682</v>
      </c>
      <c r="EP40" t="s">
        <v>1683</v>
      </c>
      <c r="EQ40" t="s">
        <v>1684</v>
      </c>
      <c r="ER40" t="s">
        <v>1722</v>
      </c>
      <c r="ET40">
        <v>24</v>
      </c>
      <c r="EU40" t="s">
        <v>433</v>
      </c>
      <c r="EV40">
        <v>2024</v>
      </c>
      <c r="EY40">
        <v>0</v>
      </c>
      <c r="FA40">
        <v>0</v>
      </c>
      <c r="FC40">
        <v>0</v>
      </c>
      <c r="FD40" t="s">
        <v>442</v>
      </c>
      <c r="FE40">
        <v>540</v>
      </c>
      <c r="FS40">
        <v>2</v>
      </c>
      <c r="FT40">
        <v>9</v>
      </c>
      <c r="FU40">
        <v>7</v>
      </c>
      <c r="GB40" s="6" t="s">
        <v>801</v>
      </c>
      <c r="GC40" s="6" t="s">
        <v>801</v>
      </c>
      <c r="GD40" s="6" t="s">
        <v>801</v>
      </c>
      <c r="GE40" s="6" t="s">
        <v>801</v>
      </c>
      <c r="GF40" t="s">
        <v>801</v>
      </c>
      <c r="GG40" s="6" t="s">
        <v>801</v>
      </c>
      <c r="GH40" s="6" t="s">
        <v>801</v>
      </c>
      <c r="GI40" s="6" t="s">
        <v>801</v>
      </c>
      <c r="GV40" s="6" t="s">
        <v>801</v>
      </c>
      <c r="GZ40" s="6" t="s">
        <v>801</v>
      </c>
      <c r="HA40" t="s">
        <v>801</v>
      </c>
      <c r="HB40" t="s">
        <v>801</v>
      </c>
      <c r="HC40" s="6" t="s">
        <v>801</v>
      </c>
      <c r="HE40" s="6" t="s">
        <v>801</v>
      </c>
      <c r="HF40" s="6" t="s">
        <v>801</v>
      </c>
      <c r="HG40" s="6" t="s">
        <v>801</v>
      </c>
      <c r="HH40" s="6" t="s">
        <v>801</v>
      </c>
      <c r="HI40" s="6" t="s">
        <v>801</v>
      </c>
      <c r="HJ40" s="6" t="s">
        <v>801</v>
      </c>
      <c r="HK40" s="6" t="s">
        <v>801</v>
      </c>
      <c r="HL40" s="6" t="s">
        <v>801</v>
      </c>
      <c r="HM40" s="6" t="s">
        <v>801</v>
      </c>
      <c r="HQ40" s="6" t="s">
        <v>801</v>
      </c>
      <c r="HR40" s="6" t="s">
        <v>801</v>
      </c>
      <c r="HS40" s="6" t="s">
        <v>801</v>
      </c>
      <c r="HT40" s="6" t="s">
        <v>801</v>
      </c>
      <c r="HU40" s="6" t="s">
        <v>801</v>
      </c>
      <c r="HV40" s="6" t="s">
        <v>801</v>
      </c>
      <c r="HW40" s="6" t="s">
        <v>801</v>
      </c>
      <c r="HX40" s="6" t="s">
        <v>801</v>
      </c>
      <c r="HY40" s="6" t="s">
        <v>801</v>
      </c>
      <c r="HZ40" s="6" t="s">
        <v>801</v>
      </c>
      <c r="IB40" s="6" t="s">
        <v>801</v>
      </c>
      <c r="ID40" s="6" t="s">
        <v>801</v>
      </c>
      <c r="IE40" s="6" t="s">
        <v>801</v>
      </c>
      <c r="II40" s="6" t="s">
        <v>801</v>
      </c>
      <c r="IK40" s="6" t="s">
        <v>801</v>
      </c>
      <c r="IL40" s="6" t="s">
        <v>801</v>
      </c>
      <c r="IM40" s="6" t="s">
        <v>801</v>
      </c>
      <c r="IN40" s="6" t="s">
        <v>801</v>
      </c>
      <c r="IO40" s="6" t="s">
        <v>801</v>
      </c>
      <c r="IP40" s="6" t="s">
        <v>801</v>
      </c>
      <c r="IQ40" s="6" t="s">
        <v>801</v>
      </c>
      <c r="IS40" s="6" t="s">
        <v>801</v>
      </c>
      <c r="IT40" s="6" t="s">
        <v>801</v>
      </c>
      <c r="IZ40" s="6" t="s">
        <v>801</v>
      </c>
      <c r="JC40" s="6" t="s">
        <v>801</v>
      </c>
      <c r="JD40" s="6" t="s">
        <v>801</v>
      </c>
      <c r="JE40" t="s">
        <v>801</v>
      </c>
      <c r="JF40" s="6" t="s">
        <v>801</v>
      </c>
      <c r="JG40" s="6" t="s">
        <v>801</v>
      </c>
      <c r="JH40" s="6" t="s">
        <v>801</v>
      </c>
      <c r="JK40" s="6" t="s">
        <v>801</v>
      </c>
      <c r="JL40" s="6" t="s">
        <v>801</v>
      </c>
      <c r="JM40" s="6" t="s">
        <v>801</v>
      </c>
      <c r="JN40" s="6" t="s">
        <v>801</v>
      </c>
      <c r="JO40" s="6" t="s">
        <v>801</v>
      </c>
      <c r="JP40" s="6" t="s">
        <v>801</v>
      </c>
      <c r="JQ40" s="6" t="s">
        <v>801</v>
      </c>
      <c r="JR40" s="6" t="s">
        <v>801</v>
      </c>
      <c r="JS40" s="6" t="s">
        <v>801</v>
      </c>
      <c r="JU40" s="6" t="s">
        <v>801</v>
      </c>
      <c r="JX40" s="6" t="s">
        <v>801</v>
      </c>
      <c r="JZ40" s="6" t="s">
        <v>801</v>
      </c>
      <c r="KA40" s="6" t="s">
        <v>801</v>
      </c>
    </row>
    <row r="41" spans="1:320" x14ac:dyDescent="0.3">
      <c r="A41">
        <v>40</v>
      </c>
      <c r="B41" t="s">
        <v>1433</v>
      </c>
      <c r="C41" t="s">
        <v>801</v>
      </c>
      <c r="D41" t="s">
        <v>905</v>
      </c>
      <c r="F41" t="s">
        <v>803</v>
      </c>
      <c r="G41" t="s">
        <v>1434</v>
      </c>
      <c r="H41" t="s">
        <v>3110</v>
      </c>
      <c r="I41" t="s">
        <v>421</v>
      </c>
      <c r="J41">
        <v>72810</v>
      </c>
      <c r="K41" t="s">
        <v>1435</v>
      </c>
      <c r="L41" t="s">
        <v>423</v>
      </c>
      <c r="M41" t="s">
        <v>804</v>
      </c>
      <c r="N41" t="s">
        <v>805</v>
      </c>
      <c r="O41">
        <v>2222616451</v>
      </c>
      <c r="P41" s="2" t="s">
        <v>1436</v>
      </c>
      <c r="Q41" t="s">
        <v>496</v>
      </c>
      <c r="R41" t="s">
        <v>810</v>
      </c>
      <c r="U41">
        <v>1</v>
      </c>
      <c r="V41" t="s">
        <v>1720</v>
      </c>
      <c r="W41">
        <v>1</v>
      </c>
      <c r="X41">
        <v>1</v>
      </c>
      <c r="Y41">
        <v>0</v>
      </c>
      <c r="Z41">
        <v>0</v>
      </c>
      <c r="AA41" t="s">
        <v>870</v>
      </c>
      <c r="AB41">
        <v>240.35</v>
      </c>
      <c r="AC41">
        <v>240.35</v>
      </c>
      <c r="AE41" t="s">
        <v>808</v>
      </c>
      <c r="AF41">
        <v>2</v>
      </c>
      <c r="AG41">
        <v>7</v>
      </c>
      <c r="AH41">
        <v>1</v>
      </c>
      <c r="AL41">
        <v>150</v>
      </c>
      <c r="AM41">
        <v>6</v>
      </c>
      <c r="AO41" t="s">
        <v>1437</v>
      </c>
      <c r="AQ41" t="s">
        <v>1439</v>
      </c>
      <c r="AR41" s="9" t="s">
        <v>1440</v>
      </c>
      <c r="AS41" s="1" t="s">
        <v>841</v>
      </c>
      <c r="AT41" t="s">
        <v>1441</v>
      </c>
      <c r="AU41" s="9" t="s">
        <v>1454</v>
      </c>
      <c r="AV41" t="s">
        <v>828</v>
      </c>
      <c r="AW41" t="s">
        <v>1455</v>
      </c>
      <c r="AX41" s="9" t="s">
        <v>1447</v>
      </c>
      <c r="AY41" t="s">
        <v>828</v>
      </c>
      <c r="AZ41" t="s">
        <v>1448</v>
      </c>
      <c r="BA41" s="9" t="s">
        <v>1449</v>
      </c>
      <c r="BB41" t="s">
        <v>825</v>
      </c>
      <c r="BC41" t="s">
        <v>1450</v>
      </c>
      <c r="BD41" s="9" t="s">
        <v>1451</v>
      </c>
      <c r="BE41" t="s">
        <v>825</v>
      </c>
      <c r="BF41" t="s">
        <v>1452</v>
      </c>
      <c r="BG41" s="9" t="s">
        <v>1442</v>
      </c>
      <c r="BH41" t="s">
        <v>831</v>
      </c>
      <c r="BI41" t="s">
        <v>1443</v>
      </c>
      <c r="BJ41" s="9" t="s">
        <v>1444</v>
      </c>
      <c r="BK41" t="s">
        <v>831</v>
      </c>
      <c r="BL41" t="s">
        <v>1446</v>
      </c>
      <c r="BM41" s="9" t="s">
        <v>1453</v>
      </c>
      <c r="BP41" s="9" t="s">
        <v>1456</v>
      </c>
      <c r="BQ41" t="s">
        <v>1178</v>
      </c>
      <c r="BR41" t="s">
        <v>1457</v>
      </c>
      <c r="BT41">
        <v>6</v>
      </c>
      <c r="BU41">
        <v>2</v>
      </c>
      <c r="BV41">
        <v>1</v>
      </c>
      <c r="BW41">
        <v>3</v>
      </c>
      <c r="BZ41">
        <v>1</v>
      </c>
      <c r="CA41">
        <v>1</v>
      </c>
      <c r="CB41">
        <v>4</v>
      </c>
      <c r="CC41">
        <v>1</v>
      </c>
      <c r="CD41">
        <v>1</v>
      </c>
      <c r="CE41">
        <v>1</v>
      </c>
      <c r="CG41">
        <v>1</v>
      </c>
      <c r="CH41" t="s">
        <v>977</v>
      </c>
      <c r="CI41">
        <v>6</v>
      </c>
      <c r="CJ41">
        <v>1</v>
      </c>
      <c r="CK41" t="s">
        <v>812</v>
      </c>
      <c r="CO41">
        <v>1</v>
      </c>
      <c r="CP41" t="s">
        <v>813</v>
      </c>
      <c r="CQ41" t="s">
        <v>814</v>
      </c>
      <c r="CR41">
        <v>13</v>
      </c>
      <c r="CS41" t="s">
        <v>815</v>
      </c>
      <c r="CY41">
        <v>1</v>
      </c>
      <c r="CZ41">
        <v>8</v>
      </c>
      <c r="DA41" t="s">
        <v>814</v>
      </c>
      <c r="DJ41">
        <v>4</v>
      </c>
      <c r="DK41" t="s">
        <v>816</v>
      </c>
      <c r="DL41">
        <v>2</v>
      </c>
      <c r="DM41" t="s">
        <v>817</v>
      </c>
      <c r="EI41" t="s">
        <v>1445</v>
      </c>
      <c r="EJ41" t="s">
        <v>1799</v>
      </c>
      <c r="EK41" t="s">
        <v>1741</v>
      </c>
      <c r="EL41" t="s">
        <v>1729</v>
      </c>
      <c r="EM41" t="s">
        <v>437</v>
      </c>
      <c r="EN41" t="s">
        <v>1800</v>
      </c>
      <c r="EO41" t="s">
        <v>1682</v>
      </c>
      <c r="EP41" t="s">
        <v>1683</v>
      </c>
      <c r="EQ41" t="s">
        <v>1684</v>
      </c>
      <c r="ER41" t="s">
        <v>1690</v>
      </c>
      <c r="ET41">
        <v>28</v>
      </c>
      <c r="EU41" t="s">
        <v>811</v>
      </c>
      <c r="EV41">
        <v>2024</v>
      </c>
      <c r="EY41">
        <v>0</v>
      </c>
      <c r="FA41">
        <v>0</v>
      </c>
      <c r="FC41">
        <v>0</v>
      </c>
      <c r="FD41" t="s">
        <v>442</v>
      </c>
      <c r="FE41">
        <v>660</v>
      </c>
      <c r="FS41">
        <v>1</v>
      </c>
      <c r="FT41">
        <v>5</v>
      </c>
      <c r="FU41">
        <v>8</v>
      </c>
      <c r="GB41" s="6" t="s">
        <v>801</v>
      </c>
      <c r="GC41" s="6" t="s">
        <v>801</v>
      </c>
      <c r="GD41" s="6" t="s">
        <v>801</v>
      </c>
      <c r="GE41" s="6" t="s">
        <v>801</v>
      </c>
      <c r="GF41" s="6" t="s">
        <v>801</v>
      </c>
      <c r="GG41" s="6" t="s">
        <v>801</v>
      </c>
      <c r="GH41" s="6" t="s">
        <v>801</v>
      </c>
      <c r="GI41" s="6" t="s">
        <v>801</v>
      </c>
      <c r="GV41" s="6" t="s">
        <v>801</v>
      </c>
      <c r="GZ41" s="6" t="s">
        <v>801</v>
      </c>
      <c r="HA41" t="s">
        <v>801</v>
      </c>
      <c r="HB41" t="s">
        <v>801</v>
      </c>
      <c r="HC41" s="6" t="s">
        <v>801</v>
      </c>
      <c r="HE41" s="6" t="s">
        <v>801</v>
      </c>
      <c r="HF41" s="6" t="s">
        <v>801</v>
      </c>
      <c r="HG41" s="6" t="s">
        <v>801</v>
      </c>
      <c r="HH41" s="6" t="s">
        <v>801</v>
      </c>
      <c r="HJ41" s="6" t="s">
        <v>801</v>
      </c>
      <c r="HK41" s="6" t="s">
        <v>801</v>
      </c>
      <c r="HL41" s="6" t="s">
        <v>801</v>
      </c>
      <c r="HM41" s="6" t="s">
        <v>801</v>
      </c>
      <c r="HQ41" s="6" t="s">
        <v>801</v>
      </c>
      <c r="HR41" s="6" t="s">
        <v>801</v>
      </c>
      <c r="HS41" s="6" t="s">
        <v>801</v>
      </c>
      <c r="HT41" s="6" t="s">
        <v>801</v>
      </c>
      <c r="HU41" s="6" t="s">
        <v>801</v>
      </c>
      <c r="HV41" s="6" t="s">
        <v>801</v>
      </c>
      <c r="HW41" s="6" t="s">
        <v>801</v>
      </c>
      <c r="HX41" s="6" t="s">
        <v>801</v>
      </c>
      <c r="HY41" s="6" t="s">
        <v>801</v>
      </c>
      <c r="HZ41" s="6" t="s">
        <v>801</v>
      </c>
      <c r="IB41" s="6" t="s">
        <v>801</v>
      </c>
      <c r="ID41" s="6" t="s">
        <v>801</v>
      </c>
      <c r="IE41" s="6" t="s">
        <v>801</v>
      </c>
      <c r="II41" s="6" t="s">
        <v>801</v>
      </c>
      <c r="IK41" s="6" t="s">
        <v>801</v>
      </c>
      <c r="IL41" s="6" t="s">
        <v>801</v>
      </c>
      <c r="IM41" s="6" t="s">
        <v>801</v>
      </c>
      <c r="IN41" s="6" t="s">
        <v>801</v>
      </c>
      <c r="IO41" s="6" t="s">
        <v>801</v>
      </c>
      <c r="IP41" s="6" t="s">
        <v>801</v>
      </c>
      <c r="IQ41" s="6" t="s">
        <v>801</v>
      </c>
      <c r="IS41" s="6" t="s">
        <v>801</v>
      </c>
      <c r="IT41" s="6" t="s">
        <v>801</v>
      </c>
      <c r="IZ41" s="6" t="s">
        <v>801</v>
      </c>
      <c r="JC41" s="6" t="s">
        <v>801</v>
      </c>
      <c r="JD41" s="6" t="s">
        <v>801</v>
      </c>
      <c r="JE41" t="s">
        <v>801</v>
      </c>
      <c r="JF41" s="6" t="s">
        <v>801</v>
      </c>
      <c r="JG41" s="6" t="s">
        <v>801</v>
      </c>
      <c r="JH41" s="6" t="s">
        <v>801</v>
      </c>
      <c r="JK41" s="6" t="s">
        <v>801</v>
      </c>
      <c r="JL41" s="6" t="s">
        <v>801</v>
      </c>
      <c r="JM41" s="6" t="s">
        <v>801</v>
      </c>
      <c r="JN41" s="6" t="s">
        <v>801</v>
      </c>
      <c r="JO41" s="6" t="s">
        <v>801</v>
      </c>
      <c r="JP41" s="6" t="s">
        <v>801</v>
      </c>
      <c r="JQ41" s="6" t="s">
        <v>801</v>
      </c>
      <c r="JR41" s="6" t="s">
        <v>801</v>
      </c>
      <c r="JS41" s="6" t="s">
        <v>801</v>
      </c>
      <c r="JU41" s="6" t="s">
        <v>801</v>
      </c>
      <c r="JX41" s="6" t="s">
        <v>801</v>
      </c>
      <c r="JZ41" s="6" t="s">
        <v>801</v>
      </c>
      <c r="KA41" s="6" t="s">
        <v>801</v>
      </c>
    </row>
    <row r="42" spans="1:320" x14ac:dyDescent="0.3">
      <c r="A42">
        <v>41</v>
      </c>
      <c r="B42" t="s">
        <v>1225</v>
      </c>
      <c r="C42" t="s">
        <v>801</v>
      </c>
      <c r="D42" t="s">
        <v>905</v>
      </c>
      <c r="F42" t="s">
        <v>803</v>
      </c>
      <c r="G42" t="s">
        <v>1226</v>
      </c>
      <c r="H42">
        <v>300</v>
      </c>
      <c r="I42" t="s">
        <v>421</v>
      </c>
      <c r="J42">
        <v>75200</v>
      </c>
      <c r="K42" t="s">
        <v>491</v>
      </c>
      <c r="L42" t="s">
        <v>423</v>
      </c>
      <c r="M42" t="s">
        <v>804</v>
      </c>
      <c r="N42" t="s">
        <v>805</v>
      </c>
      <c r="O42">
        <v>2232752273</v>
      </c>
      <c r="P42" s="2" t="s">
        <v>1227</v>
      </c>
      <c r="Q42" t="s">
        <v>496</v>
      </c>
      <c r="R42" t="s">
        <v>810</v>
      </c>
      <c r="S42">
        <v>2</v>
      </c>
      <c r="T42" t="s">
        <v>1257</v>
      </c>
      <c r="U42">
        <v>1</v>
      </c>
      <c r="V42" t="s">
        <v>1720</v>
      </c>
      <c r="W42">
        <v>1</v>
      </c>
      <c r="X42">
        <v>1</v>
      </c>
      <c r="Y42">
        <v>0</v>
      </c>
      <c r="Z42">
        <v>0</v>
      </c>
      <c r="AA42" t="s">
        <v>904</v>
      </c>
      <c r="AB42">
        <v>230</v>
      </c>
      <c r="AC42">
        <v>230</v>
      </c>
      <c r="AE42" t="s">
        <v>808</v>
      </c>
      <c r="AF42">
        <v>7</v>
      </c>
      <c r="AG42">
        <v>7</v>
      </c>
      <c r="AH42">
        <v>1</v>
      </c>
      <c r="AL42">
        <v>300</v>
      </c>
      <c r="AM42">
        <v>6</v>
      </c>
      <c r="AO42" t="s">
        <v>1228</v>
      </c>
      <c r="AQ42" t="s">
        <v>1229</v>
      </c>
      <c r="AR42" s="9" t="s">
        <v>1231</v>
      </c>
      <c r="AS42" t="s">
        <v>1178</v>
      </c>
      <c r="AT42" t="s">
        <v>1232</v>
      </c>
      <c r="AU42" s="9" t="s">
        <v>1237</v>
      </c>
      <c r="AV42" t="s">
        <v>825</v>
      </c>
      <c r="AW42" t="s">
        <v>1238</v>
      </c>
      <c r="AX42" s="9" t="s">
        <v>1239</v>
      </c>
      <c r="AY42" t="s">
        <v>831</v>
      </c>
      <c r="AZ42" t="s">
        <v>1240</v>
      </c>
      <c r="BA42" s="9" t="s">
        <v>1241</v>
      </c>
      <c r="BB42" t="s">
        <v>825</v>
      </c>
      <c r="BC42" t="s">
        <v>1242</v>
      </c>
      <c r="BD42" s="9" t="s">
        <v>1243</v>
      </c>
      <c r="BE42" t="s">
        <v>828</v>
      </c>
      <c r="BF42" t="s">
        <v>1244</v>
      </c>
      <c r="BG42" s="9" t="s">
        <v>1233</v>
      </c>
      <c r="BH42" t="s">
        <v>825</v>
      </c>
      <c r="BI42" t="s">
        <v>1234</v>
      </c>
      <c r="BJ42" s="9" t="s">
        <v>1235</v>
      </c>
      <c r="BK42" t="s">
        <v>825</v>
      </c>
      <c r="BL42" t="s">
        <v>1236</v>
      </c>
      <c r="BM42" s="9" t="s">
        <v>1245</v>
      </c>
      <c r="BN42" t="s">
        <v>825</v>
      </c>
      <c r="BO42" t="s">
        <v>1246</v>
      </c>
      <c r="BP42" s="9" t="s">
        <v>1247</v>
      </c>
      <c r="BQ42" t="s">
        <v>828</v>
      </c>
      <c r="BR42" t="s">
        <v>1248</v>
      </c>
      <c r="BT42">
        <v>8</v>
      </c>
      <c r="BU42">
        <v>2</v>
      </c>
      <c r="BW42">
        <v>5</v>
      </c>
      <c r="BY42">
        <v>3</v>
      </c>
      <c r="BZ42">
        <v>5</v>
      </c>
      <c r="CA42">
        <v>1</v>
      </c>
      <c r="CB42">
        <v>6</v>
      </c>
      <c r="CC42">
        <v>2</v>
      </c>
      <c r="CD42">
        <v>2</v>
      </c>
      <c r="CE42">
        <v>2</v>
      </c>
      <c r="CG42">
        <v>1</v>
      </c>
      <c r="CH42" t="s">
        <v>977</v>
      </c>
      <c r="CI42">
        <v>6</v>
      </c>
      <c r="CJ42">
        <v>1</v>
      </c>
      <c r="CK42" t="s">
        <v>812</v>
      </c>
      <c r="CO42">
        <v>2</v>
      </c>
      <c r="CP42" t="s">
        <v>813</v>
      </c>
      <c r="CQ42" t="s">
        <v>814</v>
      </c>
      <c r="CR42">
        <v>16</v>
      </c>
      <c r="CS42" t="s">
        <v>815</v>
      </c>
      <c r="CY42">
        <v>4</v>
      </c>
      <c r="CZ42">
        <v>4</v>
      </c>
      <c r="DA42" t="s">
        <v>814</v>
      </c>
      <c r="DJ42">
        <v>4</v>
      </c>
      <c r="DK42" t="s">
        <v>816</v>
      </c>
      <c r="DL42">
        <v>2</v>
      </c>
      <c r="DM42" t="s">
        <v>817</v>
      </c>
      <c r="EI42" t="s">
        <v>1343</v>
      </c>
      <c r="EJ42" t="s">
        <v>1801</v>
      </c>
      <c r="EK42" t="s">
        <v>1802</v>
      </c>
      <c r="EL42" t="s">
        <v>1803</v>
      </c>
      <c r="EM42" t="s">
        <v>1804</v>
      </c>
      <c r="EN42" t="s">
        <v>1803</v>
      </c>
      <c r="EO42" t="s">
        <v>1682</v>
      </c>
      <c r="EP42" t="s">
        <v>1683</v>
      </c>
      <c r="EQ42" t="s">
        <v>1684</v>
      </c>
      <c r="ER42" t="s">
        <v>1690</v>
      </c>
      <c r="ET42">
        <v>22</v>
      </c>
      <c r="EU42" t="s">
        <v>811</v>
      </c>
      <c r="EV42">
        <v>2024</v>
      </c>
      <c r="EY42">
        <v>0</v>
      </c>
      <c r="FA42">
        <v>0</v>
      </c>
      <c r="FC42">
        <v>0</v>
      </c>
      <c r="FD42" t="s">
        <v>442</v>
      </c>
      <c r="FE42">
        <v>720</v>
      </c>
      <c r="FS42">
        <v>2</v>
      </c>
      <c r="FT42">
        <v>5</v>
      </c>
      <c r="FU42">
        <v>11</v>
      </c>
      <c r="FV42" t="s">
        <v>1249</v>
      </c>
      <c r="FW42" t="s">
        <v>1250</v>
      </c>
      <c r="FX42" t="s">
        <v>1251</v>
      </c>
      <c r="FY42" t="s">
        <v>1252</v>
      </c>
      <c r="FZ42" t="s">
        <v>822</v>
      </c>
      <c r="GA42" t="s">
        <v>1253</v>
      </c>
      <c r="GB42" s="6" t="s">
        <v>801</v>
      </c>
      <c r="GC42" s="6" t="s">
        <v>801</v>
      </c>
      <c r="GD42" s="6" t="s">
        <v>801</v>
      </c>
      <c r="GE42" s="6" t="s">
        <v>801</v>
      </c>
      <c r="GF42" s="6" t="s">
        <v>801</v>
      </c>
      <c r="GG42" s="6" t="s">
        <v>801</v>
      </c>
      <c r="GH42" s="6" t="s">
        <v>801</v>
      </c>
      <c r="GI42" s="6" t="s">
        <v>801</v>
      </c>
      <c r="GV42" s="6" t="s">
        <v>801</v>
      </c>
      <c r="GZ42" s="6" t="s">
        <v>801</v>
      </c>
      <c r="HA42" t="s">
        <v>801</v>
      </c>
      <c r="HB42" t="s">
        <v>801</v>
      </c>
      <c r="HC42" s="6" t="s">
        <v>801</v>
      </c>
      <c r="HE42" s="6" t="s">
        <v>801</v>
      </c>
      <c r="HF42" s="6" t="s">
        <v>801</v>
      </c>
      <c r="HG42" s="6" t="s">
        <v>801</v>
      </c>
      <c r="HH42" s="6" t="s">
        <v>801</v>
      </c>
      <c r="HJ42" s="6" t="s">
        <v>801</v>
      </c>
      <c r="HK42" s="6" t="s">
        <v>801</v>
      </c>
      <c r="HL42" s="6" t="s">
        <v>801</v>
      </c>
      <c r="HM42" s="6" t="s">
        <v>801</v>
      </c>
      <c r="HQ42" s="6" t="s">
        <v>801</v>
      </c>
      <c r="HR42" s="6" t="s">
        <v>801</v>
      </c>
      <c r="HS42" s="6" t="s">
        <v>801</v>
      </c>
      <c r="HT42" s="6" t="s">
        <v>801</v>
      </c>
      <c r="HU42" s="6" t="s">
        <v>801</v>
      </c>
      <c r="HV42" s="6" t="s">
        <v>801</v>
      </c>
      <c r="HW42" s="6" t="s">
        <v>801</v>
      </c>
      <c r="HX42" s="6" t="s">
        <v>801</v>
      </c>
      <c r="HY42" s="6" t="s">
        <v>801</v>
      </c>
      <c r="HZ42" s="6" t="s">
        <v>801</v>
      </c>
      <c r="IB42" s="6" t="s">
        <v>801</v>
      </c>
      <c r="ID42" s="6" t="s">
        <v>801</v>
      </c>
      <c r="IE42" s="6" t="s">
        <v>801</v>
      </c>
      <c r="II42" s="6" t="s">
        <v>801</v>
      </c>
      <c r="IK42" s="6" t="s">
        <v>801</v>
      </c>
      <c r="IL42" s="6" t="s">
        <v>801</v>
      </c>
      <c r="IM42" s="6" t="s">
        <v>801</v>
      </c>
      <c r="IN42" s="6" t="s">
        <v>801</v>
      </c>
      <c r="IO42" s="6" t="s">
        <v>801</v>
      </c>
      <c r="IP42" s="6" t="s">
        <v>801</v>
      </c>
      <c r="IQ42" t="s">
        <v>801</v>
      </c>
      <c r="IS42" s="6" t="s">
        <v>801</v>
      </c>
      <c r="IT42" t="s">
        <v>801</v>
      </c>
      <c r="IZ42" s="6" t="s">
        <v>801</v>
      </c>
      <c r="JC42" t="s">
        <v>801</v>
      </c>
      <c r="JD42" s="6" t="s">
        <v>801</v>
      </c>
      <c r="JE42" t="s">
        <v>801</v>
      </c>
      <c r="JF42" s="6" t="s">
        <v>801</v>
      </c>
      <c r="JG42" s="6" t="s">
        <v>801</v>
      </c>
      <c r="JH42" s="6" t="s">
        <v>801</v>
      </c>
      <c r="JK42" s="6" t="s">
        <v>801</v>
      </c>
      <c r="JL42" s="6" t="s">
        <v>801</v>
      </c>
      <c r="JM42" s="6" t="s">
        <v>801</v>
      </c>
      <c r="JN42" s="6" t="s">
        <v>801</v>
      </c>
      <c r="JO42" s="6" t="s">
        <v>801</v>
      </c>
      <c r="JP42" s="6" t="s">
        <v>801</v>
      </c>
      <c r="JQ42" s="6" t="s">
        <v>801</v>
      </c>
      <c r="JR42" s="6" t="s">
        <v>801</v>
      </c>
      <c r="JS42" s="6" t="s">
        <v>801</v>
      </c>
      <c r="JU42" s="6" t="s">
        <v>801</v>
      </c>
      <c r="JX42" s="6" t="s">
        <v>801</v>
      </c>
      <c r="JZ42" s="6" t="s">
        <v>801</v>
      </c>
      <c r="KA42" t="s">
        <v>801</v>
      </c>
      <c r="KB42" t="s">
        <v>1254</v>
      </c>
      <c r="KC42" t="s">
        <v>831</v>
      </c>
      <c r="KE42" t="s">
        <v>1255</v>
      </c>
      <c r="KF42" t="s">
        <v>831</v>
      </c>
      <c r="KG42" t="s">
        <v>1256</v>
      </c>
    </row>
    <row r="43" spans="1:320" x14ac:dyDescent="0.3">
      <c r="A43">
        <v>42</v>
      </c>
      <c r="B43" t="s">
        <v>1829</v>
      </c>
      <c r="C43" t="s">
        <v>513</v>
      </c>
      <c r="D43" t="s">
        <v>1851</v>
      </c>
      <c r="F43" t="s">
        <v>1830</v>
      </c>
      <c r="G43" t="s">
        <v>1833</v>
      </c>
      <c r="H43" t="s">
        <v>3517</v>
      </c>
      <c r="I43" t="s">
        <v>1834</v>
      </c>
      <c r="J43">
        <v>72590</v>
      </c>
      <c r="K43" t="s">
        <v>423</v>
      </c>
      <c r="L43" t="s">
        <v>423</v>
      </c>
      <c r="M43" t="s">
        <v>1831</v>
      </c>
      <c r="N43" t="s">
        <v>1832</v>
      </c>
      <c r="O43">
        <v>2221933374</v>
      </c>
      <c r="P43" s="2" t="s">
        <v>1835</v>
      </c>
      <c r="Q43" t="s">
        <v>1838</v>
      </c>
      <c r="R43" t="s">
        <v>1839</v>
      </c>
      <c r="S43">
        <v>10</v>
      </c>
      <c r="T43" t="s">
        <v>1836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 t="s">
        <v>1837</v>
      </c>
      <c r="AB43">
        <v>259</v>
      </c>
      <c r="AC43">
        <v>259</v>
      </c>
      <c r="AE43" t="s">
        <v>1851</v>
      </c>
      <c r="AF43">
        <v>3</v>
      </c>
      <c r="AG43">
        <v>2</v>
      </c>
      <c r="AH43">
        <v>1</v>
      </c>
      <c r="AL43">
        <v>7</v>
      </c>
      <c r="AM43">
        <v>4</v>
      </c>
      <c r="AO43" t="s">
        <v>1851</v>
      </c>
      <c r="AR43" s="9" t="s">
        <v>1846</v>
      </c>
      <c r="AU43" s="9" t="s">
        <v>1848</v>
      </c>
      <c r="BA43" s="9" t="s">
        <v>1849</v>
      </c>
      <c r="BG43" s="9" t="s">
        <v>1847</v>
      </c>
      <c r="BT43">
        <v>3</v>
      </c>
      <c r="BU43">
        <v>1</v>
      </c>
      <c r="BV43">
        <v>1</v>
      </c>
      <c r="BW43">
        <v>1</v>
      </c>
      <c r="BZ43">
        <v>1</v>
      </c>
      <c r="CB43">
        <v>1</v>
      </c>
      <c r="CG43">
        <v>1</v>
      </c>
      <c r="CH43" t="s">
        <v>1840</v>
      </c>
      <c r="CI43">
        <v>2</v>
      </c>
      <c r="CK43" t="s">
        <v>1841</v>
      </c>
      <c r="CO43">
        <v>1</v>
      </c>
      <c r="CP43" t="s">
        <v>1842</v>
      </c>
      <c r="CQ43" t="s">
        <v>1840</v>
      </c>
      <c r="EI43" t="s">
        <v>1844</v>
      </c>
      <c r="EJ43" t="s">
        <v>435</v>
      </c>
      <c r="EK43" t="s">
        <v>1833</v>
      </c>
      <c r="EL43" t="s">
        <v>1845</v>
      </c>
      <c r="EM43" t="s">
        <v>516</v>
      </c>
      <c r="ET43">
        <v>10</v>
      </c>
      <c r="EU43" t="s">
        <v>1843</v>
      </c>
      <c r="EV43">
        <v>2024</v>
      </c>
      <c r="EY43">
        <v>0</v>
      </c>
      <c r="FA43">
        <v>0</v>
      </c>
      <c r="FC43">
        <v>0</v>
      </c>
      <c r="FD43" t="s">
        <v>1850</v>
      </c>
      <c r="FE43">
        <v>1000</v>
      </c>
      <c r="FR43">
        <v>1</v>
      </c>
    </row>
    <row r="44" spans="1:320" x14ac:dyDescent="0.3">
      <c r="A44">
        <v>43</v>
      </c>
      <c r="B44" t="s">
        <v>1853</v>
      </c>
      <c r="C44" t="s">
        <v>513</v>
      </c>
      <c r="D44" t="s">
        <v>1852</v>
      </c>
      <c r="F44" t="s">
        <v>1854</v>
      </c>
      <c r="G44" t="s">
        <v>1857</v>
      </c>
      <c r="H44">
        <v>206</v>
      </c>
      <c r="I44" t="s">
        <v>421</v>
      </c>
      <c r="J44">
        <v>75200</v>
      </c>
      <c r="K44" t="s">
        <v>1858</v>
      </c>
      <c r="L44" t="s">
        <v>423</v>
      </c>
      <c r="M44" t="s">
        <v>1855</v>
      </c>
      <c r="N44" t="s">
        <v>1856</v>
      </c>
      <c r="O44">
        <v>2231080462</v>
      </c>
      <c r="P44" s="2" t="s">
        <v>1859</v>
      </c>
      <c r="Q44" t="s">
        <v>1838</v>
      </c>
      <c r="R44" t="s">
        <v>1863</v>
      </c>
      <c r="S44">
        <v>45</v>
      </c>
      <c r="T44" t="s">
        <v>1860</v>
      </c>
      <c r="U44">
        <v>2</v>
      </c>
      <c r="V44">
        <v>2</v>
      </c>
      <c r="W44">
        <v>1</v>
      </c>
      <c r="X44">
        <v>1</v>
      </c>
      <c r="Y44">
        <v>3</v>
      </c>
      <c r="Z44">
        <v>0</v>
      </c>
      <c r="AA44" t="s">
        <v>1861</v>
      </c>
      <c r="AB44">
        <v>933</v>
      </c>
      <c r="AC44">
        <v>933</v>
      </c>
      <c r="AE44" t="s">
        <v>1862</v>
      </c>
      <c r="AF44">
        <v>4</v>
      </c>
      <c r="AG44">
        <v>2</v>
      </c>
      <c r="AH44">
        <v>1</v>
      </c>
      <c r="AL44">
        <v>20</v>
      </c>
      <c r="AM44">
        <v>3</v>
      </c>
      <c r="AO44" t="s">
        <v>1862</v>
      </c>
      <c r="AR44" s="9" t="s">
        <v>1866</v>
      </c>
      <c r="AU44" s="9" t="s">
        <v>1869</v>
      </c>
      <c r="BA44" s="9" t="s">
        <v>1867</v>
      </c>
      <c r="BG44" s="9" t="s">
        <v>1868</v>
      </c>
      <c r="BM44" s="9" t="s">
        <v>1870</v>
      </c>
      <c r="BT44">
        <v>10</v>
      </c>
      <c r="BU44">
        <v>1</v>
      </c>
      <c r="BV44">
        <v>1</v>
      </c>
      <c r="BW44">
        <v>1</v>
      </c>
      <c r="BZ44">
        <v>3</v>
      </c>
      <c r="CB44">
        <v>1</v>
      </c>
      <c r="CI44">
        <v>4</v>
      </c>
      <c r="CK44" t="s">
        <v>1864</v>
      </c>
      <c r="CO44">
        <v>1</v>
      </c>
      <c r="CP44" t="s">
        <v>714</v>
      </c>
      <c r="CQ44" t="s">
        <v>715</v>
      </c>
      <c r="EI44" t="s">
        <v>1865</v>
      </c>
      <c r="EJ44" t="s">
        <v>435</v>
      </c>
      <c r="EK44" t="s">
        <v>1857</v>
      </c>
      <c r="EL44" t="s">
        <v>779</v>
      </c>
      <c r="EM44" t="s">
        <v>779</v>
      </c>
      <c r="ET44">
        <v>8</v>
      </c>
      <c r="EU44" t="s">
        <v>1843</v>
      </c>
      <c r="EV44">
        <v>2024</v>
      </c>
      <c r="EX44" t="s">
        <v>1871</v>
      </c>
      <c r="EY44">
        <v>30</v>
      </c>
      <c r="FA44">
        <v>0</v>
      </c>
      <c r="FC44">
        <v>0</v>
      </c>
      <c r="FD44" t="s">
        <v>442</v>
      </c>
      <c r="FE44">
        <v>7000</v>
      </c>
    </row>
    <row r="45" spans="1:320" x14ac:dyDescent="0.3">
      <c r="A45">
        <v>44</v>
      </c>
      <c r="B45" t="s">
        <v>1873</v>
      </c>
      <c r="C45" t="s">
        <v>513</v>
      </c>
      <c r="D45" t="s">
        <v>1872</v>
      </c>
      <c r="F45" t="s">
        <v>1874</v>
      </c>
      <c r="G45" t="s">
        <v>1857</v>
      </c>
      <c r="H45" t="s">
        <v>3518</v>
      </c>
      <c r="I45" t="s">
        <v>421</v>
      </c>
      <c r="J45">
        <v>75700</v>
      </c>
      <c r="K45" t="s">
        <v>1858</v>
      </c>
      <c r="L45" t="s">
        <v>423</v>
      </c>
      <c r="M45" t="s">
        <v>1875</v>
      </c>
      <c r="N45" t="s">
        <v>1895</v>
      </c>
      <c r="O45">
        <v>2223718725</v>
      </c>
      <c r="P45" s="2" t="s">
        <v>1876</v>
      </c>
      <c r="Q45" t="s">
        <v>427</v>
      </c>
      <c r="R45" t="s">
        <v>1896</v>
      </c>
      <c r="S45">
        <v>31</v>
      </c>
      <c r="T45" t="s">
        <v>1877</v>
      </c>
      <c r="U45">
        <v>1</v>
      </c>
      <c r="V45">
        <v>2</v>
      </c>
      <c r="W45">
        <v>1</v>
      </c>
      <c r="X45">
        <v>1</v>
      </c>
      <c r="Y45">
        <v>1</v>
      </c>
      <c r="Z45">
        <v>0</v>
      </c>
      <c r="AA45" t="s">
        <v>807</v>
      </c>
      <c r="AB45">
        <v>231.96</v>
      </c>
      <c r="AC45">
        <v>231.96</v>
      </c>
      <c r="AE45" t="s">
        <v>1878</v>
      </c>
      <c r="AF45">
        <v>2</v>
      </c>
      <c r="AG45">
        <v>6</v>
      </c>
      <c r="AH45">
        <v>2</v>
      </c>
      <c r="AL45">
        <v>200</v>
      </c>
      <c r="AM45">
        <v>4</v>
      </c>
      <c r="AO45" t="s">
        <v>1879</v>
      </c>
      <c r="AR45" s="9" t="s">
        <v>1887</v>
      </c>
      <c r="AU45" s="9" t="s">
        <v>1890</v>
      </c>
      <c r="AX45" t="s">
        <v>1891</v>
      </c>
      <c r="BA45" t="s">
        <v>1892</v>
      </c>
      <c r="BD45" t="s">
        <v>1893</v>
      </c>
      <c r="BG45" s="9" t="s">
        <v>1888</v>
      </c>
      <c r="BJ45" s="9" t="s">
        <v>1889</v>
      </c>
      <c r="BT45">
        <v>6</v>
      </c>
      <c r="BU45">
        <v>1</v>
      </c>
      <c r="BW45">
        <v>2</v>
      </c>
      <c r="BY45">
        <v>1</v>
      </c>
      <c r="BZ45">
        <v>1</v>
      </c>
      <c r="CB45">
        <v>2</v>
      </c>
      <c r="CG45">
        <v>1</v>
      </c>
      <c r="CH45" t="s">
        <v>1881</v>
      </c>
      <c r="CI45">
        <v>2</v>
      </c>
      <c r="CK45" t="s">
        <v>1880</v>
      </c>
      <c r="CR45">
        <v>5</v>
      </c>
      <c r="CS45" t="s">
        <v>1882</v>
      </c>
      <c r="EI45" t="s">
        <v>1883</v>
      </c>
      <c r="EJ45" t="s">
        <v>1857</v>
      </c>
      <c r="EK45" t="s">
        <v>1884</v>
      </c>
      <c r="EL45" t="s">
        <v>1885</v>
      </c>
      <c r="EM45" t="s">
        <v>1886</v>
      </c>
      <c r="ET45">
        <v>21</v>
      </c>
      <c r="EU45" t="s">
        <v>503</v>
      </c>
      <c r="EV45">
        <v>2024</v>
      </c>
      <c r="EY45">
        <v>0</v>
      </c>
      <c r="EZ45" t="s">
        <v>1894</v>
      </c>
      <c r="FA45">
        <v>272</v>
      </c>
      <c r="FC45">
        <v>0</v>
      </c>
      <c r="FD45" t="s">
        <v>442</v>
      </c>
      <c r="FE45">
        <v>500</v>
      </c>
    </row>
    <row r="46" spans="1:320" x14ac:dyDescent="0.3">
      <c r="A46">
        <v>45</v>
      </c>
      <c r="B46" t="s">
        <v>1898</v>
      </c>
      <c r="C46" t="s">
        <v>513</v>
      </c>
      <c r="D46" t="s">
        <v>1897</v>
      </c>
      <c r="F46" t="s">
        <v>1899</v>
      </c>
      <c r="G46" t="s">
        <v>1901</v>
      </c>
      <c r="H46">
        <v>22</v>
      </c>
      <c r="I46" t="s">
        <v>421</v>
      </c>
      <c r="J46">
        <v>70600</v>
      </c>
      <c r="K46" t="s">
        <v>1902</v>
      </c>
      <c r="L46" t="s">
        <v>1903</v>
      </c>
      <c r="M46" t="s">
        <v>1900</v>
      </c>
      <c r="O46">
        <v>9717202793</v>
      </c>
      <c r="R46" t="s">
        <v>1906</v>
      </c>
      <c r="S46">
        <v>33</v>
      </c>
      <c r="T46" s="10">
        <v>39264</v>
      </c>
      <c r="V46">
        <v>2</v>
      </c>
      <c r="AB46">
        <v>612.16999999999996</v>
      </c>
      <c r="AC46">
        <v>194.03</v>
      </c>
      <c r="AE46" t="s">
        <v>1904</v>
      </c>
      <c r="AL46">
        <v>20</v>
      </c>
      <c r="AO46" t="s">
        <v>1905</v>
      </c>
      <c r="EI46" t="s">
        <v>1907</v>
      </c>
      <c r="EJ46" t="s">
        <v>1908</v>
      </c>
      <c r="EK46" t="s">
        <v>1909</v>
      </c>
      <c r="EL46" t="s">
        <v>1910</v>
      </c>
      <c r="EM46" t="s">
        <v>1911</v>
      </c>
      <c r="EN46" t="s">
        <v>1912</v>
      </c>
      <c r="ET46">
        <v>19</v>
      </c>
      <c r="EU46" t="s">
        <v>1843</v>
      </c>
      <c r="EV46">
        <v>2024</v>
      </c>
    </row>
    <row r="47" spans="1:320" x14ac:dyDescent="0.3">
      <c r="A47">
        <v>46</v>
      </c>
      <c r="B47" t="s">
        <v>1913</v>
      </c>
      <c r="C47" t="s">
        <v>513</v>
      </c>
      <c r="D47" t="s">
        <v>1897</v>
      </c>
      <c r="F47" t="s">
        <v>1899</v>
      </c>
      <c r="G47" t="s">
        <v>1914</v>
      </c>
      <c r="H47" t="s">
        <v>3519</v>
      </c>
      <c r="I47" t="s">
        <v>1915</v>
      </c>
      <c r="J47">
        <v>70760</v>
      </c>
      <c r="K47" t="s">
        <v>1916</v>
      </c>
      <c r="L47" t="s">
        <v>1903</v>
      </c>
      <c r="M47" t="s">
        <v>1900</v>
      </c>
      <c r="AL47">
        <v>15</v>
      </c>
      <c r="ET47">
        <v>18</v>
      </c>
      <c r="EU47" t="s">
        <v>1843</v>
      </c>
      <c r="EV47">
        <v>2024</v>
      </c>
    </row>
    <row r="48" spans="1:320" x14ac:dyDescent="0.3">
      <c r="A48">
        <v>47</v>
      </c>
      <c r="B48" t="s">
        <v>1917</v>
      </c>
      <c r="C48" t="s">
        <v>513</v>
      </c>
      <c r="D48" t="s">
        <v>1897</v>
      </c>
      <c r="F48" t="s">
        <v>1899</v>
      </c>
      <c r="G48" t="s">
        <v>1918</v>
      </c>
      <c r="H48">
        <v>75</v>
      </c>
      <c r="I48" t="s">
        <v>1919</v>
      </c>
      <c r="J48">
        <v>70000</v>
      </c>
      <c r="K48" t="s">
        <v>1920</v>
      </c>
      <c r="L48" t="s">
        <v>1903</v>
      </c>
      <c r="M48" t="s">
        <v>1900</v>
      </c>
      <c r="AL48">
        <v>100</v>
      </c>
      <c r="ET48">
        <v>17</v>
      </c>
      <c r="EU48" t="s">
        <v>1843</v>
      </c>
      <c r="EV48">
        <v>2024</v>
      </c>
    </row>
    <row r="49" spans="1:174" x14ac:dyDescent="0.3">
      <c r="A49">
        <v>48</v>
      </c>
      <c r="B49" t="s">
        <v>1921</v>
      </c>
      <c r="C49" t="s">
        <v>513</v>
      </c>
      <c r="D49" t="s">
        <v>1897</v>
      </c>
      <c r="F49" t="s">
        <v>1899</v>
      </c>
      <c r="G49" t="s">
        <v>1922</v>
      </c>
      <c r="H49">
        <v>302</v>
      </c>
      <c r="I49" t="s">
        <v>421</v>
      </c>
      <c r="J49">
        <v>70300</v>
      </c>
      <c r="K49" t="s">
        <v>1923</v>
      </c>
      <c r="L49" t="s">
        <v>1903</v>
      </c>
      <c r="M49" t="s">
        <v>1900</v>
      </c>
      <c r="AL49">
        <v>10</v>
      </c>
      <c r="ET49">
        <v>16</v>
      </c>
      <c r="EU49" t="s">
        <v>1843</v>
      </c>
      <c r="EV49">
        <v>2024</v>
      </c>
    </row>
    <row r="50" spans="1:174" x14ac:dyDescent="0.3">
      <c r="A50">
        <v>49</v>
      </c>
      <c r="B50" t="s">
        <v>1924</v>
      </c>
      <c r="C50" t="s">
        <v>540</v>
      </c>
      <c r="D50" t="s">
        <v>765</v>
      </c>
      <c r="F50" t="s">
        <v>768</v>
      </c>
      <c r="G50" t="s">
        <v>1927</v>
      </c>
      <c r="H50">
        <v>134</v>
      </c>
      <c r="I50" t="s">
        <v>1928</v>
      </c>
      <c r="J50">
        <v>73560</v>
      </c>
      <c r="K50" t="s">
        <v>1929</v>
      </c>
      <c r="L50" t="s">
        <v>423</v>
      </c>
      <c r="M50" t="s">
        <v>540</v>
      </c>
      <c r="N50" t="s">
        <v>1926</v>
      </c>
      <c r="O50">
        <v>2333310437</v>
      </c>
      <c r="P50" s="2" t="s">
        <v>1930</v>
      </c>
      <c r="Q50" t="s">
        <v>427</v>
      </c>
      <c r="R50" t="s">
        <v>428</v>
      </c>
      <c r="S50">
        <v>30</v>
      </c>
      <c r="T50" t="s">
        <v>1931</v>
      </c>
      <c r="U50">
        <v>1</v>
      </c>
      <c r="V50">
        <v>1</v>
      </c>
      <c r="W50">
        <v>2</v>
      </c>
      <c r="X50">
        <v>2</v>
      </c>
      <c r="Y50">
        <v>0</v>
      </c>
      <c r="Z50">
        <v>0</v>
      </c>
      <c r="AA50" t="s">
        <v>1183</v>
      </c>
      <c r="AB50">
        <v>968.74</v>
      </c>
      <c r="AC50">
        <v>968.74</v>
      </c>
      <c r="AE50" t="s">
        <v>712</v>
      </c>
      <c r="AF50">
        <v>5</v>
      </c>
      <c r="AG50">
        <v>4</v>
      </c>
      <c r="AH50">
        <v>3</v>
      </c>
      <c r="AL50">
        <v>100</v>
      </c>
      <c r="AM50">
        <v>4</v>
      </c>
      <c r="AO50" t="s">
        <v>1932</v>
      </c>
      <c r="AR50" s="9" t="s">
        <v>1939</v>
      </c>
      <c r="AU50" s="9" t="s">
        <v>1943</v>
      </c>
      <c r="BA50" s="9" t="s">
        <v>1940</v>
      </c>
      <c r="BG50" s="9" t="s">
        <v>1944</v>
      </c>
      <c r="BH50" t="s">
        <v>1941</v>
      </c>
      <c r="BM50" s="9" t="s">
        <v>1942</v>
      </c>
      <c r="BT50">
        <v>6</v>
      </c>
      <c r="BZ50">
        <v>2</v>
      </c>
      <c r="CB50">
        <v>2</v>
      </c>
      <c r="CC50">
        <v>2</v>
      </c>
      <c r="CG50">
        <v>1</v>
      </c>
      <c r="CH50" t="s">
        <v>715</v>
      </c>
      <c r="CI50">
        <v>5</v>
      </c>
      <c r="CK50" t="s">
        <v>713</v>
      </c>
      <c r="CO50">
        <v>1</v>
      </c>
      <c r="CP50" t="s">
        <v>1842</v>
      </c>
      <c r="CQ50" t="s">
        <v>715</v>
      </c>
      <c r="DB50">
        <v>1</v>
      </c>
      <c r="DC50" t="s">
        <v>1945</v>
      </c>
      <c r="DD50">
        <v>2</v>
      </c>
      <c r="DE50" t="s">
        <v>1933</v>
      </c>
      <c r="EI50" t="s">
        <v>1934</v>
      </c>
      <c r="EJ50" t="s">
        <v>1935</v>
      </c>
      <c r="EK50" t="s">
        <v>1936</v>
      </c>
      <c r="EL50" t="s">
        <v>1937</v>
      </c>
      <c r="EM50" t="s">
        <v>1938</v>
      </c>
      <c r="ET50">
        <v>20</v>
      </c>
      <c r="EU50" t="s">
        <v>811</v>
      </c>
      <c r="EV50">
        <v>2025</v>
      </c>
      <c r="EY50">
        <v>0</v>
      </c>
      <c r="EZ50" t="s">
        <v>441</v>
      </c>
      <c r="FA50">
        <v>100000</v>
      </c>
      <c r="FB50" t="s">
        <v>721</v>
      </c>
      <c r="FC50">
        <v>60100</v>
      </c>
      <c r="FD50" t="s">
        <v>442</v>
      </c>
      <c r="FE50">
        <v>540</v>
      </c>
      <c r="FG50" t="s">
        <v>1925</v>
      </c>
      <c r="FH50">
        <v>3</v>
      </c>
      <c r="FI50" t="s">
        <v>753</v>
      </c>
      <c r="FJ50">
        <v>3</v>
      </c>
      <c r="FK50" t="s">
        <v>1636</v>
      </c>
      <c r="FL50">
        <v>3</v>
      </c>
      <c r="FM50">
        <v>40000</v>
      </c>
      <c r="FN50">
        <v>60000</v>
      </c>
      <c r="FO50">
        <v>60000</v>
      </c>
      <c r="FP50">
        <v>2</v>
      </c>
      <c r="FR50">
        <v>1</v>
      </c>
    </row>
    <row r="51" spans="1:174" x14ac:dyDescent="0.3">
      <c r="A51">
        <v>50</v>
      </c>
      <c r="B51" t="s">
        <v>1946</v>
      </c>
      <c r="C51" t="s">
        <v>513</v>
      </c>
      <c r="D51" t="s">
        <v>1897</v>
      </c>
      <c r="F51" t="s">
        <v>1899</v>
      </c>
      <c r="G51" t="s">
        <v>1947</v>
      </c>
      <c r="H51">
        <v>94</v>
      </c>
      <c r="I51" t="s">
        <v>1948</v>
      </c>
      <c r="J51">
        <v>68405</v>
      </c>
      <c r="K51" t="s">
        <v>1950</v>
      </c>
      <c r="L51" t="s">
        <v>1903</v>
      </c>
      <c r="M51" t="s">
        <v>1900</v>
      </c>
      <c r="AL51">
        <v>133</v>
      </c>
      <c r="ET51">
        <v>15</v>
      </c>
      <c r="EU51" t="s">
        <v>1843</v>
      </c>
      <c r="EV51">
        <v>2024</v>
      </c>
    </row>
    <row r="52" spans="1:174" x14ac:dyDescent="0.3">
      <c r="A52">
        <v>51</v>
      </c>
      <c r="B52" t="s">
        <v>1949</v>
      </c>
      <c r="C52" t="s">
        <v>513</v>
      </c>
      <c r="D52" t="s">
        <v>1897</v>
      </c>
      <c r="F52" t="s">
        <v>1899</v>
      </c>
      <c r="G52" t="s">
        <v>718</v>
      </c>
      <c r="H52">
        <v>8</v>
      </c>
      <c r="I52" t="s">
        <v>421</v>
      </c>
      <c r="J52">
        <v>68400</v>
      </c>
      <c r="K52" t="s">
        <v>1950</v>
      </c>
      <c r="L52" t="s">
        <v>1903</v>
      </c>
      <c r="M52" t="s">
        <v>1900</v>
      </c>
      <c r="AL52">
        <v>100</v>
      </c>
      <c r="ET52">
        <v>15</v>
      </c>
      <c r="EU52" t="s">
        <v>1843</v>
      </c>
      <c r="EV52">
        <v>2024</v>
      </c>
    </row>
    <row r="53" spans="1:174" x14ac:dyDescent="0.3">
      <c r="A53">
        <v>52</v>
      </c>
      <c r="B53" t="s">
        <v>1952</v>
      </c>
      <c r="C53" t="s">
        <v>513</v>
      </c>
      <c r="D53" t="s">
        <v>1951</v>
      </c>
      <c r="F53" t="s">
        <v>1953</v>
      </c>
      <c r="G53" t="s">
        <v>1954</v>
      </c>
      <c r="H53">
        <v>1011</v>
      </c>
      <c r="I53" t="s">
        <v>1955</v>
      </c>
      <c r="J53">
        <v>68310</v>
      </c>
      <c r="K53" t="s">
        <v>1956</v>
      </c>
      <c r="L53" t="s">
        <v>1903</v>
      </c>
      <c r="M53" t="s">
        <v>804</v>
      </c>
      <c r="AL53">
        <v>15</v>
      </c>
      <c r="ET53">
        <v>18</v>
      </c>
      <c r="EU53" t="s">
        <v>1843</v>
      </c>
      <c r="EV53">
        <v>2024</v>
      </c>
    </row>
    <row r="54" spans="1:174" x14ac:dyDescent="0.3">
      <c r="A54">
        <v>53</v>
      </c>
      <c r="B54" t="s">
        <v>1975</v>
      </c>
      <c r="C54" t="s">
        <v>2118</v>
      </c>
      <c r="D54" t="s">
        <v>1957</v>
      </c>
      <c r="F54" t="s">
        <v>1958</v>
      </c>
      <c r="G54" t="s">
        <v>1967</v>
      </c>
      <c r="H54">
        <v>5906</v>
      </c>
      <c r="I54" t="s">
        <v>1968</v>
      </c>
      <c r="J54">
        <v>72440</v>
      </c>
      <c r="K54" t="s">
        <v>423</v>
      </c>
      <c r="L54" t="s">
        <v>423</v>
      </c>
      <c r="M54" t="s">
        <v>1966</v>
      </c>
      <c r="N54" t="s">
        <v>2051</v>
      </c>
      <c r="O54" t="s">
        <v>1983</v>
      </c>
      <c r="P54" s="2" t="s">
        <v>1984</v>
      </c>
      <c r="Q54" t="s">
        <v>1838</v>
      </c>
      <c r="R54" t="s">
        <v>1987</v>
      </c>
      <c r="S54">
        <v>13</v>
      </c>
      <c r="T54" t="s">
        <v>1985</v>
      </c>
      <c r="U54">
        <v>4</v>
      </c>
      <c r="V54">
        <v>4</v>
      </c>
      <c r="W54">
        <v>2</v>
      </c>
      <c r="X54">
        <v>2</v>
      </c>
      <c r="Y54">
        <v>1</v>
      </c>
      <c r="Z54">
        <v>0</v>
      </c>
      <c r="AA54" t="s">
        <v>425</v>
      </c>
      <c r="AB54">
        <v>2485</v>
      </c>
      <c r="AC54">
        <v>4639.5200000000004</v>
      </c>
      <c r="AE54" t="s">
        <v>1969</v>
      </c>
      <c r="AF54">
        <v>30</v>
      </c>
      <c r="AG54">
        <v>40</v>
      </c>
      <c r="AH54">
        <v>1</v>
      </c>
      <c r="AL54">
        <v>500</v>
      </c>
      <c r="AM54">
        <v>40</v>
      </c>
      <c r="AO54" t="s">
        <v>1986</v>
      </c>
      <c r="AU54" s="9" t="s">
        <v>2097</v>
      </c>
      <c r="BA54" s="9" t="s">
        <v>2098</v>
      </c>
      <c r="BG54" s="9" t="s">
        <v>2095</v>
      </c>
      <c r="BJ54" s="9" t="s">
        <v>2096</v>
      </c>
      <c r="BM54" s="9" t="s">
        <v>2099</v>
      </c>
      <c r="BT54">
        <v>33</v>
      </c>
      <c r="BU54">
        <v>7</v>
      </c>
      <c r="BV54">
        <v>1</v>
      </c>
      <c r="BW54">
        <v>5</v>
      </c>
      <c r="BX54">
        <v>1</v>
      </c>
      <c r="BZ54">
        <v>15</v>
      </c>
      <c r="CA54">
        <v>6</v>
      </c>
      <c r="CB54">
        <v>12</v>
      </c>
      <c r="CG54">
        <v>4</v>
      </c>
      <c r="CH54" t="s">
        <v>1994</v>
      </c>
      <c r="CI54">
        <v>27</v>
      </c>
      <c r="CJ54">
        <v>11</v>
      </c>
      <c r="CK54" t="s">
        <v>1988</v>
      </c>
      <c r="CO54">
        <v>2</v>
      </c>
      <c r="CP54" t="s">
        <v>1989</v>
      </c>
      <c r="CQ54" t="s">
        <v>2018</v>
      </c>
      <c r="CR54">
        <v>5</v>
      </c>
      <c r="CS54" t="s">
        <v>1991</v>
      </c>
      <c r="CT54">
        <v>11</v>
      </c>
      <c r="CU54" t="s">
        <v>1992</v>
      </c>
      <c r="CZ54">
        <v>9</v>
      </c>
      <c r="DA54" t="s">
        <v>1992</v>
      </c>
      <c r="DJ54">
        <v>20</v>
      </c>
      <c r="DK54" t="s">
        <v>2019</v>
      </c>
      <c r="DR54">
        <v>2</v>
      </c>
      <c r="DS54" t="s">
        <v>1990</v>
      </c>
      <c r="DT54">
        <v>1</v>
      </c>
      <c r="DU54" t="s">
        <v>1990</v>
      </c>
      <c r="DV54">
        <v>5</v>
      </c>
      <c r="DW54" t="s">
        <v>1990</v>
      </c>
      <c r="DX54">
        <v>4</v>
      </c>
      <c r="DY54" t="s">
        <v>1990</v>
      </c>
      <c r="DZ54">
        <v>2</v>
      </c>
      <c r="EA54" t="s">
        <v>1990</v>
      </c>
      <c r="EB54">
        <v>1</v>
      </c>
      <c r="EC54" t="s">
        <v>2011</v>
      </c>
      <c r="EF54">
        <v>1</v>
      </c>
      <c r="EG54" t="s">
        <v>1990</v>
      </c>
      <c r="EI54" t="s">
        <v>1993</v>
      </c>
      <c r="EJ54" t="s">
        <v>2012</v>
      </c>
      <c r="EK54" t="s">
        <v>2013</v>
      </c>
      <c r="EL54" t="s">
        <v>779</v>
      </c>
      <c r="EM54" t="s">
        <v>2014</v>
      </c>
      <c r="ET54">
        <v>9</v>
      </c>
      <c r="EU54" t="s">
        <v>1974</v>
      </c>
      <c r="EV54">
        <v>2024</v>
      </c>
      <c r="EX54" t="s">
        <v>2015</v>
      </c>
      <c r="EY54">
        <f>480+(20*1000)</f>
        <v>20480</v>
      </c>
      <c r="FA54">
        <v>0</v>
      </c>
      <c r="FC54">
        <v>0</v>
      </c>
      <c r="FD54" t="s">
        <v>442</v>
      </c>
      <c r="FE54">
        <v>4200</v>
      </c>
      <c r="FG54" t="s">
        <v>1975</v>
      </c>
    </row>
    <row r="55" spans="1:174" x14ac:dyDescent="0.3">
      <c r="A55">
        <v>54</v>
      </c>
      <c r="B55" t="s">
        <v>1976</v>
      </c>
      <c r="C55" t="s">
        <v>2118</v>
      </c>
      <c r="D55" t="s">
        <v>1957</v>
      </c>
      <c r="F55" t="s">
        <v>1959</v>
      </c>
      <c r="G55" t="s">
        <v>1970</v>
      </c>
      <c r="H55">
        <v>5758</v>
      </c>
      <c r="I55" t="s">
        <v>1968</v>
      </c>
      <c r="J55">
        <v>72440</v>
      </c>
      <c r="K55" t="s">
        <v>423</v>
      </c>
      <c r="L55" t="s">
        <v>423</v>
      </c>
      <c r="M55" t="s">
        <v>1966</v>
      </c>
      <c r="N55" t="s">
        <v>2051</v>
      </c>
      <c r="O55" t="s">
        <v>1983</v>
      </c>
      <c r="P55" s="2" t="s">
        <v>1984</v>
      </c>
      <c r="Q55" t="s">
        <v>1838</v>
      </c>
      <c r="R55" t="s">
        <v>1987</v>
      </c>
      <c r="S55">
        <v>14</v>
      </c>
      <c r="T55" t="s">
        <v>2016</v>
      </c>
      <c r="U55">
        <v>2</v>
      </c>
      <c r="V55">
        <v>3</v>
      </c>
      <c r="W55">
        <v>2</v>
      </c>
      <c r="X55">
        <v>2</v>
      </c>
      <c r="Y55">
        <v>2</v>
      </c>
      <c r="Z55">
        <v>0</v>
      </c>
      <c r="AA55" t="s">
        <v>807</v>
      </c>
      <c r="AB55">
        <v>608</v>
      </c>
      <c r="AC55">
        <v>2530.0100000000002</v>
      </c>
      <c r="AE55" t="s">
        <v>1969</v>
      </c>
      <c r="AF55">
        <v>17</v>
      </c>
      <c r="AG55">
        <v>24</v>
      </c>
      <c r="AH55">
        <v>1</v>
      </c>
      <c r="AL55">
        <v>320</v>
      </c>
      <c r="AM55">
        <v>10</v>
      </c>
      <c r="AO55" t="s">
        <v>2024</v>
      </c>
      <c r="AU55" s="9" t="s">
        <v>2097</v>
      </c>
      <c r="BA55" s="9" t="s">
        <v>2098</v>
      </c>
      <c r="BG55" s="9" t="s">
        <v>2095</v>
      </c>
      <c r="BJ55" s="9" t="s">
        <v>2096</v>
      </c>
      <c r="BM55" s="9" t="s">
        <v>2099</v>
      </c>
      <c r="BT55">
        <v>21</v>
      </c>
      <c r="BU55">
        <v>4</v>
      </c>
      <c r="BV55">
        <v>1</v>
      </c>
      <c r="BW55">
        <v>9</v>
      </c>
      <c r="BZ55">
        <v>8</v>
      </c>
      <c r="CA55">
        <v>2</v>
      </c>
      <c r="CG55">
        <v>3</v>
      </c>
      <c r="CH55" t="s">
        <v>2017</v>
      </c>
      <c r="CI55">
        <v>17</v>
      </c>
      <c r="CJ55">
        <v>8</v>
      </c>
      <c r="CK55" t="s">
        <v>1988</v>
      </c>
      <c r="CO55">
        <v>5</v>
      </c>
      <c r="CP55" t="s">
        <v>1989</v>
      </c>
      <c r="CQ55" t="s">
        <v>2018</v>
      </c>
      <c r="CT55">
        <v>7</v>
      </c>
      <c r="CU55" t="s">
        <v>1992</v>
      </c>
      <c r="CZ55">
        <v>10</v>
      </c>
      <c r="DA55" t="s">
        <v>1992</v>
      </c>
      <c r="DJ55">
        <v>30</v>
      </c>
      <c r="DK55" t="s">
        <v>2019</v>
      </c>
      <c r="DR55">
        <v>2</v>
      </c>
      <c r="DS55" t="s">
        <v>1990</v>
      </c>
      <c r="DT55">
        <v>1</v>
      </c>
      <c r="DU55" t="s">
        <v>1990</v>
      </c>
      <c r="DV55">
        <v>4</v>
      </c>
      <c r="DW55" t="s">
        <v>1990</v>
      </c>
      <c r="DX55">
        <v>5</v>
      </c>
      <c r="DY55" t="s">
        <v>1990</v>
      </c>
      <c r="EB55">
        <v>1</v>
      </c>
      <c r="EC55" t="s">
        <v>1990</v>
      </c>
      <c r="ED55">
        <v>2</v>
      </c>
      <c r="EE55" t="s">
        <v>1990</v>
      </c>
      <c r="EF55">
        <v>1</v>
      </c>
      <c r="EG55" t="s">
        <v>1990</v>
      </c>
      <c r="EI55" t="s">
        <v>2020</v>
      </c>
      <c r="EJ55" t="s">
        <v>435</v>
      </c>
      <c r="EK55" t="s">
        <v>2021</v>
      </c>
      <c r="EL55" t="s">
        <v>779</v>
      </c>
      <c r="EM55" t="s">
        <v>2022</v>
      </c>
      <c r="ET55">
        <v>9</v>
      </c>
      <c r="EU55" t="s">
        <v>1974</v>
      </c>
      <c r="EV55">
        <v>2024</v>
      </c>
      <c r="EX55" t="s">
        <v>780</v>
      </c>
      <c r="EY55">
        <v>97000</v>
      </c>
      <c r="FA55">
        <v>0</v>
      </c>
      <c r="FC55">
        <v>0</v>
      </c>
      <c r="FD55" t="s">
        <v>442</v>
      </c>
      <c r="FE55">
        <v>2460</v>
      </c>
      <c r="FG55" t="s">
        <v>1976</v>
      </c>
      <c r="FR55">
        <v>10</v>
      </c>
    </row>
    <row r="56" spans="1:174" x14ac:dyDescent="0.3">
      <c r="A56">
        <v>55</v>
      </c>
      <c r="B56" t="s">
        <v>1977</v>
      </c>
      <c r="C56" t="s">
        <v>2118</v>
      </c>
      <c r="D56" t="s">
        <v>1957</v>
      </c>
      <c r="F56" t="s">
        <v>1960</v>
      </c>
      <c r="G56" t="s">
        <v>1970</v>
      </c>
      <c r="H56">
        <v>5720</v>
      </c>
      <c r="I56" t="s">
        <v>1968</v>
      </c>
      <c r="J56">
        <v>72440</v>
      </c>
      <c r="K56" t="s">
        <v>423</v>
      </c>
      <c r="L56" t="s">
        <v>423</v>
      </c>
      <c r="M56" t="s">
        <v>1966</v>
      </c>
      <c r="N56" t="s">
        <v>2051</v>
      </c>
      <c r="O56" t="s">
        <v>1983</v>
      </c>
      <c r="P56" s="2" t="s">
        <v>1984</v>
      </c>
      <c r="Q56" t="s">
        <v>1838</v>
      </c>
      <c r="R56" t="s">
        <v>1987</v>
      </c>
      <c r="S56">
        <v>18</v>
      </c>
      <c r="T56" t="s">
        <v>2023</v>
      </c>
      <c r="U56">
        <v>2</v>
      </c>
      <c r="V56">
        <v>2</v>
      </c>
      <c r="W56">
        <v>1</v>
      </c>
      <c r="X56">
        <v>1</v>
      </c>
      <c r="Y56">
        <v>1</v>
      </c>
      <c r="Z56">
        <v>0</v>
      </c>
      <c r="AA56" t="s">
        <v>807</v>
      </c>
      <c r="AB56">
        <v>585</v>
      </c>
      <c r="AC56">
        <v>661.53</v>
      </c>
      <c r="AE56" t="s">
        <v>1969</v>
      </c>
      <c r="AF56">
        <v>3</v>
      </c>
      <c r="AG56">
        <v>3</v>
      </c>
      <c r="AH56">
        <v>1</v>
      </c>
      <c r="AL56">
        <v>210</v>
      </c>
      <c r="AM56">
        <v>3</v>
      </c>
      <c r="AO56" t="s">
        <v>2025</v>
      </c>
      <c r="AU56" s="9" t="s">
        <v>2097</v>
      </c>
      <c r="BA56" s="9" t="s">
        <v>2098</v>
      </c>
      <c r="BG56" s="9" t="s">
        <v>2095</v>
      </c>
      <c r="BJ56" s="9" t="s">
        <v>2096</v>
      </c>
      <c r="BM56" s="9" t="s">
        <v>2099</v>
      </c>
      <c r="BT56">
        <v>11</v>
      </c>
      <c r="BV56">
        <v>1</v>
      </c>
      <c r="BW56">
        <v>2</v>
      </c>
      <c r="BY56">
        <v>1</v>
      </c>
      <c r="BZ56">
        <v>4</v>
      </c>
      <c r="CB56">
        <v>1</v>
      </c>
      <c r="CG56">
        <v>2</v>
      </c>
      <c r="CH56" t="s">
        <v>2026</v>
      </c>
      <c r="CI56">
        <v>7</v>
      </c>
      <c r="CJ56">
        <v>5</v>
      </c>
      <c r="CK56" t="s">
        <v>1988</v>
      </c>
      <c r="CO56">
        <v>4</v>
      </c>
      <c r="CP56" t="s">
        <v>1989</v>
      </c>
      <c r="CQ56" t="s">
        <v>2018</v>
      </c>
      <c r="CT56">
        <v>1</v>
      </c>
      <c r="CU56" t="s">
        <v>1992</v>
      </c>
      <c r="DJ56">
        <v>5</v>
      </c>
      <c r="DK56" t="s">
        <v>2019</v>
      </c>
      <c r="DR56">
        <v>2</v>
      </c>
      <c r="DS56" t="s">
        <v>1990</v>
      </c>
      <c r="DT56">
        <v>1</v>
      </c>
      <c r="DU56" t="s">
        <v>1990</v>
      </c>
      <c r="DV56">
        <v>2</v>
      </c>
      <c r="DW56" t="s">
        <v>1990</v>
      </c>
      <c r="DX56">
        <v>5</v>
      </c>
      <c r="DY56" t="s">
        <v>1990</v>
      </c>
      <c r="EB56">
        <v>1</v>
      </c>
      <c r="EC56" t="s">
        <v>2026</v>
      </c>
      <c r="ED56">
        <v>4</v>
      </c>
      <c r="EE56" t="s">
        <v>1990</v>
      </c>
      <c r="EF56">
        <v>1</v>
      </c>
      <c r="EG56" t="s">
        <v>1990</v>
      </c>
      <c r="EI56" t="s">
        <v>2027</v>
      </c>
      <c r="EJ56" t="s">
        <v>2028</v>
      </c>
      <c r="EK56" t="s">
        <v>2029</v>
      </c>
      <c r="EL56" t="s">
        <v>779</v>
      </c>
      <c r="EM56" t="s">
        <v>779</v>
      </c>
      <c r="ET56">
        <v>9</v>
      </c>
      <c r="EU56" t="s">
        <v>1974</v>
      </c>
      <c r="EV56">
        <v>2024</v>
      </c>
      <c r="EX56" t="s">
        <v>2030</v>
      </c>
      <c r="EY56">
        <v>60</v>
      </c>
      <c r="FA56">
        <v>0</v>
      </c>
      <c r="FC56">
        <v>0</v>
      </c>
      <c r="FD56" t="s">
        <v>442</v>
      </c>
      <c r="FE56">
        <v>360</v>
      </c>
      <c r="FG56" t="s">
        <v>1977</v>
      </c>
    </row>
    <row r="57" spans="1:174" x14ac:dyDescent="0.3">
      <c r="A57">
        <v>56</v>
      </c>
      <c r="B57" t="s">
        <v>1978</v>
      </c>
      <c r="C57" t="s">
        <v>2118</v>
      </c>
      <c r="D57" t="s">
        <v>1957</v>
      </c>
      <c r="F57" t="s">
        <v>1961</v>
      </c>
      <c r="G57" t="s">
        <v>1970</v>
      </c>
      <c r="H57">
        <v>5759</v>
      </c>
      <c r="I57" t="s">
        <v>1968</v>
      </c>
      <c r="J57">
        <v>72440</v>
      </c>
      <c r="K57" t="s">
        <v>423</v>
      </c>
      <c r="L57" t="s">
        <v>423</v>
      </c>
      <c r="M57" t="s">
        <v>1966</v>
      </c>
      <c r="N57" t="s">
        <v>2051</v>
      </c>
      <c r="O57" t="s">
        <v>1983</v>
      </c>
      <c r="P57" s="2" t="s">
        <v>1984</v>
      </c>
      <c r="Q57" t="s">
        <v>1838</v>
      </c>
      <c r="R57" t="s">
        <v>1987</v>
      </c>
      <c r="S57">
        <v>43</v>
      </c>
      <c r="T57" t="s">
        <v>2031</v>
      </c>
      <c r="U57">
        <v>3</v>
      </c>
      <c r="V57">
        <v>5</v>
      </c>
      <c r="W57">
        <v>1</v>
      </c>
      <c r="X57">
        <v>1</v>
      </c>
      <c r="Y57">
        <v>2</v>
      </c>
      <c r="Z57">
        <v>0</v>
      </c>
      <c r="AA57" t="s">
        <v>807</v>
      </c>
      <c r="AB57">
        <v>1272</v>
      </c>
      <c r="AC57">
        <v>4473.59</v>
      </c>
      <c r="AE57" t="s">
        <v>1969</v>
      </c>
      <c r="AF57">
        <v>30</v>
      </c>
      <c r="AG57">
        <v>34</v>
      </c>
      <c r="AH57">
        <v>1</v>
      </c>
      <c r="AL57">
        <v>1029</v>
      </c>
      <c r="AM57">
        <v>20</v>
      </c>
      <c r="AO57" t="s">
        <v>2032</v>
      </c>
      <c r="AU57" s="9" t="s">
        <v>2097</v>
      </c>
      <c r="BA57" s="9" t="s">
        <v>2098</v>
      </c>
      <c r="BG57" s="9" t="s">
        <v>2095</v>
      </c>
      <c r="BJ57" s="9" t="s">
        <v>2096</v>
      </c>
      <c r="BM57" s="9" t="s">
        <v>2099</v>
      </c>
      <c r="BT57">
        <v>94</v>
      </c>
      <c r="BU57">
        <v>9</v>
      </c>
      <c r="BV57">
        <v>4</v>
      </c>
      <c r="BW57">
        <v>10</v>
      </c>
      <c r="BX57">
        <v>2</v>
      </c>
      <c r="BY57">
        <v>7</v>
      </c>
      <c r="BZ57">
        <v>11</v>
      </c>
      <c r="CB57">
        <v>5</v>
      </c>
      <c r="CG57">
        <v>2</v>
      </c>
      <c r="CH57" t="s">
        <v>2033</v>
      </c>
      <c r="CI57">
        <v>18</v>
      </c>
      <c r="CJ57">
        <v>12</v>
      </c>
      <c r="CK57" t="s">
        <v>1988</v>
      </c>
      <c r="CO57">
        <v>6</v>
      </c>
      <c r="CP57" t="s">
        <v>1989</v>
      </c>
      <c r="CQ57" t="s">
        <v>2018</v>
      </c>
      <c r="CR57">
        <v>1</v>
      </c>
      <c r="CS57" t="s">
        <v>2034</v>
      </c>
      <c r="CT57">
        <v>9</v>
      </c>
      <c r="CU57" t="s">
        <v>1992</v>
      </c>
      <c r="CZ57">
        <v>17</v>
      </c>
      <c r="DA57" t="s">
        <v>1992</v>
      </c>
      <c r="DJ57">
        <v>47</v>
      </c>
      <c r="DK57" t="s">
        <v>2019</v>
      </c>
      <c r="DR57">
        <v>2</v>
      </c>
      <c r="DS57" t="s">
        <v>1990</v>
      </c>
      <c r="DX57">
        <v>5</v>
      </c>
      <c r="DY57" t="s">
        <v>1990</v>
      </c>
      <c r="DZ57">
        <v>1</v>
      </c>
      <c r="EA57" t="s">
        <v>1990</v>
      </c>
      <c r="EB57">
        <v>2</v>
      </c>
      <c r="EC57" t="s">
        <v>2011</v>
      </c>
      <c r="ED57">
        <v>1</v>
      </c>
      <c r="EE57" t="s">
        <v>1990</v>
      </c>
      <c r="EI57" t="s">
        <v>2035</v>
      </c>
      <c r="EJ57" t="s">
        <v>2036</v>
      </c>
      <c r="EK57" t="s">
        <v>1754</v>
      </c>
      <c r="EL57" t="s">
        <v>2037</v>
      </c>
      <c r="EM57" t="s">
        <v>779</v>
      </c>
      <c r="ET57">
        <v>9</v>
      </c>
      <c r="EU57" t="s">
        <v>1974</v>
      </c>
      <c r="EV57">
        <v>2024</v>
      </c>
      <c r="EY57">
        <v>0</v>
      </c>
      <c r="FA57">
        <v>0</v>
      </c>
      <c r="FC57">
        <v>0</v>
      </c>
      <c r="FD57" t="s">
        <v>442</v>
      </c>
      <c r="FE57">
        <v>3840</v>
      </c>
      <c r="FG57" t="s">
        <v>1978</v>
      </c>
    </row>
    <row r="58" spans="1:174" x14ac:dyDescent="0.3">
      <c r="A58">
        <v>57</v>
      </c>
      <c r="B58" t="s">
        <v>1979</v>
      </c>
      <c r="C58" t="s">
        <v>2118</v>
      </c>
      <c r="D58" t="s">
        <v>1957</v>
      </c>
      <c r="F58" t="s">
        <v>1962</v>
      </c>
      <c r="G58" t="s">
        <v>1971</v>
      </c>
      <c r="H58">
        <v>327</v>
      </c>
      <c r="I58" t="s">
        <v>1968</v>
      </c>
      <c r="J58">
        <v>72440</v>
      </c>
      <c r="K58" t="s">
        <v>423</v>
      </c>
      <c r="L58" t="s">
        <v>423</v>
      </c>
      <c r="M58" t="s">
        <v>1966</v>
      </c>
      <c r="N58" t="s">
        <v>2051</v>
      </c>
      <c r="O58" t="s">
        <v>1983</v>
      </c>
      <c r="P58" s="2" t="s">
        <v>1984</v>
      </c>
      <c r="Q58" t="s">
        <v>1838</v>
      </c>
      <c r="R58" t="s">
        <v>1987</v>
      </c>
      <c r="S58">
        <v>3</v>
      </c>
      <c r="T58" t="s">
        <v>2038</v>
      </c>
      <c r="U58">
        <v>1</v>
      </c>
      <c r="V58">
        <v>1</v>
      </c>
      <c r="W58">
        <v>1</v>
      </c>
      <c r="X58">
        <v>1</v>
      </c>
      <c r="Y58">
        <v>0</v>
      </c>
      <c r="Z58">
        <v>0</v>
      </c>
      <c r="AA58" t="s">
        <v>807</v>
      </c>
      <c r="AB58">
        <v>496</v>
      </c>
      <c r="AC58">
        <v>298.74</v>
      </c>
      <c r="AE58" t="s">
        <v>1969</v>
      </c>
      <c r="AF58">
        <v>2</v>
      </c>
      <c r="AG58">
        <v>4</v>
      </c>
      <c r="AH58">
        <v>1</v>
      </c>
      <c r="AL58">
        <v>55</v>
      </c>
      <c r="AM58">
        <v>2</v>
      </c>
      <c r="AO58" t="s">
        <v>2039</v>
      </c>
      <c r="AU58" s="9" t="s">
        <v>2097</v>
      </c>
      <c r="BA58" s="9" t="s">
        <v>2098</v>
      </c>
      <c r="BG58" s="9" t="s">
        <v>2095</v>
      </c>
      <c r="BJ58" s="9" t="s">
        <v>2096</v>
      </c>
      <c r="BM58" s="9" t="s">
        <v>2099</v>
      </c>
      <c r="BT58">
        <v>6</v>
      </c>
      <c r="BU58">
        <v>4</v>
      </c>
      <c r="BV58">
        <v>1</v>
      </c>
      <c r="BW58">
        <v>1</v>
      </c>
      <c r="BZ58">
        <v>1</v>
      </c>
      <c r="CG58">
        <v>2</v>
      </c>
      <c r="CH58" t="s">
        <v>2033</v>
      </c>
      <c r="CI58">
        <v>6</v>
      </c>
      <c r="CJ58">
        <v>3</v>
      </c>
      <c r="CK58" t="s">
        <v>1988</v>
      </c>
      <c r="CO58">
        <v>2</v>
      </c>
      <c r="CP58" t="s">
        <v>1989</v>
      </c>
      <c r="CQ58" t="s">
        <v>500</v>
      </c>
      <c r="DJ58">
        <v>1</v>
      </c>
      <c r="DK58" t="s">
        <v>2019</v>
      </c>
      <c r="DR58">
        <v>2</v>
      </c>
      <c r="DS58" t="s">
        <v>1990</v>
      </c>
      <c r="DV58">
        <v>3</v>
      </c>
      <c r="DW58" t="s">
        <v>1990</v>
      </c>
      <c r="DX58">
        <v>6</v>
      </c>
      <c r="DY58" t="s">
        <v>1990</v>
      </c>
      <c r="EB58">
        <v>1</v>
      </c>
      <c r="EC58" t="s">
        <v>1990</v>
      </c>
      <c r="ED58">
        <v>3</v>
      </c>
      <c r="EE58" t="s">
        <v>1990</v>
      </c>
      <c r="EI58" t="s">
        <v>2040</v>
      </c>
      <c r="EJ58" t="s">
        <v>435</v>
      </c>
      <c r="EK58" t="s">
        <v>1754</v>
      </c>
      <c r="EL58" t="s">
        <v>779</v>
      </c>
      <c r="EM58" t="s">
        <v>779</v>
      </c>
      <c r="ET58">
        <v>9</v>
      </c>
      <c r="EU58" t="s">
        <v>1974</v>
      </c>
      <c r="EV58">
        <v>2024</v>
      </c>
      <c r="EX58" t="s">
        <v>2030</v>
      </c>
      <c r="EY58">
        <v>20</v>
      </c>
      <c r="FA58">
        <v>0</v>
      </c>
      <c r="FC58">
        <v>0</v>
      </c>
      <c r="FD58" t="s">
        <v>442</v>
      </c>
      <c r="FE58">
        <v>360</v>
      </c>
      <c r="FG58" t="s">
        <v>1979</v>
      </c>
      <c r="FR58">
        <v>2</v>
      </c>
    </row>
    <row r="59" spans="1:174" x14ac:dyDescent="0.3">
      <c r="A59">
        <v>58</v>
      </c>
      <c r="B59" t="s">
        <v>1980</v>
      </c>
      <c r="C59" t="s">
        <v>2118</v>
      </c>
      <c r="D59" t="s">
        <v>1957</v>
      </c>
      <c r="F59" t="s">
        <v>1963</v>
      </c>
      <c r="G59" t="s">
        <v>1972</v>
      </c>
      <c r="H59">
        <v>5720</v>
      </c>
      <c r="I59" t="s">
        <v>1968</v>
      </c>
      <c r="J59">
        <v>72440</v>
      </c>
      <c r="K59" t="s">
        <v>423</v>
      </c>
      <c r="L59" t="s">
        <v>423</v>
      </c>
      <c r="M59" t="s">
        <v>1966</v>
      </c>
      <c r="N59" t="s">
        <v>2051</v>
      </c>
      <c r="O59" t="s">
        <v>1983</v>
      </c>
      <c r="P59" s="2" t="s">
        <v>1984</v>
      </c>
      <c r="Q59" t="s">
        <v>1838</v>
      </c>
      <c r="R59" t="s">
        <v>1987</v>
      </c>
      <c r="S59">
        <v>8</v>
      </c>
      <c r="T59" t="s">
        <v>2041</v>
      </c>
      <c r="U59">
        <v>2</v>
      </c>
      <c r="V59">
        <v>3</v>
      </c>
      <c r="W59">
        <v>2</v>
      </c>
      <c r="X59">
        <v>1</v>
      </c>
      <c r="Y59">
        <v>2</v>
      </c>
      <c r="Z59">
        <v>0</v>
      </c>
      <c r="AA59" t="s">
        <v>807</v>
      </c>
      <c r="AB59">
        <v>2225</v>
      </c>
      <c r="AC59">
        <v>2206.85</v>
      </c>
      <c r="AE59" t="s">
        <v>1969</v>
      </c>
      <c r="AF59">
        <v>7</v>
      </c>
      <c r="AG59">
        <v>9</v>
      </c>
      <c r="AH59">
        <v>1</v>
      </c>
      <c r="AL59">
        <v>515</v>
      </c>
      <c r="AM59">
        <v>10</v>
      </c>
      <c r="AO59" t="s">
        <v>2039</v>
      </c>
      <c r="AU59" s="9" t="s">
        <v>2097</v>
      </c>
      <c r="BA59" s="9" t="s">
        <v>2098</v>
      </c>
      <c r="BG59" s="9" t="s">
        <v>2095</v>
      </c>
      <c r="BJ59" s="9" t="s">
        <v>2096</v>
      </c>
      <c r="BM59" s="9" t="s">
        <v>2099</v>
      </c>
      <c r="BT59">
        <v>35</v>
      </c>
      <c r="BU59">
        <v>7</v>
      </c>
      <c r="BV59">
        <v>1</v>
      </c>
      <c r="BW59">
        <v>5</v>
      </c>
      <c r="BZ59">
        <v>3</v>
      </c>
      <c r="CB59">
        <v>1</v>
      </c>
      <c r="CG59">
        <v>2</v>
      </c>
      <c r="CH59" t="s">
        <v>2033</v>
      </c>
      <c r="CI59">
        <v>22</v>
      </c>
      <c r="CJ59">
        <v>4</v>
      </c>
      <c r="CK59" t="s">
        <v>1988</v>
      </c>
      <c r="CO59">
        <v>2</v>
      </c>
      <c r="CP59" t="s">
        <v>1989</v>
      </c>
      <c r="CQ59" t="s">
        <v>500</v>
      </c>
      <c r="CT59">
        <v>3</v>
      </c>
      <c r="CU59" t="s">
        <v>1992</v>
      </c>
      <c r="CZ59">
        <v>6</v>
      </c>
      <c r="DA59" t="s">
        <v>1992</v>
      </c>
      <c r="DJ59">
        <v>20</v>
      </c>
      <c r="DK59" t="s">
        <v>2019</v>
      </c>
      <c r="DR59">
        <v>2</v>
      </c>
      <c r="DS59" t="s">
        <v>1990</v>
      </c>
      <c r="DV59">
        <v>3</v>
      </c>
      <c r="DW59" t="s">
        <v>1990</v>
      </c>
      <c r="DX59">
        <v>6</v>
      </c>
      <c r="DY59" t="s">
        <v>1990</v>
      </c>
      <c r="EB59">
        <v>1</v>
      </c>
      <c r="EC59" t="s">
        <v>1990</v>
      </c>
      <c r="ED59">
        <v>3</v>
      </c>
      <c r="EE59" t="s">
        <v>1990</v>
      </c>
      <c r="EI59" t="s">
        <v>2042</v>
      </c>
      <c r="EJ59" t="s">
        <v>435</v>
      </c>
      <c r="EK59" t="s">
        <v>1754</v>
      </c>
      <c r="EL59" t="s">
        <v>779</v>
      </c>
      <c r="EM59" t="s">
        <v>779</v>
      </c>
      <c r="ET59">
        <v>9</v>
      </c>
      <c r="EU59" t="s">
        <v>1974</v>
      </c>
      <c r="EV59">
        <v>2024</v>
      </c>
      <c r="EX59" t="s">
        <v>780</v>
      </c>
      <c r="EY59">
        <v>128000</v>
      </c>
      <c r="FA59">
        <v>0</v>
      </c>
      <c r="FC59">
        <v>0</v>
      </c>
      <c r="FD59" t="s">
        <v>442</v>
      </c>
      <c r="FE59">
        <v>960</v>
      </c>
      <c r="FG59" t="s">
        <v>1980</v>
      </c>
      <c r="FR59">
        <v>2</v>
      </c>
    </row>
    <row r="60" spans="1:174" x14ac:dyDescent="0.3">
      <c r="A60">
        <v>59</v>
      </c>
      <c r="B60" t="s">
        <v>1981</v>
      </c>
      <c r="C60" t="s">
        <v>2118</v>
      </c>
      <c r="D60" t="s">
        <v>1957</v>
      </c>
      <c r="F60" t="s">
        <v>1964</v>
      </c>
      <c r="G60" t="s">
        <v>1973</v>
      </c>
      <c r="H60">
        <v>329</v>
      </c>
      <c r="I60" t="s">
        <v>1968</v>
      </c>
      <c r="J60">
        <v>72440</v>
      </c>
      <c r="K60" t="s">
        <v>423</v>
      </c>
      <c r="L60" t="s">
        <v>423</v>
      </c>
      <c r="M60" t="s">
        <v>1966</v>
      </c>
      <c r="N60" t="s">
        <v>2051</v>
      </c>
      <c r="O60" t="s">
        <v>1983</v>
      </c>
      <c r="P60" s="2" t="s">
        <v>1984</v>
      </c>
      <c r="Q60" t="s">
        <v>1838</v>
      </c>
      <c r="R60" t="s">
        <v>1987</v>
      </c>
      <c r="S60">
        <v>3</v>
      </c>
      <c r="T60" t="s">
        <v>2038</v>
      </c>
      <c r="U60">
        <v>1</v>
      </c>
      <c r="V60">
        <v>5</v>
      </c>
      <c r="W60">
        <v>2</v>
      </c>
      <c r="X60">
        <v>1</v>
      </c>
      <c r="Y60">
        <v>1</v>
      </c>
      <c r="Z60">
        <v>0</v>
      </c>
      <c r="AA60" t="s">
        <v>475</v>
      </c>
      <c r="AB60">
        <v>1995</v>
      </c>
      <c r="AC60">
        <v>4052.67</v>
      </c>
      <c r="AE60" t="s">
        <v>1969</v>
      </c>
      <c r="AF60">
        <v>5</v>
      </c>
      <c r="AG60">
        <v>6</v>
      </c>
      <c r="AH60">
        <v>1</v>
      </c>
      <c r="AL60">
        <v>810</v>
      </c>
      <c r="AM60">
        <v>10</v>
      </c>
      <c r="AO60" t="s">
        <v>2043</v>
      </c>
      <c r="AU60" s="9" t="s">
        <v>2097</v>
      </c>
      <c r="BA60" s="9" t="s">
        <v>2098</v>
      </c>
      <c r="BG60" s="9" t="s">
        <v>2095</v>
      </c>
      <c r="BJ60" s="9" t="s">
        <v>2096</v>
      </c>
      <c r="BM60" s="9" t="s">
        <v>2099</v>
      </c>
      <c r="BT60">
        <v>26</v>
      </c>
      <c r="BU60">
        <v>25</v>
      </c>
      <c r="BV60">
        <v>1</v>
      </c>
      <c r="BW60">
        <v>7</v>
      </c>
      <c r="BX60">
        <v>14</v>
      </c>
      <c r="BZ60">
        <v>6</v>
      </c>
      <c r="CB60">
        <v>7</v>
      </c>
      <c r="CG60">
        <v>1</v>
      </c>
      <c r="CH60" t="s">
        <v>2044</v>
      </c>
      <c r="CI60">
        <v>7</v>
      </c>
      <c r="CJ60">
        <v>8</v>
      </c>
      <c r="CK60" t="s">
        <v>1988</v>
      </c>
      <c r="CO60">
        <v>1</v>
      </c>
      <c r="CP60" t="s">
        <v>1989</v>
      </c>
      <c r="CQ60" t="s">
        <v>2018</v>
      </c>
      <c r="CT60">
        <v>25</v>
      </c>
      <c r="CU60" t="s">
        <v>1992</v>
      </c>
      <c r="CZ60">
        <v>27</v>
      </c>
      <c r="DA60" t="s">
        <v>1992</v>
      </c>
      <c r="DJ60">
        <v>20</v>
      </c>
      <c r="DK60" t="s">
        <v>2019</v>
      </c>
      <c r="DT60">
        <v>2</v>
      </c>
      <c r="DU60" t="s">
        <v>1990</v>
      </c>
      <c r="DX60">
        <v>3</v>
      </c>
      <c r="DY60" t="s">
        <v>1990</v>
      </c>
      <c r="EB60">
        <v>1</v>
      </c>
      <c r="EC60" t="s">
        <v>1990</v>
      </c>
      <c r="ED60">
        <v>3</v>
      </c>
      <c r="EE60" t="s">
        <v>1990</v>
      </c>
      <c r="EF60">
        <v>3</v>
      </c>
      <c r="EG60" t="s">
        <v>1990</v>
      </c>
      <c r="EI60" t="s">
        <v>2045</v>
      </c>
      <c r="EJ60" t="s">
        <v>2046</v>
      </c>
      <c r="EK60" t="s">
        <v>1754</v>
      </c>
      <c r="EL60" t="s">
        <v>779</v>
      </c>
      <c r="EM60" t="s">
        <v>2014</v>
      </c>
      <c r="ET60">
        <v>9</v>
      </c>
      <c r="EU60" t="s">
        <v>1974</v>
      </c>
      <c r="EV60">
        <v>2024</v>
      </c>
      <c r="EY60">
        <v>0</v>
      </c>
      <c r="FA60">
        <v>0</v>
      </c>
      <c r="FC60">
        <v>0</v>
      </c>
      <c r="FD60" t="s">
        <v>442</v>
      </c>
      <c r="FE60">
        <v>660</v>
      </c>
      <c r="FG60" t="s">
        <v>1981</v>
      </c>
    </row>
    <row r="61" spans="1:174" x14ac:dyDescent="0.3">
      <c r="A61">
        <v>60</v>
      </c>
      <c r="B61" t="s">
        <v>1982</v>
      </c>
      <c r="C61" t="s">
        <v>2118</v>
      </c>
      <c r="D61" t="s">
        <v>1957</v>
      </c>
      <c r="F61" t="s">
        <v>1965</v>
      </c>
      <c r="G61" t="s">
        <v>1970</v>
      </c>
      <c r="H61">
        <v>5904</v>
      </c>
      <c r="I61" t="s">
        <v>1968</v>
      </c>
      <c r="J61">
        <v>72440</v>
      </c>
      <c r="K61" t="s">
        <v>423</v>
      </c>
      <c r="L61" t="s">
        <v>423</v>
      </c>
      <c r="M61" t="s">
        <v>1966</v>
      </c>
      <c r="N61" t="s">
        <v>2051</v>
      </c>
      <c r="O61" t="s">
        <v>1983</v>
      </c>
      <c r="P61" s="2" t="s">
        <v>1984</v>
      </c>
      <c r="Q61" t="s">
        <v>1838</v>
      </c>
      <c r="R61" t="s">
        <v>1987</v>
      </c>
      <c r="S61">
        <v>9</v>
      </c>
      <c r="T61" t="s">
        <v>2047</v>
      </c>
      <c r="U61">
        <v>2</v>
      </c>
      <c r="V61">
        <v>2</v>
      </c>
      <c r="W61">
        <v>1</v>
      </c>
      <c r="X61">
        <v>1</v>
      </c>
      <c r="Y61">
        <v>2</v>
      </c>
      <c r="Z61">
        <v>0</v>
      </c>
      <c r="AA61" t="s">
        <v>807</v>
      </c>
      <c r="AB61">
        <v>954</v>
      </c>
      <c r="AC61">
        <v>858.66</v>
      </c>
      <c r="AE61" t="s">
        <v>1969</v>
      </c>
      <c r="AF61">
        <v>18</v>
      </c>
      <c r="AG61">
        <v>24</v>
      </c>
      <c r="AH61">
        <v>1</v>
      </c>
      <c r="AL61">
        <v>130</v>
      </c>
      <c r="AM61">
        <v>10</v>
      </c>
      <c r="AO61" t="s">
        <v>2048</v>
      </c>
      <c r="AU61" s="9" t="s">
        <v>2097</v>
      </c>
      <c r="BA61" s="9" t="s">
        <v>2098</v>
      </c>
      <c r="BG61" s="9" t="s">
        <v>2095</v>
      </c>
      <c r="BJ61" s="9" t="s">
        <v>2096</v>
      </c>
      <c r="BM61" s="9" t="s">
        <v>2099</v>
      </c>
      <c r="BT61">
        <v>18</v>
      </c>
      <c r="BU61">
        <v>2</v>
      </c>
      <c r="BV61">
        <v>1</v>
      </c>
      <c r="BW61">
        <v>1</v>
      </c>
      <c r="BY61">
        <v>1</v>
      </c>
      <c r="BZ61">
        <v>3</v>
      </c>
      <c r="CA61">
        <v>2</v>
      </c>
      <c r="CG61">
        <v>2</v>
      </c>
      <c r="CH61" t="s">
        <v>2049</v>
      </c>
      <c r="CI61">
        <v>11</v>
      </c>
      <c r="CJ61">
        <v>1</v>
      </c>
      <c r="CK61" t="s">
        <v>1988</v>
      </c>
      <c r="CO61">
        <v>1</v>
      </c>
      <c r="CP61" t="s">
        <v>1989</v>
      </c>
      <c r="CQ61" t="s">
        <v>500</v>
      </c>
      <c r="CR61">
        <v>1</v>
      </c>
      <c r="CS61" t="s">
        <v>715</v>
      </c>
      <c r="CT61">
        <v>2</v>
      </c>
      <c r="CU61" t="s">
        <v>1992</v>
      </c>
      <c r="DJ61">
        <v>20</v>
      </c>
      <c r="DK61" t="s">
        <v>2019</v>
      </c>
      <c r="DR61">
        <v>2</v>
      </c>
      <c r="DS61" t="s">
        <v>1990</v>
      </c>
      <c r="DT61">
        <v>2</v>
      </c>
      <c r="DU61" t="s">
        <v>1990</v>
      </c>
      <c r="DX61">
        <v>5</v>
      </c>
      <c r="DY61" t="s">
        <v>1990</v>
      </c>
      <c r="DZ61">
        <v>2</v>
      </c>
      <c r="EA61" t="s">
        <v>1990</v>
      </c>
      <c r="ED61">
        <v>1</v>
      </c>
      <c r="EE61" t="s">
        <v>1990</v>
      </c>
      <c r="EI61" t="s">
        <v>2050</v>
      </c>
      <c r="EJ61" t="s">
        <v>435</v>
      </c>
      <c r="EK61" t="s">
        <v>1754</v>
      </c>
      <c r="EL61" t="s">
        <v>779</v>
      </c>
      <c r="EM61" t="s">
        <v>779</v>
      </c>
      <c r="ET61">
        <v>9</v>
      </c>
      <c r="EU61" t="s">
        <v>1974</v>
      </c>
      <c r="EV61">
        <v>2024</v>
      </c>
      <c r="EX61" t="s">
        <v>780</v>
      </c>
      <c r="EY61">
        <v>1000</v>
      </c>
      <c r="FA61">
        <v>0</v>
      </c>
      <c r="FC61">
        <v>0</v>
      </c>
      <c r="FD61" t="s">
        <v>442</v>
      </c>
      <c r="FE61">
        <v>2520</v>
      </c>
      <c r="FG61" t="s">
        <v>1982</v>
      </c>
    </row>
    <row r="62" spans="1:174" x14ac:dyDescent="0.3">
      <c r="A62">
        <v>61</v>
      </c>
      <c r="B62" t="s">
        <v>2100</v>
      </c>
      <c r="C62" t="s">
        <v>513</v>
      </c>
      <c r="D62" t="s">
        <v>2665</v>
      </c>
      <c r="F62" t="s">
        <v>2101</v>
      </c>
      <c r="G62" t="s">
        <v>2102</v>
      </c>
      <c r="H62" t="s">
        <v>3520</v>
      </c>
      <c r="I62" t="s">
        <v>2661</v>
      </c>
      <c r="J62">
        <v>72830</v>
      </c>
      <c r="K62" t="s">
        <v>1435</v>
      </c>
      <c r="L62" t="s">
        <v>423</v>
      </c>
      <c r="M62" t="s">
        <v>2663</v>
      </c>
      <c r="N62" t="s">
        <v>2662</v>
      </c>
      <c r="O62">
        <v>2213924942</v>
      </c>
      <c r="P62" s="2" t="s">
        <v>2103</v>
      </c>
      <c r="Q62" t="s">
        <v>427</v>
      </c>
      <c r="R62" t="s">
        <v>2107</v>
      </c>
      <c r="S62" t="s">
        <v>2104</v>
      </c>
      <c r="T62" t="s">
        <v>2664</v>
      </c>
      <c r="U62">
        <v>1</v>
      </c>
      <c r="V62">
        <v>1</v>
      </c>
      <c r="W62">
        <v>2</v>
      </c>
      <c r="X62">
        <v>2</v>
      </c>
      <c r="Y62">
        <v>0</v>
      </c>
      <c r="Z62">
        <v>0</v>
      </c>
      <c r="AA62" t="s">
        <v>870</v>
      </c>
      <c r="AB62">
        <v>3000</v>
      </c>
      <c r="AC62">
        <v>3000</v>
      </c>
      <c r="AE62" t="s">
        <v>2105</v>
      </c>
      <c r="AF62">
        <v>16</v>
      </c>
      <c r="AG62">
        <v>14</v>
      </c>
      <c r="AH62">
        <v>1</v>
      </c>
      <c r="AL62">
        <v>200</v>
      </c>
      <c r="AM62">
        <v>10</v>
      </c>
      <c r="AO62" t="s">
        <v>2106</v>
      </c>
      <c r="AR62" s="9" t="s">
        <v>2105</v>
      </c>
      <c r="AU62" s="9" t="s">
        <v>2112</v>
      </c>
      <c r="AX62" s="9" t="s">
        <v>2113</v>
      </c>
      <c r="BA62" s="9" t="s">
        <v>2114</v>
      </c>
      <c r="BD62" s="9" t="s">
        <v>2115</v>
      </c>
      <c r="BG62" s="9" t="s">
        <v>2110</v>
      </c>
      <c r="BJ62" s="9" t="s">
        <v>2111</v>
      </c>
      <c r="BM62" s="9" t="s">
        <v>2116</v>
      </c>
      <c r="BP62" s="9" t="s">
        <v>2117</v>
      </c>
      <c r="BT62">
        <v>13</v>
      </c>
      <c r="BU62">
        <v>3</v>
      </c>
      <c r="BV62">
        <v>2</v>
      </c>
      <c r="BW62">
        <v>2</v>
      </c>
      <c r="BY62">
        <v>6</v>
      </c>
      <c r="BZ62">
        <v>1</v>
      </c>
      <c r="CA62">
        <v>5</v>
      </c>
      <c r="CB62">
        <v>4</v>
      </c>
      <c r="CG62">
        <v>1</v>
      </c>
      <c r="CH62" t="s">
        <v>429</v>
      </c>
      <c r="CI62">
        <v>11</v>
      </c>
      <c r="CK62" t="s">
        <v>2424</v>
      </c>
      <c r="CO62">
        <v>1</v>
      </c>
      <c r="CP62" t="s">
        <v>1989</v>
      </c>
      <c r="CQ62" t="s">
        <v>2143</v>
      </c>
      <c r="CR62">
        <v>11</v>
      </c>
      <c r="CS62" t="s">
        <v>2424</v>
      </c>
      <c r="EI62" t="s">
        <v>2108</v>
      </c>
      <c r="EJ62" t="s">
        <v>2109</v>
      </c>
      <c r="EK62" t="s">
        <v>516</v>
      </c>
      <c r="EL62" t="s">
        <v>516</v>
      </c>
      <c r="EM62" t="s">
        <v>516</v>
      </c>
      <c r="ET62">
        <v>16</v>
      </c>
      <c r="EU62" t="s">
        <v>1974</v>
      </c>
      <c r="EV62">
        <v>2014</v>
      </c>
      <c r="EY62">
        <v>0</v>
      </c>
      <c r="FA62">
        <v>0</v>
      </c>
      <c r="FC62">
        <v>0</v>
      </c>
      <c r="FD62" t="s">
        <v>442</v>
      </c>
      <c r="FE62">
        <v>1800</v>
      </c>
    </row>
    <row r="63" spans="1:174" x14ac:dyDescent="0.3">
      <c r="A63">
        <v>62</v>
      </c>
      <c r="B63" t="s">
        <v>2283</v>
      </c>
      <c r="C63" t="s">
        <v>2136</v>
      </c>
      <c r="D63" t="s">
        <v>2119</v>
      </c>
      <c r="F63" t="s">
        <v>2120</v>
      </c>
      <c r="G63" t="s">
        <v>1622</v>
      </c>
      <c r="H63" t="s">
        <v>3521</v>
      </c>
      <c r="I63" t="s">
        <v>2123</v>
      </c>
      <c r="J63">
        <v>72240</v>
      </c>
      <c r="K63" t="s">
        <v>423</v>
      </c>
      <c r="L63" t="s">
        <v>423</v>
      </c>
      <c r="M63" t="s">
        <v>2121</v>
      </c>
      <c r="N63" t="s">
        <v>2122</v>
      </c>
      <c r="O63">
        <v>2221529019</v>
      </c>
      <c r="P63" s="2" t="s">
        <v>2124</v>
      </c>
      <c r="Q63" t="s">
        <v>2308</v>
      </c>
      <c r="R63" t="s">
        <v>2172</v>
      </c>
      <c r="T63" t="s">
        <v>2137</v>
      </c>
      <c r="U63">
        <v>1</v>
      </c>
      <c r="V63">
        <v>1</v>
      </c>
      <c r="W63">
        <v>1</v>
      </c>
      <c r="X63">
        <v>1</v>
      </c>
      <c r="Y63">
        <v>0</v>
      </c>
      <c r="Z63">
        <v>0</v>
      </c>
      <c r="AA63" t="s">
        <v>450</v>
      </c>
      <c r="AB63">
        <v>20</v>
      </c>
      <c r="AC63">
        <v>20</v>
      </c>
      <c r="AE63" t="s">
        <v>2138</v>
      </c>
      <c r="AF63">
        <v>1</v>
      </c>
      <c r="AG63">
        <v>1</v>
      </c>
      <c r="AH63">
        <v>1</v>
      </c>
      <c r="AL63">
        <v>15</v>
      </c>
      <c r="AM63">
        <v>3</v>
      </c>
      <c r="AO63" t="s">
        <v>2125</v>
      </c>
      <c r="AR63" s="9" t="s">
        <v>2126</v>
      </c>
      <c r="BT63">
        <v>3</v>
      </c>
      <c r="BU63">
        <v>2</v>
      </c>
      <c r="BW63">
        <v>2</v>
      </c>
      <c r="CG63">
        <v>1</v>
      </c>
      <c r="CH63" t="s">
        <v>429</v>
      </c>
      <c r="CI63">
        <v>2</v>
      </c>
      <c r="CK63" t="s">
        <v>2142</v>
      </c>
      <c r="CO63">
        <v>1</v>
      </c>
      <c r="CP63" t="s">
        <v>2162</v>
      </c>
      <c r="CQ63" t="s">
        <v>2143</v>
      </c>
      <c r="CR63">
        <v>3</v>
      </c>
      <c r="CS63" t="s">
        <v>814</v>
      </c>
      <c r="CT63">
        <v>2</v>
      </c>
      <c r="CU63" t="s">
        <v>814</v>
      </c>
      <c r="EI63" t="s">
        <v>2139</v>
      </c>
      <c r="EJ63" t="s">
        <v>2140</v>
      </c>
      <c r="EK63" t="s">
        <v>2141</v>
      </c>
      <c r="EL63" t="s">
        <v>1622</v>
      </c>
      <c r="EM63" t="s">
        <v>949</v>
      </c>
      <c r="ET63">
        <v>23</v>
      </c>
      <c r="EU63" t="s">
        <v>1974</v>
      </c>
      <c r="EV63">
        <v>2024</v>
      </c>
      <c r="EY63">
        <v>0</v>
      </c>
      <c r="FA63">
        <v>0</v>
      </c>
      <c r="FC63">
        <v>0</v>
      </c>
      <c r="FD63" t="s">
        <v>442</v>
      </c>
      <c r="FE63">
        <v>120</v>
      </c>
    </row>
    <row r="64" spans="1:174" x14ac:dyDescent="0.3">
      <c r="A64">
        <v>63</v>
      </c>
      <c r="B64" t="s">
        <v>2284</v>
      </c>
      <c r="C64" t="s">
        <v>2136</v>
      </c>
      <c r="D64" t="s">
        <v>2119</v>
      </c>
      <c r="F64" t="s">
        <v>2120</v>
      </c>
      <c r="G64" t="s">
        <v>2127</v>
      </c>
      <c r="H64" t="s">
        <v>3522</v>
      </c>
      <c r="I64" t="s">
        <v>2128</v>
      </c>
      <c r="J64">
        <v>72530</v>
      </c>
      <c r="K64" t="s">
        <v>423</v>
      </c>
      <c r="L64" t="s">
        <v>423</v>
      </c>
      <c r="M64" t="s">
        <v>2121</v>
      </c>
      <c r="N64" t="s">
        <v>2122</v>
      </c>
      <c r="O64">
        <v>2221568283</v>
      </c>
      <c r="P64" s="2" t="s">
        <v>2129</v>
      </c>
      <c r="Q64" t="s">
        <v>2308</v>
      </c>
      <c r="R64" t="s">
        <v>2172</v>
      </c>
      <c r="T64" t="s">
        <v>2144</v>
      </c>
      <c r="U64">
        <v>1</v>
      </c>
      <c r="V64">
        <v>1</v>
      </c>
      <c r="W64">
        <v>1</v>
      </c>
      <c r="X64">
        <v>1</v>
      </c>
      <c r="Y64">
        <v>0</v>
      </c>
      <c r="Z64">
        <v>0</v>
      </c>
      <c r="AA64" t="s">
        <v>1183</v>
      </c>
      <c r="AB64">
        <v>122</v>
      </c>
      <c r="AC64">
        <v>122</v>
      </c>
      <c r="AE64" t="s">
        <v>2138</v>
      </c>
      <c r="AF64">
        <v>2</v>
      </c>
      <c r="AG64">
        <v>0</v>
      </c>
      <c r="AH64">
        <v>1</v>
      </c>
      <c r="AL64">
        <v>20</v>
      </c>
      <c r="AM64">
        <v>3</v>
      </c>
      <c r="AO64" t="s">
        <v>2130</v>
      </c>
      <c r="AR64" s="9" t="s">
        <v>2131</v>
      </c>
      <c r="BT64">
        <v>7</v>
      </c>
      <c r="BU64">
        <v>1</v>
      </c>
      <c r="BW64">
        <v>1</v>
      </c>
      <c r="CB64">
        <v>1</v>
      </c>
      <c r="CG64">
        <v>1</v>
      </c>
      <c r="CH64" t="s">
        <v>429</v>
      </c>
      <c r="CI64">
        <v>2</v>
      </c>
      <c r="CK64" t="s">
        <v>977</v>
      </c>
      <c r="CO64">
        <v>1</v>
      </c>
      <c r="CP64" t="s">
        <v>2162</v>
      </c>
      <c r="CQ64" t="s">
        <v>2143</v>
      </c>
      <c r="CR64">
        <v>2</v>
      </c>
      <c r="CS64" t="s">
        <v>814</v>
      </c>
      <c r="EI64" t="s">
        <v>2145</v>
      </c>
      <c r="EJ64" t="s">
        <v>2146</v>
      </c>
      <c r="EK64" t="s">
        <v>1281</v>
      </c>
      <c r="EL64" t="s">
        <v>2147</v>
      </c>
      <c r="EM64" t="s">
        <v>2148</v>
      </c>
      <c r="ET64">
        <v>23</v>
      </c>
      <c r="EU64" t="s">
        <v>1974</v>
      </c>
      <c r="EV64">
        <v>2024</v>
      </c>
      <c r="EY64">
        <v>0</v>
      </c>
      <c r="FA64">
        <v>0</v>
      </c>
      <c r="FC64">
        <v>0</v>
      </c>
      <c r="FD64" t="s">
        <v>442</v>
      </c>
      <c r="FE64">
        <v>120</v>
      </c>
    </row>
    <row r="65" spans="1:177" x14ac:dyDescent="0.3">
      <c r="A65">
        <v>64</v>
      </c>
      <c r="B65" t="s">
        <v>2285</v>
      </c>
      <c r="C65" t="s">
        <v>2136</v>
      </c>
      <c r="D65" t="s">
        <v>2119</v>
      </c>
      <c r="F65" t="s">
        <v>2120</v>
      </c>
      <c r="G65" t="s">
        <v>2132</v>
      </c>
      <c r="H65" t="s">
        <v>3523</v>
      </c>
      <c r="I65" t="s">
        <v>2133</v>
      </c>
      <c r="J65">
        <v>72583</v>
      </c>
      <c r="K65" t="s">
        <v>423</v>
      </c>
      <c r="L65" t="s">
        <v>423</v>
      </c>
      <c r="M65" t="s">
        <v>2121</v>
      </c>
      <c r="N65" t="s">
        <v>2122</v>
      </c>
      <c r="O65">
        <v>5512287508</v>
      </c>
      <c r="P65" s="2" t="s">
        <v>2134</v>
      </c>
      <c r="Q65" t="s">
        <v>2308</v>
      </c>
      <c r="R65" t="s">
        <v>2172</v>
      </c>
      <c r="S65">
        <v>4</v>
      </c>
      <c r="T65" t="s">
        <v>2149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 t="s">
        <v>450</v>
      </c>
      <c r="AB65">
        <v>75</v>
      </c>
      <c r="AC65">
        <v>75</v>
      </c>
      <c r="AE65" t="s">
        <v>2138</v>
      </c>
      <c r="AF65">
        <v>0</v>
      </c>
      <c r="AG65">
        <v>1</v>
      </c>
      <c r="AH65">
        <v>1</v>
      </c>
      <c r="AL65">
        <v>15</v>
      </c>
      <c r="AM65">
        <v>3</v>
      </c>
      <c r="AO65" t="s">
        <v>2135</v>
      </c>
      <c r="BT65">
        <v>4</v>
      </c>
      <c r="BU65">
        <v>1</v>
      </c>
      <c r="BV65">
        <v>1</v>
      </c>
      <c r="BW65">
        <v>2</v>
      </c>
      <c r="BZ65">
        <v>3</v>
      </c>
      <c r="CB65">
        <v>2</v>
      </c>
      <c r="CG65">
        <v>1</v>
      </c>
      <c r="CH65" t="s">
        <v>429</v>
      </c>
      <c r="CI65">
        <v>1</v>
      </c>
      <c r="CJ65">
        <v>1</v>
      </c>
      <c r="CK65" t="s">
        <v>2142</v>
      </c>
      <c r="CO65">
        <v>1</v>
      </c>
      <c r="CP65" t="s">
        <v>2162</v>
      </c>
      <c r="CQ65" t="s">
        <v>2143</v>
      </c>
      <c r="CR65">
        <v>1</v>
      </c>
      <c r="CS65" t="s">
        <v>429</v>
      </c>
      <c r="CT65">
        <v>1</v>
      </c>
      <c r="CU65" t="s">
        <v>429</v>
      </c>
      <c r="EI65" t="s">
        <v>2150</v>
      </c>
      <c r="EJ65" t="s">
        <v>2151</v>
      </c>
      <c r="EK65" t="s">
        <v>2152</v>
      </c>
      <c r="EL65" t="s">
        <v>2152</v>
      </c>
      <c r="EM65" t="s">
        <v>2153</v>
      </c>
      <c r="ET65">
        <v>23</v>
      </c>
      <c r="EU65" t="s">
        <v>1974</v>
      </c>
      <c r="EV65">
        <v>2024</v>
      </c>
      <c r="EY65">
        <v>0</v>
      </c>
      <c r="FA65">
        <v>0</v>
      </c>
      <c r="FC65">
        <v>0</v>
      </c>
      <c r="FD65" t="s">
        <v>442</v>
      </c>
      <c r="FE65">
        <v>60</v>
      </c>
    </row>
    <row r="66" spans="1:177" x14ac:dyDescent="0.3">
      <c r="A66">
        <v>65</v>
      </c>
      <c r="B66" t="s">
        <v>2286</v>
      </c>
      <c r="C66" t="s">
        <v>2136</v>
      </c>
      <c r="D66" t="s">
        <v>2119</v>
      </c>
      <c r="F66" t="s">
        <v>2120</v>
      </c>
      <c r="G66" t="s">
        <v>2154</v>
      </c>
      <c r="H66" t="s">
        <v>3524</v>
      </c>
      <c r="I66" t="s">
        <v>2155</v>
      </c>
      <c r="J66">
        <v>72470</v>
      </c>
      <c r="K66" t="s">
        <v>423</v>
      </c>
      <c r="L66" t="s">
        <v>423</v>
      </c>
      <c r="M66" t="s">
        <v>2121</v>
      </c>
      <c r="N66" t="s">
        <v>2122</v>
      </c>
      <c r="O66">
        <v>2221938507</v>
      </c>
      <c r="P66" s="2" t="s">
        <v>2156</v>
      </c>
      <c r="Q66" t="s">
        <v>2308</v>
      </c>
      <c r="R66" t="s">
        <v>2172</v>
      </c>
      <c r="S66">
        <v>6</v>
      </c>
      <c r="T66">
        <v>2018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 t="s">
        <v>1183</v>
      </c>
      <c r="AB66">
        <v>80</v>
      </c>
      <c r="AC66">
        <v>80</v>
      </c>
      <c r="AE66" t="s">
        <v>2138</v>
      </c>
      <c r="AF66">
        <v>1</v>
      </c>
      <c r="AG66">
        <v>0</v>
      </c>
      <c r="AH66">
        <v>1</v>
      </c>
      <c r="AL66">
        <v>20</v>
      </c>
      <c r="AM66">
        <v>3</v>
      </c>
      <c r="AO66" t="s">
        <v>2157</v>
      </c>
      <c r="BT66">
        <v>3</v>
      </c>
      <c r="BU66">
        <v>1</v>
      </c>
      <c r="BW66">
        <v>2</v>
      </c>
      <c r="BZ66">
        <v>1</v>
      </c>
      <c r="CB66">
        <v>2</v>
      </c>
      <c r="CG66">
        <v>1</v>
      </c>
      <c r="CH66" t="s">
        <v>429</v>
      </c>
      <c r="CI66">
        <v>1</v>
      </c>
      <c r="CJ66">
        <v>1</v>
      </c>
      <c r="CK66" t="s">
        <v>2142</v>
      </c>
      <c r="CO66">
        <v>1</v>
      </c>
      <c r="CP66" t="s">
        <v>2162</v>
      </c>
      <c r="CQ66" t="s">
        <v>2143</v>
      </c>
      <c r="CR66">
        <v>2</v>
      </c>
      <c r="CS66" t="s">
        <v>814</v>
      </c>
      <c r="CT66">
        <v>2</v>
      </c>
      <c r="CU66" t="s">
        <v>814</v>
      </c>
      <c r="EI66" t="s">
        <v>2158</v>
      </c>
      <c r="EJ66" t="s">
        <v>2159</v>
      </c>
      <c r="EK66" t="s">
        <v>2160</v>
      </c>
      <c r="EL66" t="s">
        <v>2155</v>
      </c>
      <c r="EM66" t="s">
        <v>2161</v>
      </c>
      <c r="ET66">
        <v>23</v>
      </c>
      <c r="EU66" t="s">
        <v>1974</v>
      </c>
      <c r="EV66">
        <v>2024</v>
      </c>
      <c r="EY66">
        <v>0</v>
      </c>
      <c r="FA66">
        <v>0</v>
      </c>
      <c r="FC66">
        <v>0</v>
      </c>
      <c r="FD66" t="s">
        <v>442</v>
      </c>
      <c r="FE66">
        <v>60</v>
      </c>
    </row>
    <row r="67" spans="1:177" x14ac:dyDescent="0.3">
      <c r="A67">
        <v>66</v>
      </c>
      <c r="B67" t="s">
        <v>2287</v>
      </c>
      <c r="C67" t="s">
        <v>2136</v>
      </c>
      <c r="D67" t="s">
        <v>2119</v>
      </c>
      <c r="F67" t="s">
        <v>2120</v>
      </c>
      <c r="G67" t="s">
        <v>1622</v>
      </c>
      <c r="H67" t="s">
        <v>3525</v>
      </c>
      <c r="I67" t="s">
        <v>2163</v>
      </c>
      <c r="J67">
        <v>72498</v>
      </c>
      <c r="K67" t="s">
        <v>423</v>
      </c>
      <c r="L67" t="s">
        <v>423</v>
      </c>
      <c r="M67" t="s">
        <v>2121</v>
      </c>
      <c r="N67" t="s">
        <v>2122</v>
      </c>
      <c r="O67">
        <v>2223234754</v>
      </c>
      <c r="P67" s="2" t="s">
        <v>2164</v>
      </c>
      <c r="Q67" t="s">
        <v>2308</v>
      </c>
      <c r="R67" t="s">
        <v>2172</v>
      </c>
      <c r="S67">
        <v>10</v>
      </c>
      <c r="T67" t="s">
        <v>2165</v>
      </c>
      <c r="U67">
        <v>1</v>
      </c>
      <c r="V67">
        <v>1</v>
      </c>
      <c r="W67">
        <v>1</v>
      </c>
      <c r="X67">
        <v>1</v>
      </c>
      <c r="Y67">
        <v>0</v>
      </c>
      <c r="Z67">
        <v>0</v>
      </c>
      <c r="AA67" t="s">
        <v>904</v>
      </c>
      <c r="AB67">
        <v>55</v>
      </c>
      <c r="AC67">
        <v>55</v>
      </c>
      <c r="AE67" t="s">
        <v>2138</v>
      </c>
      <c r="AF67">
        <v>0</v>
      </c>
      <c r="AG67">
        <v>1</v>
      </c>
      <c r="AH67">
        <v>1</v>
      </c>
      <c r="AL67">
        <v>15</v>
      </c>
      <c r="AM67">
        <v>3</v>
      </c>
      <c r="AO67" t="s">
        <v>2166</v>
      </c>
      <c r="BT67">
        <v>2</v>
      </c>
      <c r="BU67">
        <v>1</v>
      </c>
      <c r="BW67">
        <v>1</v>
      </c>
      <c r="BZ67">
        <v>1</v>
      </c>
      <c r="CB67">
        <v>2</v>
      </c>
      <c r="CG67">
        <v>1</v>
      </c>
      <c r="CH67" t="s">
        <v>429</v>
      </c>
      <c r="CI67">
        <v>1</v>
      </c>
      <c r="CJ67">
        <v>1</v>
      </c>
      <c r="CK67" t="s">
        <v>2142</v>
      </c>
      <c r="CO67">
        <v>1</v>
      </c>
      <c r="CP67" t="s">
        <v>2162</v>
      </c>
      <c r="CQ67" t="s">
        <v>2143</v>
      </c>
      <c r="CR67">
        <v>2</v>
      </c>
      <c r="CS67" t="s">
        <v>814</v>
      </c>
      <c r="CT67">
        <v>2</v>
      </c>
      <c r="CU67" t="s">
        <v>429</v>
      </c>
      <c r="EI67" t="s">
        <v>2167</v>
      </c>
      <c r="EJ67" t="s">
        <v>2168</v>
      </c>
      <c r="EK67" t="s">
        <v>2169</v>
      </c>
      <c r="EL67" t="s">
        <v>2170</v>
      </c>
      <c r="EM67" t="s">
        <v>2171</v>
      </c>
      <c r="ET67">
        <v>23</v>
      </c>
      <c r="EU67" t="s">
        <v>1974</v>
      </c>
      <c r="EV67">
        <v>2024</v>
      </c>
      <c r="EY67">
        <v>0</v>
      </c>
      <c r="FA67">
        <v>0</v>
      </c>
      <c r="FC67">
        <v>0</v>
      </c>
      <c r="FD67" t="s">
        <v>442</v>
      </c>
      <c r="FE67">
        <v>60</v>
      </c>
    </row>
    <row r="68" spans="1:177" x14ac:dyDescent="0.3">
      <c r="A68">
        <v>67</v>
      </c>
      <c r="B68" t="s">
        <v>2288</v>
      </c>
      <c r="C68" t="s">
        <v>2136</v>
      </c>
      <c r="D68" t="s">
        <v>2119</v>
      </c>
      <c r="F68" t="s">
        <v>2120</v>
      </c>
      <c r="G68" t="s">
        <v>2245</v>
      </c>
      <c r="H68" t="s">
        <v>3526</v>
      </c>
      <c r="I68" t="s">
        <v>2246</v>
      </c>
      <c r="J68">
        <v>74260</v>
      </c>
      <c r="K68" t="s">
        <v>1348</v>
      </c>
      <c r="L68" t="s">
        <v>423</v>
      </c>
      <c r="M68" t="s">
        <v>2121</v>
      </c>
      <c r="N68" t="s">
        <v>2122</v>
      </c>
      <c r="O68">
        <v>2447859884</v>
      </c>
      <c r="P68" s="2" t="s">
        <v>2247</v>
      </c>
      <c r="Q68" t="s">
        <v>2308</v>
      </c>
      <c r="R68" t="s">
        <v>2172</v>
      </c>
      <c r="S68">
        <v>8</v>
      </c>
      <c r="T68">
        <v>2026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 t="s">
        <v>2250</v>
      </c>
      <c r="AB68">
        <v>40</v>
      </c>
      <c r="AC68">
        <v>40</v>
      </c>
      <c r="AE68" t="s">
        <v>2138</v>
      </c>
      <c r="AF68">
        <v>1</v>
      </c>
      <c r="AG68">
        <v>0</v>
      </c>
      <c r="AH68">
        <v>1</v>
      </c>
      <c r="AL68">
        <v>20</v>
      </c>
      <c r="AM68">
        <v>3</v>
      </c>
      <c r="AO68" t="s">
        <v>2248</v>
      </c>
      <c r="BT68">
        <v>4</v>
      </c>
      <c r="BU68">
        <v>1</v>
      </c>
      <c r="BV68">
        <v>1</v>
      </c>
      <c r="BW68">
        <v>2</v>
      </c>
      <c r="BZ68">
        <v>3</v>
      </c>
      <c r="CB68">
        <v>2</v>
      </c>
      <c r="CG68">
        <v>1</v>
      </c>
      <c r="CH68" t="s">
        <v>429</v>
      </c>
      <c r="CI68">
        <v>1</v>
      </c>
      <c r="CJ68">
        <v>1</v>
      </c>
      <c r="CK68" t="s">
        <v>2142</v>
      </c>
      <c r="CO68">
        <v>1</v>
      </c>
      <c r="CP68" t="s">
        <v>2162</v>
      </c>
      <c r="CQ68" t="s">
        <v>2143</v>
      </c>
      <c r="CR68">
        <v>2</v>
      </c>
      <c r="CS68" t="s">
        <v>814</v>
      </c>
      <c r="CT68">
        <v>2</v>
      </c>
      <c r="CU68" t="s">
        <v>814</v>
      </c>
      <c r="DB68">
        <v>1</v>
      </c>
      <c r="DC68" t="s">
        <v>429</v>
      </c>
      <c r="EI68" t="s">
        <v>2292</v>
      </c>
      <c r="EJ68" t="s">
        <v>1954</v>
      </c>
      <c r="EK68" t="s">
        <v>2293</v>
      </c>
      <c r="EL68" t="s">
        <v>2294</v>
      </c>
      <c r="EM68" t="s">
        <v>2295</v>
      </c>
      <c r="ET68">
        <v>4</v>
      </c>
      <c r="EU68" t="s">
        <v>2187</v>
      </c>
      <c r="EV68">
        <v>2024</v>
      </c>
      <c r="EY68">
        <v>0</v>
      </c>
      <c r="FA68">
        <v>0</v>
      </c>
      <c r="FC68">
        <v>0</v>
      </c>
      <c r="FD68" t="s">
        <v>442</v>
      </c>
      <c r="FE68">
        <v>60</v>
      </c>
    </row>
    <row r="69" spans="1:177" x14ac:dyDescent="0.3">
      <c r="A69">
        <v>68</v>
      </c>
      <c r="B69" s="5" t="s">
        <v>2289</v>
      </c>
      <c r="C69" t="s">
        <v>2136</v>
      </c>
      <c r="D69" t="s">
        <v>2119</v>
      </c>
      <c r="F69" t="s">
        <v>2120</v>
      </c>
      <c r="G69" t="s">
        <v>2236</v>
      </c>
      <c r="H69" t="s">
        <v>3527</v>
      </c>
      <c r="I69" t="s">
        <v>421</v>
      </c>
      <c r="J69">
        <v>73310</v>
      </c>
      <c r="K69" t="s">
        <v>2237</v>
      </c>
      <c r="L69" t="s">
        <v>423</v>
      </c>
      <c r="M69" t="s">
        <v>2121</v>
      </c>
      <c r="N69" t="s">
        <v>2122</v>
      </c>
      <c r="O69">
        <v>7971480266</v>
      </c>
      <c r="P69" s="2" t="s">
        <v>2238</v>
      </c>
      <c r="Q69" t="s">
        <v>2308</v>
      </c>
      <c r="R69" t="s">
        <v>2172</v>
      </c>
      <c r="S69">
        <v>3</v>
      </c>
      <c r="T69" t="s">
        <v>2239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  <c r="AA69" t="s">
        <v>807</v>
      </c>
      <c r="AB69">
        <v>68.31</v>
      </c>
      <c r="AC69">
        <v>68.31</v>
      </c>
      <c r="AE69" t="s">
        <v>2138</v>
      </c>
      <c r="AF69">
        <v>1</v>
      </c>
      <c r="AG69">
        <v>0</v>
      </c>
      <c r="AH69">
        <v>1</v>
      </c>
      <c r="AL69">
        <v>10</v>
      </c>
      <c r="AM69">
        <v>3</v>
      </c>
      <c r="AO69" t="s">
        <v>2240</v>
      </c>
      <c r="BT69">
        <v>4</v>
      </c>
      <c r="BU69">
        <v>1</v>
      </c>
      <c r="BW69">
        <v>2</v>
      </c>
      <c r="BZ69">
        <v>2</v>
      </c>
      <c r="CB69">
        <v>2</v>
      </c>
      <c r="CG69">
        <v>1</v>
      </c>
      <c r="CH69" t="s">
        <v>429</v>
      </c>
      <c r="CI69">
        <v>1</v>
      </c>
      <c r="CJ69">
        <v>1</v>
      </c>
      <c r="CK69" t="s">
        <v>2142</v>
      </c>
      <c r="CO69">
        <v>1</v>
      </c>
      <c r="CP69" t="s">
        <v>2162</v>
      </c>
      <c r="CQ69" t="s">
        <v>2143</v>
      </c>
      <c r="CR69">
        <v>2</v>
      </c>
      <c r="CS69" t="s">
        <v>814</v>
      </c>
      <c r="CT69">
        <v>3</v>
      </c>
      <c r="CU69" t="s">
        <v>814</v>
      </c>
      <c r="EI69" t="s">
        <v>2241</v>
      </c>
      <c r="EJ69" t="s">
        <v>2242</v>
      </c>
      <c r="EK69" t="s">
        <v>437</v>
      </c>
      <c r="EL69" t="s">
        <v>2243</v>
      </c>
      <c r="EM69" t="s">
        <v>2244</v>
      </c>
      <c r="ET69">
        <v>5</v>
      </c>
      <c r="EU69" t="s">
        <v>2187</v>
      </c>
      <c r="EV69">
        <v>2024</v>
      </c>
      <c r="EY69">
        <v>0</v>
      </c>
      <c r="FA69">
        <v>0</v>
      </c>
      <c r="FC69">
        <v>0</v>
      </c>
      <c r="FD69" t="s">
        <v>442</v>
      </c>
      <c r="FE69">
        <v>60</v>
      </c>
    </row>
    <row r="70" spans="1:177" x14ac:dyDescent="0.3">
      <c r="A70">
        <v>69</v>
      </c>
      <c r="B70" t="s">
        <v>2290</v>
      </c>
      <c r="C70" t="s">
        <v>2136</v>
      </c>
      <c r="D70" t="s">
        <v>2119</v>
      </c>
      <c r="F70" t="s">
        <v>2120</v>
      </c>
      <c r="G70" t="s">
        <v>718</v>
      </c>
      <c r="H70">
        <v>22</v>
      </c>
      <c r="I70" t="s">
        <v>421</v>
      </c>
      <c r="J70">
        <v>73170</v>
      </c>
      <c r="K70" t="s">
        <v>2249</v>
      </c>
      <c r="L70" t="s">
        <v>423</v>
      </c>
      <c r="M70" t="s">
        <v>2121</v>
      </c>
      <c r="N70" t="s">
        <v>2122</v>
      </c>
      <c r="O70">
        <v>7713610902</v>
      </c>
      <c r="P70" s="2" t="s">
        <v>2253</v>
      </c>
      <c r="Q70" t="s">
        <v>2308</v>
      </c>
      <c r="R70" t="s">
        <v>2172</v>
      </c>
      <c r="T70" t="s">
        <v>2296</v>
      </c>
      <c r="U70">
        <v>1</v>
      </c>
      <c r="V70">
        <v>1</v>
      </c>
      <c r="W70">
        <v>1</v>
      </c>
      <c r="X70">
        <v>1</v>
      </c>
      <c r="Y70">
        <v>0</v>
      </c>
      <c r="Z70">
        <v>0</v>
      </c>
      <c r="AA70" t="s">
        <v>807</v>
      </c>
      <c r="AB70">
        <v>126</v>
      </c>
      <c r="AC70">
        <v>126</v>
      </c>
      <c r="AE70" t="s">
        <v>2138</v>
      </c>
      <c r="AF70">
        <v>0</v>
      </c>
      <c r="AG70">
        <v>1</v>
      </c>
      <c r="AH70">
        <v>1</v>
      </c>
      <c r="AL70">
        <v>15</v>
      </c>
      <c r="AM70">
        <v>3</v>
      </c>
      <c r="AO70" t="s">
        <v>2251</v>
      </c>
      <c r="BT70">
        <v>4</v>
      </c>
      <c r="BU70">
        <v>1</v>
      </c>
      <c r="BW70">
        <v>2</v>
      </c>
      <c r="BZ70">
        <v>2</v>
      </c>
      <c r="CB70">
        <v>2</v>
      </c>
      <c r="CG70">
        <v>1</v>
      </c>
      <c r="CH70" t="s">
        <v>429</v>
      </c>
      <c r="CI70">
        <v>1</v>
      </c>
      <c r="CJ70">
        <v>1</v>
      </c>
      <c r="CK70" t="s">
        <v>2142</v>
      </c>
      <c r="CO70">
        <v>1</v>
      </c>
      <c r="CP70" t="s">
        <v>2162</v>
      </c>
      <c r="CQ70" t="s">
        <v>2143</v>
      </c>
      <c r="CR70">
        <v>2</v>
      </c>
      <c r="CS70" t="s">
        <v>814</v>
      </c>
      <c r="CT70">
        <v>2</v>
      </c>
      <c r="CU70" t="s">
        <v>814</v>
      </c>
      <c r="EI70" t="s">
        <v>2297</v>
      </c>
      <c r="EJ70" t="s">
        <v>2298</v>
      </c>
      <c r="EK70" t="s">
        <v>2299</v>
      </c>
      <c r="EL70" t="s">
        <v>2300</v>
      </c>
      <c r="EM70" t="s">
        <v>2301</v>
      </c>
      <c r="ET70">
        <v>5</v>
      </c>
      <c r="EU70" t="s">
        <v>2187</v>
      </c>
      <c r="EV70">
        <v>2024</v>
      </c>
      <c r="EY70">
        <v>0</v>
      </c>
      <c r="FA70">
        <v>0</v>
      </c>
      <c r="FC70">
        <v>0</v>
      </c>
      <c r="FD70" t="s">
        <v>442</v>
      </c>
      <c r="FE70">
        <v>60</v>
      </c>
    </row>
    <row r="71" spans="1:177" x14ac:dyDescent="0.3">
      <c r="A71">
        <v>70</v>
      </c>
      <c r="B71" t="s">
        <v>2291</v>
      </c>
      <c r="C71" t="s">
        <v>2136</v>
      </c>
      <c r="D71" t="s">
        <v>2119</v>
      </c>
      <c r="F71" t="s">
        <v>2120</v>
      </c>
      <c r="G71" t="s">
        <v>718</v>
      </c>
      <c r="H71">
        <v>26</v>
      </c>
      <c r="I71" t="s">
        <v>421</v>
      </c>
      <c r="J71">
        <v>74400</v>
      </c>
      <c r="K71" t="s">
        <v>1182</v>
      </c>
      <c r="L71" t="s">
        <v>423</v>
      </c>
      <c r="M71" t="s">
        <v>2121</v>
      </c>
      <c r="N71" t="s">
        <v>2122</v>
      </c>
      <c r="O71">
        <v>2431037802</v>
      </c>
      <c r="P71" s="2" t="s">
        <v>2252</v>
      </c>
      <c r="Q71" t="s">
        <v>2308</v>
      </c>
      <c r="R71" t="s">
        <v>2172</v>
      </c>
      <c r="S71">
        <v>1</v>
      </c>
      <c r="T71" t="s">
        <v>2302</v>
      </c>
      <c r="U71">
        <v>1</v>
      </c>
      <c r="V71">
        <v>1</v>
      </c>
      <c r="W71">
        <v>2</v>
      </c>
      <c r="X71">
        <v>1</v>
      </c>
      <c r="Y71">
        <v>0</v>
      </c>
      <c r="Z71">
        <v>0</v>
      </c>
      <c r="AA71" t="s">
        <v>807</v>
      </c>
      <c r="AB71">
        <v>50</v>
      </c>
      <c r="AC71">
        <v>50</v>
      </c>
      <c r="AE71" t="s">
        <v>2138</v>
      </c>
      <c r="AF71">
        <v>0</v>
      </c>
      <c r="AG71">
        <v>1</v>
      </c>
      <c r="AH71">
        <v>1</v>
      </c>
      <c r="AL71">
        <v>20</v>
      </c>
      <c r="AM71">
        <v>3</v>
      </c>
      <c r="AO71" t="s">
        <v>2254</v>
      </c>
      <c r="BT71">
        <v>3</v>
      </c>
      <c r="BU71">
        <v>1</v>
      </c>
      <c r="BW71">
        <v>1</v>
      </c>
      <c r="BZ71">
        <v>1</v>
      </c>
      <c r="CB71">
        <v>1</v>
      </c>
      <c r="CG71">
        <v>1</v>
      </c>
      <c r="CH71" t="s">
        <v>429</v>
      </c>
      <c r="CI71">
        <v>2</v>
      </c>
      <c r="CK71" t="s">
        <v>2142</v>
      </c>
      <c r="CO71">
        <v>1</v>
      </c>
      <c r="CP71" t="s">
        <v>2162</v>
      </c>
      <c r="CQ71" t="s">
        <v>2143</v>
      </c>
      <c r="CR71">
        <v>2</v>
      </c>
      <c r="CS71" t="s">
        <v>814</v>
      </c>
      <c r="CT71">
        <v>2</v>
      </c>
      <c r="CU71" t="s">
        <v>814</v>
      </c>
      <c r="EI71" t="s">
        <v>2303</v>
      </c>
      <c r="EJ71" t="s">
        <v>2304</v>
      </c>
      <c r="EK71" t="s">
        <v>2305</v>
      </c>
      <c r="EL71" t="s">
        <v>2306</v>
      </c>
      <c r="EM71" t="s">
        <v>2307</v>
      </c>
      <c r="ET71">
        <v>4</v>
      </c>
      <c r="EU71" t="s">
        <v>2187</v>
      </c>
      <c r="EV71">
        <v>2024</v>
      </c>
      <c r="EY71">
        <v>0</v>
      </c>
      <c r="FA71">
        <v>0</v>
      </c>
      <c r="FC71">
        <v>0</v>
      </c>
      <c r="FD71" t="s">
        <v>442</v>
      </c>
      <c r="FE71">
        <v>60</v>
      </c>
    </row>
    <row r="72" spans="1:177" x14ac:dyDescent="0.3">
      <c r="A72">
        <v>71</v>
      </c>
      <c r="B72" t="s">
        <v>2174</v>
      </c>
      <c r="C72" t="s">
        <v>513</v>
      </c>
      <c r="D72" t="s">
        <v>2173</v>
      </c>
      <c r="F72" t="s">
        <v>2175</v>
      </c>
      <c r="G72" t="s">
        <v>2177</v>
      </c>
      <c r="H72" t="s">
        <v>3532</v>
      </c>
      <c r="I72" t="s">
        <v>421</v>
      </c>
      <c r="J72">
        <v>72980</v>
      </c>
      <c r="K72" t="s">
        <v>2178</v>
      </c>
      <c r="L72" t="s">
        <v>423</v>
      </c>
      <c r="M72" t="s">
        <v>2176</v>
      </c>
      <c r="N72" t="s">
        <v>2192</v>
      </c>
      <c r="O72">
        <v>2241240669</v>
      </c>
      <c r="P72" s="2" t="s">
        <v>2179</v>
      </c>
      <c r="Q72" t="s">
        <v>2184</v>
      </c>
      <c r="R72" t="s">
        <v>2185</v>
      </c>
      <c r="T72" t="s">
        <v>2180</v>
      </c>
      <c r="U72">
        <v>1</v>
      </c>
      <c r="V72">
        <v>1</v>
      </c>
      <c r="W72">
        <v>1</v>
      </c>
      <c r="X72">
        <v>1</v>
      </c>
      <c r="Y72">
        <v>0</v>
      </c>
      <c r="Z72">
        <v>0</v>
      </c>
      <c r="AA72" t="s">
        <v>2181</v>
      </c>
      <c r="AB72">
        <v>50</v>
      </c>
      <c r="AC72">
        <v>50</v>
      </c>
      <c r="AE72" t="s">
        <v>2182</v>
      </c>
      <c r="AF72">
        <v>1</v>
      </c>
      <c r="AG72">
        <v>1</v>
      </c>
      <c r="AH72">
        <v>1</v>
      </c>
      <c r="AL72">
        <v>20</v>
      </c>
      <c r="AM72">
        <v>1</v>
      </c>
      <c r="AO72" t="s">
        <v>2183</v>
      </c>
      <c r="AR72" s="9" t="s">
        <v>2191</v>
      </c>
      <c r="BT72">
        <v>2</v>
      </c>
      <c r="BZ72">
        <v>1</v>
      </c>
      <c r="CA72">
        <v>1</v>
      </c>
      <c r="CB72">
        <v>1</v>
      </c>
      <c r="CG72">
        <v>1</v>
      </c>
      <c r="CH72" t="s">
        <v>2034</v>
      </c>
      <c r="CI72">
        <v>2</v>
      </c>
      <c r="CK72" t="s">
        <v>2034</v>
      </c>
      <c r="CO72">
        <v>1</v>
      </c>
      <c r="CP72" t="s">
        <v>2186</v>
      </c>
      <c r="CQ72" t="s">
        <v>2143</v>
      </c>
      <c r="EI72" t="s">
        <v>2188</v>
      </c>
      <c r="EJ72" t="s">
        <v>2189</v>
      </c>
      <c r="EK72" t="s">
        <v>2190</v>
      </c>
      <c r="EL72" t="s">
        <v>2189</v>
      </c>
      <c r="EM72" t="s">
        <v>437</v>
      </c>
      <c r="ET72">
        <v>3</v>
      </c>
      <c r="EU72" t="s">
        <v>2187</v>
      </c>
      <c r="EV72">
        <v>2024</v>
      </c>
      <c r="EY72">
        <v>0</v>
      </c>
      <c r="FA72">
        <v>0</v>
      </c>
      <c r="FC72">
        <v>0</v>
      </c>
      <c r="FD72" t="s">
        <v>442</v>
      </c>
      <c r="FE72">
        <v>120</v>
      </c>
    </row>
    <row r="73" spans="1:177" x14ac:dyDescent="0.3">
      <c r="A73">
        <v>72</v>
      </c>
      <c r="B73" t="s">
        <v>2174</v>
      </c>
      <c r="C73" t="s">
        <v>513</v>
      </c>
      <c r="D73" t="s">
        <v>2173</v>
      </c>
      <c r="F73" t="s">
        <v>2175</v>
      </c>
      <c r="G73" t="s">
        <v>2193</v>
      </c>
      <c r="H73" t="s">
        <v>3528</v>
      </c>
      <c r="I73" t="s">
        <v>2194</v>
      </c>
      <c r="J73">
        <v>72995</v>
      </c>
      <c r="K73" t="s">
        <v>2178</v>
      </c>
      <c r="L73" t="s">
        <v>423</v>
      </c>
      <c r="M73" t="s">
        <v>2176</v>
      </c>
      <c r="N73" t="s">
        <v>2192</v>
      </c>
      <c r="O73">
        <v>2241240669</v>
      </c>
      <c r="P73" s="2" t="s">
        <v>2195</v>
      </c>
      <c r="Q73" t="s">
        <v>2184</v>
      </c>
      <c r="R73" t="s">
        <v>2185</v>
      </c>
      <c r="T73" t="s">
        <v>2196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A73" t="s">
        <v>450</v>
      </c>
      <c r="AB73">
        <v>82</v>
      </c>
      <c r="AC73">
        <v>82</v>
      </c>
      <c r="AE73" t="s">
        <v>2182</v>
      </c>
      <c r="AF73">
        <v>0</v>
      </c>
      <c r="AG73">
        <v>3</v>
      </c>
      <c r="AH73">
        <v>1</v>
      </c>
      <c r="AL73">
        <v>100</v>
      </c>
      <c r="AM73">
        <v>1</v>
      </c>
      <c r="AO73" t="s">
        <v>2197</v>
      </c>
      <c r="AR73" s="9" t="s">
        <v>2202</v>
      </c>
      <c r="BG73" s="9" t="s">
        <v>2203</v>
      </c>
      <c r="BT73">
        <v>3</v>
      </c>
      <c r="BU73">
        <v>1</v>
      </c>
      <c r="BW73">
        <v>1</v>
      </c>
      <c r="BZ73">
        <v>2</v>
      </c>
      <c r="CA73">
        <v>2</v>
      </c>
      <c r="CB73">
        <v>1</v>
      </c>
      <c r="CG73">
        <v>1</v>
      </c>
      <c r="CH73" t="s">
        <v>429</v>
      </c>
      <c r="CI73">
        <v>2</v>
      </c>
      <c r="CK73" t="s">
        <v>2198</v>
      </c>
      <c r="CO73">
        <v>1</v>
      </c>
      <c r="CP73" t="s">
        <v>2186</v>
      </c>
      <c r="CQ73" t="s">
        <v>2143</v>
      </c>
      <c r="EI73" t="s">
        <v>2199</v>
      </c>
      <c r="EJ73" t="s">
        <v>2200</v>
      </c>
      <c r="EK73" t="s">
        <v>2200</v>
      </c>
      <c r="EL73" t="s">
        <v>1729</v>
      </c>
      <c r="EM73" t="s">
        <v>2201</v>
      </c>
      <c r="ET73">
        <v>3</v>
      </c>
      <c r="EU73" t="s">
        <v>2187</v>
      </c>
      <c r="EV73">
        <v>2024</v>
      </c>
      <c r="EY73">
        <v>0</v>
      </c>
      <c r="FA73">
        <v>0</v>
      </c>
      <c r="FC73">
        <v>0</v>
      </c>
      <c r="FD73" t="s">
        <v>442</v>
      </c>
      <c r="FE73">
        <v>180</v>
      </c>
    </row>
    <row r="74" spans="1:177" x14ac:dyDescent="0.3">
      <c r="A74">
        <v>73</v>
      </c>
      <c r="B74" t="s">
        <v>2280</v>
      </c>
      <c r="C74" t="s">
        <v>2136</v>
      </c>
      <c r="D74" t="s">
        <v>2119</v>
      </c>
      <c r="F74" t="s">
        <v>2120</v>
      </c>
      <c r="G74" t="s">
        <v>2216</v>
      </c>
      <c r="H74" t="s">
        <v>3529</v>
      </c>
      <c r="I74" t="s">
        <v>421</v>
      </c>
      <c r="J74">
        <v>75700</v>
      </c>
      <c r="K74" t="s">
        <v>1858</v>
      </c>
      <c r="L74" t="s">
        <v>423</v>
      </c>
      <c r="M74" t="s">
        <v>2215</v>
      </c>
      <c r="N74" t="s">
        <v>2122</v>
      </c>
      <c r="O74">
        <v>2381366920</v>
      </c>
      <c r="P74" s="2" t="s">
        <v>2217</v>
      </c>
      <c r="Q74" t="s">
        <v>2308</v>
      </c>
      <c r="R74" t="s">
        <v>2172</v>
      </c>
      <c r="T74" t="s">
        <v>2218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 t="s">
        <v>807</v>
      </c>
      <c r="AB74">
        <v>40</v>
      </c>
      <c r="AC74">
        <v>40</v>
      </c>
      <c r="AE74" t="s">
        <v>2138</v>
      </c>
      <c r="AF74">
        <v>1</v>
      </c>
      <c r="AG74">
        <v>1</v>
      </c>
      <c r="AH74">
        <v>1</v>
      </c>
      <c r="AL74">
        <v>65</v>
      </c>
      <c r="AM74">
        <v>3</v>
      </c>
      <c r="AO74" t="s">
        <v>2219</v>
      </c>
      <c r="AR74" s="9" t="s">
        <v>2226</v>
      </c>
      <c r="BT74">
        <v>1</v>
      </c>
      <c r="BU74">
        <v>1</v>
      </c>
      <c r="BW74">
        <v>1</v>
      </c>
      <c r="BZ74">
        <v>1</v>
      </c>
      <c r="CG74">
        <v>1</v>
      </c>
      <c r="CH74" t="s">
        <v>429</v>
      </c>
      <c r="CI74">
        <v>1</v>
      </c>
      <c r="CJ74">
        <v>1</v>
      </c>
      <c r="CK74" t="s">
        <v>2225</v>
      </c>
      <c r="CO74">
        <v>1</v>
      </c>
      <c r="CP74" t="s">
        <v>2162</v>
      </c>
      <c r="CQ74" t="s">
        <v>2143</v>
      </c>
      <c r="CR74">
        <v>2</v>
      </c>
      <c r="CS74" t="s">
        <v>814</v>
      </c>
      <c r="CT74">
        <v>2</v>
      </c>
      <c r="CU74" t="s">
        <v>814</v>
      </c>
      <c r="EI74" t="s">
        <v>2220</v>
      </c>
      <c r="EJ74" t="s">
        <v>2221</v>
      </c>
      <c r="EK74" t="s">
        <v>2222</v>
      </c>
      <c r="EL74" t="s">
        <v>2223</v>
      </c>
      <c r="EM74" t="s">
        <v>2224</v>
      </c>
      <c r="ET74">
        <v>14</v>
      </c>
      <c r="EU74" t="s">
        <v>2187</v>
      </c>
      <c r="EV74">
        <v>2024</v>
      </c>
      <c r="EY74">
        <v>0</v>
      </c>
      <c r="FA74">
        <v>0</v>
      </c>
      <c r="FC74">
        <v>0</v>
      </c>
      <c r="FD74" t="s">
        <v>442</v>
      </c>
      <c r="FE74">
        <v>120</v>
      </c>
    </row>
    <row r="75" spans="1:177" x14ac:dyDescent="0.3">
      <c r="A75">
        <v>74</v>
      </c>
      <c r="B75" t="s">
        <v>2281</v>
      </c>
      <c r="C75" t="s">
        <v>2136</v>
      </c>
      <c r="D75" t="s">
        <v>2119</v>
      </c>
      <c r="F75" t="s">
        <v>2120</v>
      </c>
      <c r="G75" t="s">
        <v>2227</v>
      </c>
      <c r="H75">
        <v>2410</v>
      </c>
      <c r="I75" t="s">
        <v>2228</v>
      </c>
      <c r="J75">
        <v>75750</v>
      </c>
      <c r="K75" t="s">
        <v>1858</v>
      </c>
      <c r="L75" t="s">
        <v>423</v>
      </c>
      <c r="M75" t="s">
        <v>2215</v>
      </c>
      <c r="N75" t="s">
        <v>2122</v>
      </c>
      <c r="O75">
        <v>5541789557</v>
      </c>
      <c r="P75" s="2" t="s">
        <v>2229</v>
      </c>
      <c r="Q75" t="s">
        <v>2308</v>
      </c>
      <c r="R75" t="s">
        <v>2172</v>
      </c>
      <c r="S75">
        <v>9</v>
      </c>
      <c r="T75">
        <v>2016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 t="s">
        <v>2181</v>
      </c>
      <c r="AB75">
        <v>782</v>
      </c>
      <c r="AC75">
        <v>40</v>
      </c>
      <c r="AE75" t="s">
        <v>2138</v>
      </c>
      <c r="AF75">
        <v>1</v>
      </c>
      <c r="AG75">
        <v>0</v>
      </c>
      <c r="AH75">
        <v>1</v>
      </c>
      <c r="AL75">
        <v>30</v>
      </c>
      <c r="AM75">
        <v>3</v>
      </c>
      <c r="AO75" t="s">
        <v>2230</v>
      </c>
      <c r="BT75">
        <v>4</v>
      </c>
      <c r="BU75">
        <v>1</v>
      </c>
      <c r="BV75">
        <v>1</v>
      </c>
      <c r="BW75">
        <v>2</v>
      </c>
      <c r="BZ75">
        <v>2</v>
      </c>
      <c r="CB75">
        <v>2</v>
      </c>
      <c r="CG75">
        <v>1</v>
      </c>
      <c r="CH75" t="s">
        <v>429</v>
      </c>
      <c r="CI75">
        <v>1</v>
      </c>
      <c r="CJ75">
        <v>1</v>
      </c>
      <c r="CK75" t="s">
        <v>2225</v>
      </c>
      <c r="CO75">
        <v>1</v>
      </c>
      <c r="CP75" t="s">
        <v>2162</v>
      </c>
      <c r="CQ75" t="s">
        <v>2143</v>
      </c>
      <c r="CR75">
        <v>2</v>
      </c>
      <c r="CS75" t="s">
        <v>814</v>
      </c>
      <c r="CT75">
        <v>3</v>
      </c>
      <c r="CU75" t="s">
        <v>814</v>
      </c>
      <c r="DB75">
        <v>1</v>
      </c>
      <c r="DC75" t="s">
        <v>429</v>
      </c>
      <c r="EI75" t="s">
        <v>2231</v>
      </c>
      <c r="EJ75" t="s">
        <v>2232</v>
      </c>
      <c r="EK75" t="s">
        <v>2233</v>
      </c>
      <c r="EL75" t="s">
        <v>2234</v>
      </c>
      <c r="EM75" t="s">
        <v>2235</v>
      </c>
      <c r="ET75">
        <v>14</v>
      </c>
      <c r="EU75" t="s">
        <v>2187</v>
      </c>
      <c r="EV75">
        <v>2024</v>
      </c>
      <c r="EY75">
        <v>0</v>
      </c>
      <c r="FA75">
        <v>0</v>
      </c>
      <c r="FC75">
        <v>0</v>
      </c>
      <c r="FD75" t="s">
        <v>442</v>
      </c>
      <c r="FE75">
        <v>60</v>
      </c>
    </row>
    <row r="76" spans="1:177" x14ac:dyDescent="0.3">
      <c r="A76">
        <v>75</v>
      </c>
      <c r="B76" t="s">
        <v>2282</v>
      </c>
      <c r="C76" t="s">
        <v>2136</v>
      </c>
      <c r="D76" t="s">
        <v>2119</v>
      </c>
      <c r="F76" t="s">
        <v>2120</v>
      </c>
      <c r="G76" t="s">
        <v>2255</v>
      </c>
      <c r="H76" t="s">
        <v>3530</v>
      </c>
      <c r="I76" t="s">
        <v>2256</v>
      </c>
      <c r="J76">
        <v>75480</v>
      </c>
      <c r="K76" t="s">
        <v>1563</v>
      </c>
      <c r="L76" t="s">
        <v>423</v>
      </c>
      <c r="M76" t="s">
        <v>2215</v>
      </c>
      <c r="N76" t="s">
        <v>2122</v>
      </c>
      <c r="O76">
        <v>2221637713</v>
      </c>
      <c r="P76" s="2" t="s">
        <v>2257</v>
      </c>
      <c r="Q76" t="s">
        <v>2308</v>
      </c>
      <c r="R76" t="s">
        <v>2172</v>
      </c>
      <c r="S76">
        <v>9</v>
      </c>
      <c r="T76" t="s">
        <v>2398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  <c r="AA76" t="s">
        <v>1183</v>
      </c>
      <c r="AB76">
        <v>45</v>
      </c>
      <c r="AC76">
        <v>45</v>
      </c>
      <c r="AE76" t="s">
        <v>2138</v>
      </c>
      <c r="AF76">
        <v>1</v>
      </c>
      <c r="AG76">
        <v>0</v>
      </c>
      <c r="AH76">
        <v>1</v>
      </c>
      <c r="AL76">
        <v>25</v>
      </c>
      <c r="AM76">
        <v>3</v>
      </c>
      <c r="AO76" t="s">
        <v>2258</v>
      </c>
      <c r="BT76">
        <v>4</v>
      </c>
      <c r="BU76">
        <v>1</v>
      </c>
      <c r="BW76">
        <v>2</v>
      </c>
      <c r="BZ76">
        <v>2</v>
      </c>
      <c r="CB76">
        <v>2</v>
      </c>
      <c r="CG76">
        <v>1</v>
      </c>
      <c r="CH76" t="s">
        <v>429</v>
      </c>
      <c r="CI76">
        <v>1</v>
      </c>
      <c r="CJ76">
        <v>1</v>
      </c>
      <c r="CK76" t="s">
        <v>2225</v>
      </c>
      <c r="CO76">
        <v>1</v>
      </c>
      <c r="CP76" t="s">
        <v>2162</v>
      </c>
      <c r="CQ76" t="s">
        <v>2143</v>
      </c>
      <c r="CR76">
        <v>2</v>
      </c>
      <c r="CS76" t="s">
        <v>814</v>
      </c>
      <c r="CT76">
        <v>2</v>
      </c>
      <c r="CU76" t="s">
        <v>814</v>
      </c>
      <c r="DB76">
        <v>1</v>
      </c>
      <c r="DC76" t="s">
        <v>429</v>
      </c>
      <c r="EI76" t="s">
        <v>2399</v>
      </c>
      <c r="EJ76" t="s">
        <v>2400</v>
      </c>
      <c r="EK76" t="s">
        <v>2401</v>
      </c>
      <c r="EL76" t="s">
        <v>2402</v>
      </c>
      <c r="EM76" t="s">
        <v>2403</v>
      </c>
      <c r="ET76">
        <v>13</v>
      </c>
      <c r="EU76" t="s">
        <v>2187</v>
      </c>
      <c r="EV76">
        <v>2024</v>
      </c>
      <c r="EY76">
        <v>0</v>
      </c>
      <c r="FA76">
        <v>0</v>
      </c>
      <c r="FC76">
        <v>0</v>
      </c>
      <c r="FD76" t="s">
        <v>442</v>
      </c>
      <c r="FE76">
        <v>60</v>
      </c>
    </row>
    <row r="77" spans="1:177" x14ac:dyDescent="0.3">
      <c r="A77">
        <v>76</v>
      </c>
      <c r="B77" t="s">
        <v>2208</v>
      </c>
      <c r="C77" t="s">
        <v>513</v>
      </c>
      <c r="D77" t="s">
        <v>1872</v>
      </c>
      <c r="F77" t="s">
        <v>1874</v>
      </c>
      <c r="G77" t="s">
        <v>2205</v>
      </c>
      <c r="H77" t="s">
        <v>3531</v>
      </c>
      <c r="I77" t="s">
        <v>421</v>
      </c>
      <c r="J77">
        <v>75700</v>
      </c>
      <c r="K77" t="s">
        <v>1858</v>
      </c>
      <c r="L77" t="s">
        <v>423</v>
      </c>
      <c r="M77" t="s">
        <v>2204</v>
      </c>
      <c r="N77" t="s">
        <v>1895</v>
      </c>
      <c r="O77">
        <v>2383806932</v>
      </c>
      <c r="P77" s="2" t="s">
        <v>2206</v>
      </c>
      <c r="Q77" t="s">
        <v>2184</v>
      </c>
      <c r="R77" t="s">
        <v>2210</v>
      </c>
      <c r="T77" t="s">
        <v>2207</v>
      </c>
      <c r="U77">
        <v>1</v>
      </c>
      <c r="V77">
        <v>2</v>
      </c>
      <c r="W77">
        <v>1</v>
      </c>
      <c r="X77">
        <v>1</v>
      </c>
      <c r="Y77">
        <v>1</v>
      </c>
      <c r="Z77">
        <v>0</v>
      </c>
      <c r="AA77" t="s">
        <v>450</v>
      </c>
      <c r="AB77">
        <v>25</v>
      </c>
      <c r="AC77">
        <v>40</v>
      </c>
      <c r="AE77" t="s">
        <v>1878</v>
      </c>
      <c r="AF77">
        <v>1</v>
      </c>
      <c r="AG77">
        <v>1</v>
      </c>
      <c r="AH77">
        <v>1</v>
      </c>
      <c r="AL77">
        <v>20</v>
      </c>
      <c r="AM77">
        <v>2</v>
      </c>
      <c r="AO77" t="s">
        <v>2209</v>
      </c>
      <c r="AR77" s="9" t="s">
        <v>1890</v>
      </c>
      <c r="BT77">
        <v>4</v>
      </c>
      <c r="BU77">
        <v>1</v>
      </c>
      <c r="BW77">
        <v>1</v>
      </c>
      <c r="BZ77">
        <v>1</v>
      </c>
      <c r="CB77">
        <v>1</v>
      </c>
      <c r="CG77">
        <v>1</v>
      </c>
      <c r="CH77" t="s">
        <v>429</v>
      </c>
      <c r="CI77">
        <v>2</v>
      </c>
      <c r="CK77" t="s">
        <v>2211</v>
      </c>
      <c r="CR77">
        <v>3</v>
      </c>
      <c r="CS77" t="s">
        <v>814</v>
      </c>
      <c r="EI77" t="s">
        <v>2212</v>
      </c>
      <c r="EJ77" t="s">
        <v>2200</v>
      </c>
      <c r="EK77" t="s">
        <v>2200</v>
      </c>
      <c r="EL77" t="s">
        <v>2213</v>
      </c>
      <c r="EM77" t="s">
        <v>1729</v>
      </c>
      <c r="ET77">
        <v>14</v>
      </c>
      <c r="EU77" t="s">
        <v>2187</v>
      </c>
      <c r="EV77">
        <v>2024</v>
      </c>
      <c r="EY77">
        <v>0</v>
      </c>
      <c r="EZ77" t="s">
        <v>2214</v>
      </c>
      <c r="FA77">
        <v>101</v>
      </c>
      <c r="FC77">
        <v>0</v>
      </c>
      <c r="FD77" t="s">
        <v>442</v>
      </c>
      <c r="FE77">
        <v>120</v>
      </c>
      <c r="FT77">
        <v>2</v>
      </c>
      <c r="FU77">
        <v>1</v>
      </c>
    </row>
    <row r="78" spans="1:177" x14ac:dyDescent="0.3">
      <c r="A78">
        <v>77</v>
      </c>
      <c r="B78" t="s">
        <v>2278</v>
      </c>
      <c r="C78" t="s">
        <v>2414</v>
      </c>
      <c r="D78" t="s">
        <v>2279</v>
      </c>
      <c r="F78" t="s">
        <v>2259</v>
      </c>
      <c r="G78" t="s">
        <v>2262</v>
      </c>
      <c r="H78" t="s">
        <v>2263</v>
      </c>
      <c r="I78" t="s">
        <v>2264</v>
      </c>
      <c r="J78">
        <v>73310</v>
      </c>
      <c r="K78" t="s">
        <v>2237</v>
      </c>
      <c r="L78" t="s">
        <v>423</v>
      </c>
      <c r="M78" t="s">
        <v>2260</v>
      </c>
      <c r="N78" t="s">
        <v>2261</v>
      </c>
      <c r="O78">
        <v>2216678745</v>
      </c>
      <c r="P78" s="2" t="s">
        <v>2265</v>
      </c>
      <c r="Q78" t="s">
        <v>2184</v>
      </c>
      <c r="R78" t="s">
        <v>428</v>
      </c>
      <c r="S78">
        <v>3</v>
      </c>
      <c r="T78" t="s">
        <v>2266</v>
      </c>
      <c r="U78">
        <v>1</v>
      </c>
      <c r="V78">
        <v>1</v>
      </c>
      <c r="W78">
        <v>2</v>
      </c>
      <c r="X78">
        <v>2</v>
      </c>
      <c r="Y78">
        <v>0</v>
      </c>
      <c r="Z78">
        <v>0</v>
      </c>
      <c r="AA78" t="s">
        <v>870</v>
      </c>
      <c r="AB78">
        <v>2500</v>
      </c>
      <c r="AC78">
        <v>2500</v>
      </c>
      <c r="AE78" t="s">
        <v>2267</v>
      </c>
      <c r="AF78">
        <v>2</v>
      </c>
      <c r="AG78">
        <v>1</v>
      </c>
      <c r="AH78">
        <v>2</v>
      </c>
      <c r="AL78">
        <v>30</v>
      </c>
      <c r="AM78">
        <v>3</v>
      </c>
      <c r="AO78" t="s">
        <v>2268</v>
      </c>
      <c r="AR78" s="9" t="s">
        <v>2274</v>
      </c>
      <c r="AU78" s="9" t="s">
        <v>2277</v>
      </c>
      <c r="BG78" s="9" t="s">
        <v>2275</v>
      </c>
      <c r="BJ78" s="9" t="s">
        <v>2276</v>
      </c>
      <c r="BT78">
        <v>11</v>
      </c>
      <c r="BU78">
        <v>2</v>
      </c>
      <c r="BV78">
        <v>1</v>
      </c>
      <c r="BW78">
        <v>3</v>
      </c>
      <c r="BZ78">
        <v>1</v>
      </c>
      <c r="CB78">
        <v>5</v>
      </c>
      <c r="CG78">
        <v>1</v>
      </c>
      <c r="CH78" t="s">
        <v>715</v>
      </c>
      <c r="CI78">
        <v>10</v>
      </c>
      <c r="CJ78">
        <v>1</v>
      </c>
      <c r="CK78" t="s">
        <v>2269</v>
      </c>
      <c r="CO78">
        <v>2</v>
      </c>
      <c r="CP78" t="s">
        <v>2271</v>
      </c>
      <c r="CQ78" t="s">
        <v>2270</v>
      </c>
      <c r="EI78" t="s">
        <v>2272</v>
      </c>
      <c r="EJ78" t="s">
        <v>516</v>
      </c>
      <c r="EK78" t="s">
        <v>2273</v>
      </c>
      <c r="EL78" t="s">
        <v>1886</v>
      </c>
      <c r="EM78" t="s">
        <v>779</v>
      </c>
      <c r="ET78">
        <v>25</v>
      </c>
      <c r="EU78" t="s">
        <v>2187</v>
      </c>
      <c r="EV78">
        <v>2024</v>
      </c>
      <c r="EX78" t="s">
        <v>2030</v>
      </c>
      <c r="EY78">
        <v>4934</v>
      </c>
      <c r="FA78">
        <v>0</v>
      </c>
      <c r="FC78">
        <v>0</v>
      </c>
      <c r="FD78" t="s">
        <v>442</v>
      </c>
      <c r="FE78">
        <v>180</v>
      </c>
      <c r="FH78">
        <v>2</v>
      </c>
      <c r="FI78" t="s">
        <v>2270</v>
      </c>
    </row>
    <row r="79" spans="1:177" x14ac:dyDescent="0.3">
      <c r="A79">
        <v>78</v>
      </c>
      <c r="B79" t="s">
        <v>2310</v>
      </c>
      <c r="C79" t="s">
        <v>513</v>
      </c>
      <c r="D79" t="s">
        <v>2309</v>
      </c>
      <c r="F79" t="s">
        <v>2311</v>
      </c>
      <c r="G79" t="s">
        <v>2314</v>
      </c>
      <c r="H79">
        <v>506</v>
      </c>
      <c r="I79" t="s">
        <v>421</v>
      </c>
      <c r="J79">
        <v>72000</v>
      </c>
      <c r="K79" t="s">
        <v>423</v>
      </c>
      <c r="L79" t="s">
        <v>423</v>
      </c>
      <c r="M79" t="s">
        <v>2312</v>
      </c>
      <c r="N79" t="s">
        <v>2313</v>
      </c>
      <c r="O79">
        <v>2222969953</v>
      </c>
      <c r="P79" s="8" t="s">
        <v>2052</v>
      </c>
      <c r="Q79" t="s">
        <v>2184</v>
      </c>
      <c r="R79" t="s">
        <v>2317</v>
      </c>
      <c r="S79">
        <v>34</v>
      </c>
      <c r="T79" t="s">
        <v>2315</v>
      </c>
      <c r="U79">
        <v>1</v>
      </c>
      <c r="V79">
        <v>2</v>
      </c>
      <c r="W79">
        <v>2</v>
      </c>
      <c r="X79">
        <v>2</v>
      </c>
      <c r="Y79">
        <v>1</v>
      </c>
      <c r="Z79">
        <v>0</v>
      </c>
      <c r="AA79" t="s">
        <v>807</v>
      </c>
      <c r="AB79">
        <v>591</v>
      </c>
      <c r="AC79">
        <v>878</v>
      </c>
      <c r="AE79" t="s">
        <v>2309</v>
      </c>
      <c r="AF79">
        <v>4</v>
      </c>
      <c r="AG79">
        <v>6</v>
      </c>
      <c r="AH79">
        <v>1</v>
      </c>
      <c r="AL79">
        <v>30</v>
      </c>
      <c r="AM79">
        <v>4</v>
      </c>
      <c r="AO79" t="s">
        <v>2316</v>
      </c>
      <c r="AR79" s="9" t="s">
        <v>2327</v>
      </c>
      <c r="AU79" s="9" t="s">
        <v>2330</v>
      </c>
      <c r="AX79" s="9" t="s">
        <v>2331</v>
      </c>
      <c r="BA79" s="9" t="s">
        <v>2332</v>
      </c>
      <c r="BD79" s="9" t="s">
        <v>2333</v>
      </c>
      <c r="BG79" s="9" t="s">
        <v>2328</v>
      </c>
      <c r="BJ79" s="9" t="s">
        <v>2329</v>
      </c>
      <c r="BM79" s="9" t="s">
        <v>2334</v>
      </c>
      <c r="BP79" s="9" t="s">
        <v>2335</v>
      </c>
      <c r="BT79">
        <v>17</v>
      </c>
      <c r="BU79">
        <v>2</v>
      </c>
      <c r="BW79">
        <v>2</v>
      </c>
      <c r="BX79">
        <v>2</v>
      </c>
      <c r="BZ79">
        <v>3</v>
      </c>
      <c r="CB79">
        <v>2</v>
      </c>
      <c r="CG79">
        <v>2</v>
      </c>
      <c r="CH79" t="s">
        <v>2320</v>
      </c>
      <c r="CI79">
        <v>6</v>
      </c>
      <c r="CJ79">
        <v>1</v>
      </c>
      <c r="CK79" t="s">
        <v>2321</v>
      </c>
      <c r="CO79">
        <v>1</v>
      </c>
      <c r="CP79" t="s">
        <v>1989</v>
      </c>
      <c r="CQ79" t="s">
        <v>2322</v>
      </c>
      <c r="EI79" t="s">
        <v>2318</v>
      </c>
      <c r="EJ79" t="s">
        <v>2323</v>
      </c>
      <c r="EK79" t="s">
        <v>2324</v>
      </c>
      <c r="EL79" t="s">
        <v>2326</v>
      </c>
      <c r="EM79" t="s">
        <v>2325</v>
      </c>
      <c r="ET79">
        <v>1</v>
      </c>
      <c r="EU79" t="s">
        <v>2319</v>
      </c>
      <c r="EV79">
        <v>2024</v>
      </c>
      <c r="EX79" t="s">
        <v>2030</v>
      </c>
      <c r="EY79">
        <v>480</v>
      </c>
      <c r="FA79">
        <v>0</v>
      </c>
      <c r="FC79">
        <v>0</v>
      </c>
      <c r="FD79" t="s">
        <v>442</v>
      </c>
      <c r="FE79">
        <v>1000</v>
      </c>
    </row>
    <row r="80" spans="1:177" x14ac:dyDescent="0.3">
      <c r="A80">
        <v>79</v>
      </c>
      <c r="B80" t="s">
        <v>2337</v>
      </c>
      <c r="C80" t="s">
        <v>540</v>
      </c>
      <c r="D80" t="s">
        <v>2336</v>
      </c>
      <c r="F80" t="s">
        <v>2338</v>
      </c>
      <c r="G80" t="s">
        <v>2342</v>
      </c>
      <c r="H80" t="s">
        <v>2343</v>
      </c>
      <c r="I80" t="s">
        <v>2344</v>
      </c>
      <c r="J80">
        <v>75160</v>
      </c>
      <c r="K80" t="s">
        <v>2345</v>
      </c>
      <c r="L80" t="s">
        <v>423</v>
      </c>
      <c r="M80" t="s">
        <v>2340</v>
      </c>
      <c r="N80" t="s">
        <v>2341</v>
      </c>
      <c r="O80">
        <v>2494510215</v>
      </c>
      <c r="P80" s="2" t="s">
        <v>2346</v>
      </c>
      <c r="Q80" t="s">
        <v>2184</v>
      </c>
      <c r="R80" t="s">
        <v>2350</v>
      </c>
      <c r="S80">
        <v>9</v>
      </c>
      <c r="T80" t="s">
        <v>2347</v>
      </c>
      <c r="U80">
        <v>1</v>
      </c>
      <c r="V80">
        <v>1</v>
      </c>
      <c r="W80">
        <v>2</v>
      </c>
      <c r="X80">
        <v>2</v>
      </c>
      <c r="Y80">
        <v>0</v>
      </c>
      <c r="Z80">
        <v>0</v>
      </c>
      <c r="AA80" t="s">
        <v>870</v>
      </c>
      <c r="AB80">
        <v>3372.65</v>
      </c>
      <c r="AC80">
        <v>3372.65</v>
      </c>
      <c r="AE80" t="s">
        <v>2348</v>
      </c>
      <c r="AF80">
        <v>4</v>
      </c>
      <c r="AG80">
        <v>2</v>
      </c>
      <c r="AH80">
        <v>2</v>
      </c>
      <c r="AL80">
        <v>480</v>
      </c>
      <c r="AM80">
        <v>6</v>
      </c>
      <c r="AO80" t="s">
        <v>2349</v>
      </c>
      <c r="AR80" s="9" t="s">
        <v>2355</v>
      </c>
      <c r="AU80" s="9" t="s">
        <v>2357</v>
      </c>
      <c r="BA80" s="9" t="s">
        <v>2358</v>
      </c>
      <c r="BG80" t="s">
        <v>2356</v>
      </c>
      <c r="BM80" s="9" t="s">
        <v>2359</v>
      </c>
      <c r="BT80">
        <v>4</v>
      </c>
      <c r="BZ80">
        <v>1</v>
      </c>
      <c r="CB80">
        <v>3</v>
      </c>
      <c r="CC80">
        <v>3</v>
      </c>
      <c r="CG80">
        <v>1</v>
      </c>
      <c r="CH80" t="s">
        <v>715</v>
      </c>
      <c r="CI80">
        <v>6</v>
      </c>
      <c r="CJ80">
        <v>1</v>
      </c>
      <c r="CK80" t="s">
        <v>2354</v>
      </c>
      <c r="CO80">
        <v>1</v>
      </c>
      <c r="CP80" t="s">
        <v>714</v>
      </c>
      <c r="CQ80" t="s">
        <v>715</v>
      </c>
      <c r="DB80">
        <v>1</v>
      </c>
      <c r="DC80" t="s">
        <v>1598</v>
      </c>
      <c r="DD80">
        <v>3</v>
      </c>
      <c r="DE80" t="s">
        <v>737</v>
      </c>
      <c r="EI80" t="s">
        <v>2351</v>
      </c>
      <c r="EJ80" t="s">
        <v>2352</v>
      </c>
      <c r="EK80" t="s">
        <v>2353</v>
      </c>
      <c r="EL80" t="s">
        <v>437</v>
      </c>
      <c r="EM80" t="s">
        <v>437</v>
      </c>
      <c r="ET80">
        <v>10</v>
      </c>
      <c r="EU80" t="s">
        <v>2319</v>
      </c>
      <c r="EV80">
        <v>2024</v>
      </c>
      <c r="EY80">
        <v>0</v>
      </c>
      <c r="EZ80" t="s">
        <v>441</v>
      </c>
      <c r="FA80">
        <v>60000</v>
      </c>
      <c r="FB80" t="s">
        <v>721</v>
      </c>
      <c r="FC80">
        <v>30060</v>
      </c>
      <c r="FD80" t="s">
        <v>442</v>
      </c>
      <c r="FE80">
        <v>300</v>
      </c>
      <c r="FG80" t="s">
        <v>2339</v>
      </c>
      <c r="FH80">
        <v>6</v>
      </c>
      <c r="FI80" t="s">
        <v>2367</v>
      </c>
      <c r="FL80">
        <v>2</v>
      </c>
      <c r="FM80">
        <v>60000</v>
      </c>
      <c r="FN80">
        <v>30000</v>
      </c>
      <c r="FP80">
        <v>3</v>
      </c>
    </row>
    <row r="81" spans="1:177" x14ac:dyDescent="0.3">
      <c r="A81">
        <v>80</v>
      </c>
      <c r="B81" t="s">
        <v>2360</v>
      </c>
      <c r="C81" t="s">
        <v>540</v>
      </c>
      <c r="D81" t="s">
        <v>2336</v>
      </c>
      <c r="F81" t="s">
        <v>2338</v>
      </c>
      <c r="G81" t="s">
        <v>2362</v>
      </c>
      <c r="H81" s="8" t="s">
        <v>3533</v>
      </c>
      <c r="I81" t="s">
        <v>2363</v>
      </c>
      <c r="J81">
        <v>75020</v>
      </c>
      <c r="K81" t="s">
        <v>2363</v>
      </c>
      <c r="L81" t="s">
        <v>423</v>
      </c>
      <c r="M81" t="s">
        <v>2340</v>
      </c>
      <c r="N81" t="s">
        <v>2341</v>
      </c>
      <c r="O81">
        <v>2764770057</v>
      </c>
      <c r="P81" s="2" t="s">
        <v>2364</v>
      </c>
      <c r="Q81" t="s">
        <v>2184</v>
      </c>
      <c r="R81" t="s">
        <v>2350</v>
      </c>
      <c r="S81">
        <v>32</v>
      </c>
      <c r="T81" t="s">
        <v>2365</v>
      </c>
      <c r="U81">
        <v>1</v>
      </c>
      <c r="V81">
        <v>2</v>
      </c>
      <c r="W81">
        <v>2</v>
      </c>
      <c r="X81">
        <v>2</v>
      </c>
      <c r="Y81">
        <v>0</v>
      </c>
      <c r="Z81">
        <v>0</v>
      </c>
      <c r="AA81" t="s">
        <v>450</v>
      </c>
      <c r="AB81">
        <v>1600</v>
      </c>
      <c r="AC81">
        <v>1600</v>
      </c>
      <c r="AE81" t="s">
        <v>2348</v>
      </c>
      <c r="AF81">
        <v>5</v>
      </c>
      <c r="AG81">
        <v>2</v>
      </c>
      <c r="AH81">
        <v>2</v>
      </c>
      <c r="AL81">
        <v>790</v>
      </c>
      <c r="AM81">
        <v>6</v>
      </c>
      <c r="AO81" t="s">
        <v>2366</v>
      </c>
      <c r="AR81" s="9" t="s">
        <v>2371</v>
      </c>
      <c r="AU81" s="9" t="s">
        <v>2373</v>
      </c>
      <c r="BA81" s="9" t="s">
        <v>2374</v>
      </c>
      <c r="BG81" s="9" t="s">
        <v>2372</v>
      </c>
      <c r="BM81" s="9" t="s">
        <v>2375</v>
      </c>
      <c r="BT81">
        <v>1</v>
      </c>
      <c r="BV81">
        <v>1</v>
      </c>
      <c r="CB81">
        <v>7</v>
      </c>
      <c r="CC81">
        <v>6</v>
      </c>
      <c r="CI81">
        <v>6</v>
      </c>
      <c r="CJ81">
        <v>1</v>
      </c>
      <c r="CK81" t="s">
        <v>2354</v>
      </c>
      <c r="DB81">
        <v>1</v>
      </c>
      <c r="DC81" t="s">
        <v>715</v>
      </c>
      <c r="DD81">
        <v>4</v>
      </c>
      <c r="DE81" t="s">
        <v>737</v>
      </c>
      <c r="EI81" t="s">
        <v>2368</v>
      </c>
      <c r="EJ81" t="s">
        <v>1802</v>
      </c>
      <c r="EK81" t="s">
        <v>2369</v>
      </c>
      <c r="EL81" t="s">
        <v>2224</v>
      </c>
      <c r="EM81" t="s">
        <v>2370</v>
      </c>
      <c r="ET81">
        <v>10</v>
      </c>
      <c r="EU81" t="s">
        <v>2319</v>
      </c>
      <c r="EV81">
        <v>2024</v>
      </c>
      <c r="EY81">
        <v>0</v>
      </c>
      <c r="EZ81" t="s">
        <v>441</v>
      </c>
      <c r="FA81">
        <v>80000</v>
      </c>
      <c r="FB81" t="s">
        <v>721</v>
      </c>
      <c r="FC81">
        <v>40080</v>
      </c>
      <c r="FD81" t="s">
        <v>442</v>
      </c>
      <c r="FE81">
        <v>300</v>
      </c>
      <c r="FG81" t="s">
        <v>2361</v>
      </c>
      <c r="FH81">
        <v>5</v>
      </c>
      <c r="FI81" t="s">
        <v>2367</v>
      </c>
      <c r="FL81">
        <v>3</v>
      </c>
      <c r="FM81">
        <v>40000</v>
      </c>
      <c r="FN81">
        <v>40000</v>
      </c>
      <c r="FO81">
        <v>40000</v>
      </c>
    </row>
    <row r="82" spans="1:177" x14ac:dyDescent="0.3">
      <c r="A82">
        <v>81</v>
      </c>
      <c r="B82" t="s">
        <v>2377</v>
      </c>
      <c r="C82" t="s">
        <v>540</v>
      </c>
      <c r="D82" t="s">
        <v>2376</v>
      </c>
      <c r="F82" t="s">
        <v>2378</v>
      </c>
      <c r="G82" t="s">
        <v>2379</v>
      </c>
      <c r="H82">
        <v>37</v>
      </c>
      <c r="I82" t="s">
        <v>2380</v>
      </c>
      <c r="J82">
        <v>73740</v>
      </c>
      <c r="K82" t="s">
        <v>2381</v>
      </c>
      <c r="L82" t="s">
        <v>423</v>
      </c>
      <c r="M82" t="s">
        <v>2340</v>
      </c>
      <c r="N82" t="s">
        <v>2341</v>
      </c>
      <c r="O82">
        <v>2223716350</v>
      </c>
      <c r="P82" s="2" t="s">
        <v>2382</v>
      </c>
      <c r="Q82" t="s">
        <v>2184</v>
      </c>
      <c r="R82" t="s">
        <v>428</v>
      </c>
      <c r="S82">
        <v>10</v>
      </c>
      <c r="T82" t="s">
        <v>2383</v>
      </c>
      <c r="U82">
        <v>1</v>
      </c>
      <c r="V82">
        <v>1</v>
      </c>
      <c r="W82">
        <v>2</v>
      </c>
      <c r="X82">
        <v>2</v>
      </c>
      <c r="Y82">
        <v>0</v>
      </c>
      <c r="Z82">
        <v>0</v>
      </c>
      <c r="AA82" t="s">
        <v>425</v>
      </c>
      <c r="AB82">
        <v>1000</v>
      </c>
      <c r="AC82">
        <v>1000</v>
      </c>
      <c r="AE82" t="s">
        <v>2384</v>
      </c>
      <c r="AF82">
        <v>2</v>
      </c>
      <c r="AG82">
        <v>1</v>
      </c>
      <c r="AH82">
        <v>1</v>
      </c>
      <c r="AL82">
        <v>200</v>
      </c>
      <c r="AM82">
        <v>3</v>
      </c>
      <c r="AO82" t="s">
        <v>2404</v>
      </c>
      <c r="AR82" s="9" t="s">
        <v>2405</v>
      </c>
      <c r="BG82" s="9" t="s">
        <v>2406</v>
      </c>
      <c r="BT82">
        <v>7</v>
      </c>
      <c r="BV82">
        <v>1</v>
      </c>
      <c r="BW82">
        <v>1</v>
      </c>
      <c r="BZ82">
        <v>1</v>
      </c>
      <c r="CB82">
        <v>1</v>
      </c>
      <c r="CC82">
        <v>1</v>
      </c>
      <c r="CG82">
        <v>1</v>
      </c>
      <c r="CH82" t="s">
        <v>715</v>
      </c>
      <c r="CI82">
        <v>6</v>
      </c>
      <c r="CK82" t="s">
        <v>2354</v>
      </c>
      <c r="DD82">
        <v>1</v>
      </c>
      <c r="DE82" t="s">
        <v>737</v>
      </c>
      <c r="EI82" t="s">
        <v>2385</v>
      </c>
      <c r="EJ82" t="s">
        <v>2386</v>
      </c>
      <c r="EK82" t="s">
        <v>1434</v>
      </c>
      <c r="EL82" t="s">
        <v>2386</v>
      </c>
      <c r="EM82" t="s">
        <v>2386</v>
      </c>
      <c r="ET82">
        <v>15</v>
      </c>
      <c r="EU82" t="s">
        <v>2319</v>
      </c>
      <c r="EV82">
        <v>2024</v>
      </c>
      <c r="EY82">
        <v>0</v>
      </c>
      <c r="EZ82" t="s">
        <v>441</v>
      </c>
      <c r="FA82">
        <v>40000</v>
      </c>
      <c r="FB82" t="s">
        <v>721</v>
      </c>
      <c r="FC82">
        <v>40050</v>
      </c>
      <c r="FD82" t="s">
        <v>442</v>
      </c>
      <c r="FE82">
        <v>300</v>
      </c>
      <c r="FH82">
        <v>4</v>
      </c>
      <c r="FI82" t="s">
        <v>2367</v>
      </c>
      <c r="FL82">
        <v>2</v>
      </c>
      <c r="FM82">
        <v>40000</v>
      </c>
      <c r="FN82">
        <v>40000</v>
      </c>
      <c r="FP82">
        <v>1</v>
      </c>
    </row>
    <row r="83" spans="1:177" x14ac:dyDescent="0.3">
      <c r="A83">
        <v>82</v>
      </c>
      <c r="B83" t="s">
        <v>2387</v>
      </c>
      <c r="C83" t="s">
        <v>540</v>
      </c>
      <c r="D83" t="s">
        <v>2336</v>
      </c>
      <c r="F83" t="s">
        <v>2388</v>
      </c>
      <c r="G83" t="s">
        <v>2389</v>
      </c>
      <c r="H83">
        <v>36</v>
      </c>
      <c r="I83" t="s">
        <v>2390</v>
      </c>
      <c r="J83">
        <v>73680</v>
      </c>
      <c r="K83" t="s">
        <v>2391</v>
      </c>
      <c r="L83" t="s">
        <v>423</v>
      </c>
      <c r="M83" t="s">
        <v>2340</v>
      </c>
      <c r="N83" t="s">
        <v>2341</v>
      </c>
      <c r="O83">
        <v>2333142214</v>
      </c>
      <c r="P83" s="2" t="s">
        <v>2392</v>
      </c>
      <c r="Q83" t="s">
        <v>2184</v>
      </c>
      <c r="R83" t="s">
        <v>2350</v>
      </c>
      <c r="S83">
        <v>41</v>
      </c>
      <c r="T83">
        <v>1983</v>
      </c>
      <c r="U83">
        <v>1</v>
      </c>
      <c r="V83">
        <v>1</v>
      </c>
      <c r="W83">
        <v>2</v>
      </c>
      <c r="X83">
        <v>2</v>
      </c>
      <c r="Y83">
        <v>0</v>
      </c>
      <c r="Z83">
        <v>0</v>
      </c>
      <c r="AA83" t="s">
        <v>425</v>
      </c>
      <c r="AB83">
        <v>1710</v>
      </c>
      <c r="AC83">
        <v>341</v>
      </c>
      <c r="AE83" t="s">
        <v>2348</v>
      </c>
      <c r="AF83">
        <v>5</v>
      </c>
      <c r="AG83">
        <v>1</v>
      </c>
      <c r="AH83">
        <v>2</v>
      </c>
      <c r="AL83">
        <v>300</v>
      </c>
      <c r="AM83">
        <v>6</v>
      </c>
      <c r="AO83" t="s">
        <v>2408</v>
      </c>
      <c r="AR83" s="9" t="s">
        <v>2409</v>
      </c>
      <c r="AU83" s="9" t="s">
        <v>2411</v>
      </c>
      <c r="BA83" s="9" t="s">
        <v>2412</v>
      </c>
      <c r="BG83" s="9" t="s">
        <v>2410</v>
      </c>
      <c r="BM83" s="9" t="s">
        <v>2413</v>
      </c>
      <c r="BV83">
        <v>1</v>
      </c>
      <c r="BZ83">
        <v>1</v>
      </c>
      <c r="CB83">
        <v>3</v>
      </c>
      <c r="CC83">
        <v>3</v>
      </c>
      <c r="CG83">
        <v>1</v>
      </c>
      <c r="CH83" t="s">
        <v>715</v>
      </c>
      <c r="CI83">
        <v>6</v>
      </c>
      <c r="CJ83">
        <v>1</v>
      </c>
      <c r="CK83" t="s">
        <v>2354</v>
      </c>
      <c r="DB83">
        <v>1</v>
      </c>
      <c r="DC83" t="s">
        <v>1598</v>
      </c>
      <c r="DD83">
        <v>2</v>
      </c>
      <c r="DE83" t="s">
        <v>737</v>
      </c>
      <c r="EI83" t="s">
        <v>2393</v>
      </c>
      <c r="EJ83" t="s">
        <v>2394</v>
      </c>
      <c r="EK83" t="s">
        <v>2395</v>
      </c>
      <c r="EL83" t="s">
        <v>2396</v>
      </c>
      <c r="EM83" t="s">
        <v>2397</v>
      </c>
      <c r="ET83">
        <v>15</v>
      </c>
      <c r="EU83" t="s">
        <v>2319</v>
      </c>
      <c r="EV83">
        <v>2024</v>
      </c>
      <c r="EY83">
        <v>0</v>
      </c>
      <c r="EZ83" t="s">
        <v>441</v>
      </c>
      <c r="FA83">
        <v>100000</v>
      </c>
      <c r="FB83" t="s">
        <v>721</v>
      </c>
      <c r="FC83">
        <v>40035</v>
      </c>
      <c r="FD83" t="s">
        <v>442</v>
      </c>
      <c r="FE83">
        <v>300</v>
      </c>
      <c r="FG83" t="s">
        <v>2407</v>
      </c>
      <c r="FH83">
        <v>5</v>
      </c>
      <c r="FI83" t="s">
        <v>2367</v>
      </c>
      <c r="FL83">
        <v>3</v>
      </c>
      <c r="FM83">
        <v>40000</v>
      </c>
      <c r="FN83">
        <v>60000</v>
      </c>
      <c r="FO83">
        <v>40000</v>
      </c>
      <c r="FP83">
        <v>3</v>
      </c>
    </row>
    <row r="84" spans="1:177" x14ac:dyDescent="0.3">
      <c r="A84">
        <v>83</v>
      </c>
      <c r="B84" t="s">
        <v>2416</v>
      </c>
      <c r="C84" t="s">
        <v>513</v>
      </c>
      <c r="D84" t="s">
        <v>2415</v>
      </c>
      <c r="F84" t="s">
        <v>2417</v>
      </c>
      <c r="G84" t="s">
        <v>1730</v>
      </c>
      <c r="H84" t="s">
        <v>3534</v>
      </c>
      <c r="I84" t="s">
        <v>421</v>
      </c>
      <c r="J84">
        <v>75200</v>
      </c>
      <c r="K84" t="s">
        <v>491</v>
      </c>
      <c r="L84" t="s">
        <v>423</v>
      </c>
      <c r="M84" t="s">
        <v>2418</v>
      </c>
      <c r="N84" t="s">
        <v>2419</v>
      </c>
      <c r="O84">
        <v>2241052056</v>
      </c>
      <c r="Q84" t="s">
        <v>2184</v>
      </c>
      <c r="R84" t="s">
        <v>2422</v>
      </c>
      <c r="S84">
        <v>12</v>
      </c>
      <c r="T84" t="s">
        <v>2420</v>
      </c>
      <c r="U84">
        <v>1</v>
      </c>
      <c r="V84">
        <v>1</v>
      </c>
      <c r="W84">
        <v>1</v>
      </c>
      <c r="X84">
        <v>1</v>
      </c>
      <c r="Y84">
        <v>0</v>
      </c>
      <c r="Z84">
        <v>0</v>
      </c>
      <c r="AA84" t="s">
        <v>904</v>
      </c>
      <c r="AB84">
        <v>429.2</v>
      </c>
      <c r="AC84">
        <v>429.2</v>
      </c>
      <c r="AE84" t="s">
        <v>2421</v>
      </c>
      <c r="AF84">
        <v>2</v>
      </c>
      <c r="AG84">
        <v>2</v>
      </c>
      <c r="AH84">
        <v>2</v>
      </c>
      <c r="AL84">
        <v>100</v>
      </c>
      <c r="AM84">
        <v>3</v>
      </c>
      <c r="AO84" t="s">
        <v>2468</v>
      </c>
      <c r="AR84" s="9" t="s">
        <v>2469</v>
      </c>
      <c r="AU84" s="9" t="s">
        <v>2470</v>
      </c>
      <c r="BA84" s="9" t="s">
        <v>2471</v>
      </c>
      <c r="BT84">
        <v>10</v>
      </c>
      <c r="BU84">
        <v>2</v>
      </c>
      <c r="BW84">
        <v>2</v>
      </c>
      <c r="BZ84">
        <v>2</v>
      </c>
      <c r="CA84">
        <v>1</v>
      </c>
      <c r="CB84">
        <v>2</v>
      </c>
      <c r="CG84">
        <v>3</v>
      </c>
      <c r="CH84" t="s">
        <v>2427</v>
      </c>
      <c r="CI84">
        <v>3</v>
      </c>
      <c r="CJ84">
        <v>3</v>
      </c>
      <c r="CK84" t="s">
        <v>2424</v>
      </c>
      <c r="CO84">
        <v>1</v>
      </c>
      <c r="CP84" t="s">
        <v>714</v>
      </c>
      <c r="CQ84" t="s">
        <v>2423</v>
      </c>
      <c r="CR84">
        <v>7</v>
      </c>
      <c r="CS84" t="s">
        <v>2425</v>
      </c>
      <c r="EI84" t="s">
        <v>2426</v>
      </c>
      <c r="EJ84" t="s">
        <v>435</v>
      </c>
      <c r="EK84" t="s">
        <v>516</v>
      </c>
      <c r="EL84" t="s">
        <v>516</v>
      </c>
      <c r="EM84" t="s">
        <v>1730</v>
      </c>
      <c r="ET84">
        <v>30</v>
      </c>
      <c r="EU84" t="s">
        <v>2319</v>
      </c>
      <c r="EV84">
        <v>2024</v>
      </c>
      <c r="EY84">
        <v>0</v>
      </c>
      <c r="FA84">
        <v>0</v>
      </c>
      <c r="FC84">
        <v>0</v>
      </c>
      <c r="FD84" t="s">
        <v>442</v>
      </c>
      <c r="FE84">
        <v>240</v>
      </c>
      <c r="FT84">
        <v>1</v>
      </c>
      <c r="FU84">
        <v>6</v>
      </c>
    </row>
    <row r="85" spans="1:177" x14ac:dyDescent="0.3">
      <c r="A85">
        <v>84</v>
      </c>
      <c r="B85" t="s">
        <v>2472</v>
      </c>
      <c r="C85" t="s">
        <v>513</v>
      </c>
      <c r="D85" t="s">
        <v>2415</v>
      </c>
      <c r="F85" t="s">
        <v>2417</v>
      </c>
      <c r="G85" t="s">
        <v>2475</v>
      </c>
      <c r="H85">
        <v>208</v>
      </c>
      <c r="I85" t="s">
        <v>2476</v>
      </c>
      <c r="J85">
        <v>75200</v>
      </c>
      <c r="K85" t="s">
        <v>491</v>
      </c>
      <c r="L85" t="s">
        <v>423</v>
      </c>
      <c r="M85" t="s">
        <v>2473</v>
      </c>
      <c r="N85" t="s">
        <v>2474</v>
      </c>
      <c r="O85">
        <v>2231011443</v>
      </c>
      <c r="Q85" t="s">
        <v>2184</v>
      </c>
      <c r="R85" t="s">
        <v>2479</v>
      </c>
      <c r="S85">
        <v>14</v>
      </c>
      <c r="T85" t="s">
        <v>2477</v>
      </c>
      <c r="U85">
        <v>1</v>
      </c>
      <c r="V85">
        <v>2</v>
      </c>
      <c r="W85">
        <v>2</v>
      </c>
      <c r="X85">
        <v>2</v>
      </c>
      <c r="Y85">
        <v>1</v>
      </c>
      <c r="Z85">
        <v>0</v>
      </c>
      <c r="AA85" t="s">
        <v>904</v>
      </c>
      <c r="AB85">
        <v>300</v>
      </c>
      <c r="AC85">
        <v>550</v>
      </c>
      <c r="AE85" t="s">
        <v>2421</v>
      </c>
      <c r="AF85">
        <v>5</v>
      </c>
      <c r="AG85">
        <v>17</v>
      </c>
      <c r="AH85">
        <v>2</v>
      </c>
      <c r="AL85">
        <v>300</v>
      </c>
      <c r="AM85">
        <v>3</v>
      </c>
      <c r="AO85" t="s">
        <v>2478</v>
      </c>
      <c r="AR85" s="9" t="s">
        <v>2486</v>
      </c>
      <c r="AU85" s="9" t="s">
        <v>2489</v>
      </c>
      <c r="AX85" s="9" t="s">
        <v>2490</v>
      </c>
      <c r="BA85" s="9" t="s">
        <v>2491</v>
      </c>
      <c r="BD85" s="9" t="s">
        <v>2492</v>
      </c>
      <c r="BG85" s="9" t="s">
        <v>2487</v>
      </c>
      <c r="BJ85" s="9" t="s">
        <v>2488</v>
      </c>
      <c r="BM85" s="9" t="s">
        <v>2493</v>
      </c>
      <c r="BP85" s="9" t="s">
        <v>2494</v>
      </c>
      <c r="BT85">
        <v>5</v>
      </c>
      <c r="BU85">
        <v>5</v>
      </c>
      <c r="BV85">
        <v>1</v>
      </c>
      <c r="BW85">
        <v>2</v>
      </c>
      <c r="BX85">
        <v>1</v>
      </c>
      <c r="BZ85">
        <v>1</v>
      </c>
      <c r="CB85">
        <v>3</v>
      </c>
      <c r="CG85">
        <v>1</v>
      </c>
      <c r="CH85" t="s">
        <v>2480</v>
      </c>
      <c r="CI85">
        <v>9</v>
      </c>
      <c r="CJ85">
        <v>2</v>
      </c>
      <c r="CK85" t="s">
        <v>2481</v>
      </c>
      <c r="CO85">
        <v>1</v>
      </c>
      <c r="CP85" t="s">
        <v>1989</v>
      </c>
      <c r="CQ85" t="s">
        <v>2480</v>
      </c>
      <c r="CR85">
        <v>8</v>
      </c>
      <c r="CS85" t="s">
        <v>2482</v>
      </c>
      <c r="EI85" t="s">
        <v>2483</v>
      </c>
      <c r="EJ85" t="s">
        <v>2484</v>
      </c>
      <c r="EK85" t="s">
        <v>2485</v>
      </c>
      <c r="EL85" t="s">
        <v>1769</v>
      </c>
      <c r="EM85" t="s">
        <v>1886</v>
      </c>
      <c r="ET85">
        <v>30</v>
      </c>
      <c r="EU85" t="s">
        <v>2319</v>
      </c>
      <c r="EV85">
        <v>2024</v>
      </c>
      <c r="EY85">
        <v>0</v>
      </c>
      <c r="FA85">
        <v>0</v>
      </c>
      <c r="FC85">
        <v>0</v>
      </c>
      <c r="FD85" t="s">
        <v>442</v>
      </c>
      <c r="FE85">
        <v>1320</v>
      </c>
    </row>
    <row r="86" spans="1:177" x14ac:dyDescent="0.3">
      <c r="A86">
        <v>85</v>
      </c>
      <c r="B86" t="s">
        <v>2495</v>
      </c>
      <c r="C86" t="s">
        <v>513</v>
      </c>
      <c r="D86" t="s">
        <v>2415</v>
      </c>
      <c r="F86" t="s">
        <v>2417</v>
      </c>
      <c r="G86" t="s">
        <v>2497</v>
      </c>
      <c r="H86">
        <v>602</v>
      </c>
      <c r="I86" t="s">
        <v>2256</v>
      </c>
      <c r="J86">
        <v>75200</v>
      </c>
      <c r="K86" t="s">
        <v>491</v>
      </c>
      <c r="L86" t="s">
        <v>423</v>
      </c>
      <c r="M86" t="s">
        <v>2496</v>
      </c>
      <c r="N86" t="s">
        <v>2496</v>
      </c>
      <c r="Q86" t="s">
        <v>2184</v>
      </c>
      <c r="R86" t="s">
        <v>2500</v>
      </c>
      <c r="S86">
        <v>2</v>
      </c>
      <c r="T86" t="s">
        <v>2498</v>
      </c>
      <c r="U86">
        <v>1</v>
      </c>
      <c r="V86">
        <v>1</v>
      </c>
      <c r="W86">
        <v>2</v>
      </c>
      <c r="X86">
        <v>1</v>
      </c>
      <c r="Y86">
        <v>0</v>
      </c>
      <c r="Z86">
        <v>0</v>
      </c>
      <c r="AA86" t="s">
        <v>904</v>
      </c>
      <c r="AB86">
        <v>500</v>
      </c>
      <c r="AC86">
        <v>500</v>
      </c>
      <c r="AE86" t="s">
        <v>2421</v>
      </c>
      <c r="AF86">
        <v>3</v>
      </c>
      <c r="AG86">
        <v>2</v>
      </c>
      <c r="AH86">
        <v>2</v>
      </c>
      <c r="AL86">
        <v>100</v>
      </c>
      <c r="AM86">
        <v>3</v>
      </c>
      <c r="AO86" t="s">
        <v>2499</v>
      </c>
      <c r="AR86" s="9" t="s">
        <v>2507</v>
      </c>
      <c r="AU86" s="9" t="s">
        <v>2509</v>
      </c>
      <c r="BA86" s="9" t="s">
        <v>2510</v>
      </c>
      <c r="BG86" s="9" t="s">
        <v>2508</v>
      </c>
      <c r="BT86">
        <v>8</v>
      </c>
      <c r="BU86">
        <v>1</v>
      </c>
      <c r="BV86">
        <v>1</v>
      </c>
      <c r="BW86">
        <v>2</v>
      </c>
      <c r="BZ86">
        <v>3</v>
      </c>
      <c r="CA86">
        <v>1</v>
      </c>
      <c r="CG86">
        <v>2</v>
      </c>
      <c r="CH86" t="s">
        <v>2501</v>
      </c>
      <c r="CI86">
        <v>4</v>
      </c>
      <c r="CJ86">
        <v>3</v>
      </c>
      <c r="CK86" t="s">
        <v>2502</v>
      </c>
      <c r="CO86">
        <v>1</v>
      </c>
      <c r="CP86" t="s">
        <v>714</v>
      </c>
      <c r="CQ86" t="s">
        <v>2423</v>
      </c>
      <c r="CR86">
        <v>12</v>
      </c>
      <c r="CS86" t="s">
        <v>2503</v>
      </c>
      <c r="CT86">
        <v>12</v>
      </c>
      <c r="CU86" t="s">
        <v>2504</v>
      </c>
      <c r="EI86" t="s">
        <v>2505</v>
      </c>
      <c r="EJ86" t="s">
        <v>2506</v>
      </c>
      <c r="EK86" t="s">
        <v>437</v>
      </c>
      <c r="EL86" t="s">
        <v>516</v>
      </c>
      <c r="EM86" t="s">
        <v>779</v>
      </c>
      <c r="ET86">
        <v>30</v>
      </c>
      <c r="EU86" t="s">
        <v>2319</v>
      </c>
      <c r="EV86">
        <v>2024</v>
      </c>
      <c r="EY86">
        <v>0</v>
      </c>
      <c r="FA86">
        <v>0</v>
      </c>
      <c r="FC86">
        <v>0</v>
      </c>
      <c r="FD86" t="s">
        <v>442</v>
      </c>
      <c r="FE86">
        <v>300</v>
      </c>
    </row>
    <row r="87" spans="1:177" x14ac:dyDescent="0.3">
      <c r="A87">
        <v>86</v>
      </c>
      <c r="B87" t="s">
        <v>2511</v>
      </c>
      <c r="C87" t="s">
        <v>513</v>
      </c>
      <c r="D87" t="s">
        <v>2415</v>
      </c>
      <c r="F87" t="s">
        <v>2417</v>
      </c>
      <c r="G87" t="s">
        <v>2224</v>
      </c>
      <c r="H87">
        <v>200</v>
      </c>
      <c r="I87" t="s">
        <v>421</v>
      </c>
      <c r="J87">
        <v>75200</v>
      </c>
      <c r="K87" t="s">
        <v>491</v>
      </c>
      <c r="L87" t="s">
        <v>423</v>
      </c>
      <c r="M87" t="s">
        <v>2473</v>
      </c>
      <c r="N87" t="s">
        <v>2474</v>
      </c>
      <c r="O87">
        <v>2234212584</v>
      </c>
      <c r="Q87" t="s">
        <v>2184</v>
      </c>
      <c r="R87" t="s">
        <v>2422</v>
      </c>
      <c r="S87">
        <v>14</v>
      </c>
      <c r="T87" t="s">
        <v>2477</v>
      </c>
      <c r="U87">
        <v>1</v>
      </c>
      <c r="V87">
        <v>2</v>
      </c>
      <c r="W87">
        <v>3</v>
      </c>
      <c r="X87">
        <v>3</v>
      </c>
      <c r="Y87">
        <v>2</v>
      </c>
      <c r="Z87">
        <v>0</v>
      </c>
      <c r="AA87" t="s">
        <v>425</v>
      </c>
      <c r="AB87">
        <v>1227</v>
      </c>
      <c r="AC87">
        <v>1000</v>
      </c>
      <c r="AE87" t="s">
        <v>2421</v>
      </c>
      <c r="AF87">
        <v>9</v>
      </c>
      <c r="AG87">
        <v>13</v>
      </c>
      <c r="AH87">
        <v>2</v>
      </c>
      <c r="AL87">
        <v>300</v>
      </c>
      <c r="AM87">
        <v>3</v>
      </c>
      <c r="AO87" t="s">
        <v>2512</v>
      </c>
      <c r="AR87" s="9" t="s">
        <v>2519</v>
      </c>
      <c r="AU87" s="9" t="s">
        <v>2522</v>
      </c>
      <c r="AX87" s="9" t="s">
        <v>2523</v>
      </c>
      <c r="BA87" s="9" t="s">
        <v>2524</v>
      </c>
      <c r="BD87" s="9" t="s">
        <v>2525</v>
      </c>
      <c r="BG87" s="9" t="s">
        <v>2520</v>
      </c>
      <c r="BJ87" s="9" t="s">
        <v>2521</v>
      </c>
      <c r="BM87" s="9" t="s">
        <v>2526</v>
      </c>
      <c r="BP87" s="9" t="s">
        <v>2527</v>
      </c>
      <c r="BT87">
        <v>13</v>
      </c>
      <c r="BU87">
        <v>2</v>
      </c>
      <c r="BV87">
        <v>1</v>
      </c>
      <c r="BW87">
        <v>2</v>
      </c>
      <c r="BZ87">
        <v>3</v>
      </c>
      <c r="CA87">
        <v>1</v>
      </c>
      <c r="CB87">
        <v>5</v>
      </c>
      <c r="CG87">
        <v>3</v>
      </c>
      <c r="CH87" t="s">
        <v>2513</v>
      </c>
      <c r="CI87">
        <v>10</v>
      </c>
      <c r="CJ87">
        <v>1</v>
      </c>
      <c r="CK87" t="s">
        <v>2514</v>
      </c>
      <c r="CO87">
        <v>2</v>
      </c>
      <c r="CP87" t="s">
        <v>1989</v>
      </c>
      <c r="CQ87" t="s">
        <v>2480</v>
      </c>
      <c r="CR87">
        <v>14</v>
      </c>
      <c r="CS87" t="s">
        <v>2514</v>
      </c>
      <c r="DB87">
        <v>1</v>
      </c>
      <c r="DC87" t="s">
        <v>429</v>
      </c>
      <c r="EI87" t="s">
        <v>2515</v>
      </c>
      <c r="EJ87" t="s">
        <v>1991</v>
      </c>
      <c r="EK87" t="s">
        <v>2516</v>
      </c>
      <c r="EL87" t="s">
        <v>2517</v>
      </c>
      <c r="EM87" t="s">
        <v>2518</v>
      </c>
      <c r="ET87">
        <v>30</v>
      </c>
      <c r="EU87" t="s">
        <v>2319</v>
      </c>
      <c r="EV87">
        <v>2024</v>
      </c>
      <c r="EY87">
        <v>0</v>
      </c>
      <c r="FA87">
        <v>0</v>
      </c>
      <c r="FC87">
        <v>0</v>
      </c>
      <c r="FD87" t="s">
        <v>442</v>
      </c>
      <c r="FE87">
        <v>1320</v>
      </c>
    </row>
    <row r="88" spans="1:177" x14ac:dyDescent="0.3">
      <c r="A88">
        <v>87</v>
      </c>
      <c r="B88" t="s">
        <v>2429</v>
      </c>
      <c r="C88" t="s">
        <v>513</v>
      </c>
      <c r="D88" t="s">
        <v>2428</v>
      </c>
      <c r="F88" t="s">
        <v>2430</v>
      </c>
      <c r="G88" t="s">
        <v>2433</v>
      </c>
      <c r="H88" t="s">
        <v>3535</v>
      </c>
      <c r="I88" t="s">
        <v>2155</v>
      </c>
      <c r="J88">
        <v>72370</v>
      </c>
      <c r="K88" t="s">
        <v>423</v>
      </c>
      <c r="L88" t="s">
        <v>423</v>
      </c>
      <c r="M88" t="s">
        <v>2431</v>
      </c>
      <c r="N88" t="s">
        <v>2432</v>
      </c>
      <c r="O88">
        <v>2228973166</v>
      </c>
      <c r="Q88" t="s">
        <v>2437</v>
      </c>
      <c r="R88" t="s">
        <v>2438</v>
      </c>
      <c r="S88">
        <v>1</v>
      </c>
      <c r="T88" t="s">
        <v>2434</v>
      </c>
      <c r="U88">
        <v>1</v>
      </c>
      <c r="V88">
        <v>1</v>
      </c>
      <c r="W88">
        <v>1</v>
      </c>
      <c r="X88">
        <v>1</v>
      </c>
      <c r="Y88">
        <v>0</v>
      </c>
      <c r="Z88">
        <v>0</v>
      </c>
      <c r="AA88" t="s">
        <v>904</v>
      </c>
      <c r="AB88">
        <v>80</v>
      </c>
      <c r="AC88">
        <v>80</v>
      </c>
      <c r="AE88" t="s">
        <v>2435</v>
      </c>
      <c r="AF88">
        <v>1</v>
      </c>
      <c r="AG88">
        <v>6</v>
      </c>
      <c r="AH88">
        <v>1</v>
      </c>
      <c r="AL88">
        <v>300</v>
      </c>
      <c r="AM88">
        <v>10</v>
      </c>
      <c r="AO88" t="s">
        <v>2436</v>
      </c>
      <c r="AR88" s="9" t="s">
        <v>2444</v>
      </c>
      <c r="AU88" s="9" t="s">
        <v>2446</v>
      </c>
      <c r="BA88" s="9" t="s">
        <v>2447</v>
      </c>
      <c r="BD88" s="9" t="s">
        <v>2448</v>
      </c>
      <c r="BG88" s="9" t="s">
        <v>2445</v>
      </c>
      <c r="BM88" s="9" t="s">
        <v>2449</v>
      </c>
      <c r="BT88">
        <v>1</v>
      </c>
      <c r="BV88">
        <v>1</v>
      </c>
      <c r="BW88">
        <v>1</v>
      </c>
      <c r="CD88">
        <v>1</v>
      </c>
      <c r="CE88">
        <v>1</v>
      </c>
      <c r="CG88">
        <v>1</v>
      </c>
      <c r="CH88" t="s">
        <v>1840</v>
      </c>
      <c r="CI88">
        <v>2</v>
      </c>
      <c r="CJ88">
        <v>1</v>
      </c>
      <c r="CK88" t="s">
        <v>2439</v>
      </c>
      <c r="EI88" t="s">
        <v>2441</v>
      </c>
      <c r="EJ88" t="s">
        <v>2442</v>
      </c>
      <c r="EK88" t="s">
        <v>2443</v>
      </c>
      <c r="EL88" t="s">
        <v>540</v>
      </c>
      <c r="EM88" t="s">
        <v>779</v>
      </c>
      <c r="ET88">
        <v>1</v>
      </c>
      <c r="EU88" t="s">
        <v>2440</v>
      </c>
      <c r="EV88">
        <v>2024</v>
      </c>
      <c r="EY88">
        <v>0</v>
      </c>
      <c r="FA88">
        <v>0</v>
      </c>
      <c r="FC88">
        <v>0</v>
      </c>
      <c r="FD88" t="s">
        <v>442</v>
      </c>
      <c r="FE88">
        <v>420</v>
      </c>
    </row>
    <row r="89" spans="1:177" x14ac:dyDescent="0.3">
      <c r="A89">
        <v>88</v>
      </c>
      <c r="B89" t="s">
        <v>2450</v>
      </c>
      <c r="C89" t="s">
        <v>513</v>
      </c>
      <c r="D89" t="s">
        <v>2428</v>
      </c>
      <c r="F89" t="s">
        <v>2430</v>
      </c>
      <c r="G89" t="s">
        <v>2452</v>
      </c>
      <c r="H89">
        <v>40</v>
      </c>
      <c r="I89" t="s">
        <v>2453</v>
      </c>
      <c r="J89">
        <v>72160</v>
      </c>
      <c r="K89" t="s">
        <v>423</v>
      </c>
      <c r="L89" t="s">
        <v>423</v>
      </c>
      <c r="M89" t="s">
        <v>2431</v>
      </c>
      <c r="N89" t="s">
        <v>2451</v>
      </c>
      <c r="O89">
        <v>2216677130</v>
      </c>
      <c r="Q89" t="s">
        <v>2437</v>
      </c>
      <c r="R89" t="s">
        <v>2438</v>
      </c>
      <c r="S89">
        <v>20</v>
      </c>
      <c r="T89" t="s">
        <v>2454</v>
      </c>
      <c r="U89">
        <v>1</v>
      </c>
      <c r="V89">
        <v>3</v>
      </c>
      <c r="W89">
        <v>1</v>
      </c>
      <c r="X89">
        <v>1</v>
      </c>
      <c r="Y89">
        <v>3</v>
      </c>
      <c r="Z89">
        <v>0</v>
      </c>
      <c r="AA89" t="s">
        <v>2181</v>
      </c>
      <c r="AB89">
        <v>430</v>
      </c>
      <c r="AC89">
        <v>430</v>
      </c>
      <c r="AE89" t="s">
        <v>2435</v>
      </c>
      <c r="AF89">
        <v>10</v>
      </c>
      <c r="AG89">
        <v>8</v>
      </c>
      <c r="AH89">
        <v>1</v>
      </c>
      <c r="AL89">
        <v>20</v>
      </c>
      <c r="AM89">
        <v>3</v>
      </c>
      <c r="AO89" t="s">
        <v>2455</v>
      </c>
      <c r="AR89" s="9" t="s">
        <v>2458</v>
      </c>
      <c r="AU89" s="9" t="s">
        <v>2461</v>
      </c>
      <c r="AX89" s="9" t="s">
        <v>2462</v>
      </c>
      <c r="BA89" s="9" t="s">
        <v>2463</v>
      </c>
      <c r="BD89" s="9" t="s">
        <v>2464</v>
      </c>
      <c r="BG89" s="9" t="s">
        <v>2459</v>
      </c>
      <c r="BJ89" s="9" t="s">
        <v>2460</v>
      </c>
      <c r="BM89" s="9" t="s">
        <v>2465</v>
      </c>
      <c r="BP89" s="9" t="s">
        <v>2466</v>
      </c>
      <c r="BT89">
        <v>6</v>
      </c>
      <c r="BU89">
        <v>4</v>
      </c>
      <c r="BW89">
        <v>1</v>
      </c>
      <c r="BZ89">
        <v>1</v>
      </c>
      <c r="CG89">
        <v>1</v>
      </c>
      <c r="CH89" t="s">
        <v>715</v>
      </c>
      <c r="CI89">
        <v>6</v>
      </c>
      <c r="CJ89">
        <v>5</v>
      </c>
      <c r="CK89" t="s">
        <v>1988</v>
      </c>
      <c r="CR89">
        <v>2</v>
      </c>
      <c r="CS89" t="s">
        <v>2467</v>
      </c>
      <c r="EI89" t="s">
        <v>2456</v>
      </c>
      <c r="EJ89" t="s">
        <v>2457</v>
      </c>
      <c r="EK89" t="s">
        <v>779</v>
      </c>
      <c r="EL89" t="s">
        <v>1991</v>
      </c>
      <c r="EM89" t="s">
        <v>779</v>
      </c>
      <c r="ET89">
        <v>1</v>
      </c>
      <c r="EU89" t="s">
        <v>2440</v>
      </c>
      <c r="EV89">
        <v>2024</v>
      </c>
      <c r="EY89">
        <v>0</v>
      </c>
      <c r="FA89">
        <v>0</v>
      </c>
      <c r="FC89">
        <v>0</v>
      </c>
      <c r="FD89" t="s">
        <v>442</v>
      </c>
      <c r="FE89">
        <v>1080</v>
      </c>
    </row>
    <row r="90" spans="1:177" x14ac:dyDescent="0.3">
      <c r="A90">
        <v>89</v>
      </c>
      <c r="B90" t="s">
        <v>2528</v>
      </c>
      <c r="C90" t="s">
        <v>2136</v>
      </c>
      <c r="D90" t="s">
        <v>2119</v>
      </c>
      <c r="F90" t="s">
        <v>2120</v>
      </c>
      <c r="G90" t="s">
        <v>2532</v>
      </c>
      <c r="H90" t="s">
        <v>3536</v>
      </c>
      <c r="I90" t="s">
        <v>421</v>
      </c>
      <c r="J90">
        <v>73880</v>
      </c>
      <c r="K90" t="s">
        <v>2529</v>
      </c>
      <c r="L90" t="s">
        <v>423</v>
      </c>
      <c r="M90" t="s">
        <v>2121</v>
      </c>
      <c r="N90" t="s">
        <v>2122</v>
      </c>
      <c r="O90">
        <v>2311161679</v>
      </c>
      <c r="P90" s="2" t="s">
        <v>2530</v>
      </c>
      <c r="Q90" t="s">
        <v>2308</v>
      </c>
      <c r="R90" t="s">
        <v>2172</v>
      </c>
      <c r="S90">
        <v>9</v>
      </c>
      <c r="T90" t="s">
        <v>2533</v>
      </c>
      <c r="U90">
        <v>1</v>
      </c>
      <c r="V90">
        <v>1</v>
      </c>
      <c r="W90">
        <v>1</v>
      </c>
      <c r="X90">
        <v>1</v>
      </c>
      <c r="Y90">
        <v>0</v>
      </c>
      <c r="Z90">
        <v>0</v>
      </c>
      <c r="AA90" t="s">
        <v>2181</v>
      </c>
      <c r="AB90">
        <v>45</v>
      </c>
      <c r="AC90">
        <v>45</v>
      </c>
      <c r="AE90" t="s">
        <v>2138</v>
      </c>
      <c r="AF90">
        <v>0</v>
      </c>
      <c r="AG90">
        <v>1</v>
      </c>
      <c r="AH90">
        <v>1</v>
      </c>
      <c r="AL90">
        <v>35</v>
      </c>
      <c r="AM90">
        <v>3</v>
      </c>
      <c r="AO90" t="s">
        <v>2531</v>
      </c>
      <c r="BT90">
        <v>3</v>
      </c>
      <c r="BU90">
        <v>1</v>
      </c>
      <c r="BW90">
        <v>2</v>
      </c>
      <c r="BZ90">
        <v>2</v>
      </c>
      <c r="CB90">
        <v>1</v>
      </c>
      <c r="CG90">
        <v>1</v>
      </c>
      <c r="CH90" t="s">
        <v>429</v>
      </c>
      <c r="CI90">
        <v>1</v>
      </c>
      <c r="CJ90">
        <v>1</v>
      </c>
      <c r="CK90" t="s">
        <v>2211</v>
      </c>
      <c r="CO90">
        <v>1</v>
      </c>
      <c r="CP90" t="s">
        <v>2162</v>
      </c>
      <c r="CQ90" t="s">
        <v>2143</v>
      </c>
      <c r="CR90">
        <v>2</v>
      </c>
      <c r="CS90" t="s">
        <v>814</v>
      </c>
      <c r="CT90">
        <v>2</v>
      </c>
      <c r="CU90" t="s">
        <v>2534</v>
      </c>
      <c r="EI90" t="s">
        <v>2535</v>
      </c>
      <c r="EJ90" t="s">
        <v>2536</v>
      </c>
      <c r="EK90" t="s">
        <v>2537</v>
      </c>
      <c r="EL90" t="s">
        <v>437</v>
      </c>
      <c r="EM90" t="s">
        <v>437</v>
      </c>
      <c r="ET90">
        <v>2</v>
      </c>
      <c r="EU90" t="s">
        <v>2440</v>
      </c>
      <c r="EV90">
        <v>2024</v>
      </c>
      <c r="EY90">
        <v>0</v>
      </c>
      <c r="FA90">
        <v>0</v>
      </c>
      <c r="FC90">
        <v>0</v>
      </c>
      <c r="FD90" t="s">
        <v>442</v>
      </c>
      <c r="FE90">
        <v>60</v>
      </c>
    </row>
    <row r="91" spans="1:177" x14ac:dyDescent="0.3">
      <c r="A91">
        <v>90</v>
      </c>
      <c r="B91" t="s">
        <v>2539</v>
      </c>
      <c r="C91" t="s">
        <v>513</v>
      </c>
      <c r="D91" t="s">
        <v>2538</v>
      </c>
      <c r="F91" t="s">
        <v>2540</v>
      </c>
      <c r="G91" t="s">
        <v>2543</v>
      </c>
      <c r="H91" t="s">
        <v>3537</v>
      </c>
      <c r="I91" t="s">
        <v>2544</v>
      </c>
      <c r="J91">
        <v>73870</v>
      </c>
      <c r="K91" t="s">
        <v>2529</v>
      </c>
      <c r="L91" t="s">
        <v>423</v>
      </c>
      <c r="M91" t="s">
        <v>2541</v>
      </c>
      <c r="N91" t="s">
        <v>2542</v>
      </c>
      <c r="O91">
        <v>2313130310</v>
      </c>
      <c r="P91" s="2" t="s">
        <v>2545</v>
      </c>
      <c r="Q91" t="s">
        <v>2437</v>
      </c>
      <c r="R91" t="s">
        <v>2549</v>
      </c>
      <c r="S91">
        <v>6</v>
      </c>
      <c r="T91" t="s">
        <v>2546</v>
      </c>
      <c r="U91">
        <v>1</v>
      </c>
      <c r="V91">
        <v>2</v>
      </c>
      <c r="W91">
        <v>2</v>
      </c>
      <c r="X91">
        <v>2</v>
      </c>
      <c r="Y91">
        <v>2</v>
      </c>
      <c r="Z91">
        <v>0</v>
      </c>
      <c r="AA91" t="s">
        <v>425</v>
      </c>
      <c r="AB91">
        <v>12195</v>
      </c>
      <c r="AC91">
        <v>3438</v>
      </c>
      <c r="AE91" t="s">
        <v>2547</v>
      </c>
      <c r="AF91">
        <v>14</v>
      </c>
      <c r="AG91">
        <v>7</v>
      </c>
      <c r="AH91">
        <v>1</v>
      </c>
      <c r="AL91">
        <v>15</v>
      </c>
      <c r="AM91">
        <v>2</v>
      </c>
      <c r="AO91" t="s">
        <v>2548</v>
      </c>
      <c r="AR91" s="9" t="s">
        <v>2671</v>
      </c>
      <c r="AU91" s="9" t="s">
        <v>2669</v>
      </c>
      <c r="AX91" s="9" t="s">
        <v>2670</v>
      </c>
      <c r="BA91" s="9" t="s">
        <v>2671</v>
      </c>
      <c r="BD91" s="9" t="s">
        <v>2672</v>
      </c>
      <c r="BG91" s="9" t="s">
        <v>2667</v>
      </c>
      <c r="BJ91" s="9" t="s">
        <v>2668</v>
      </c>
      <c r="BM91" s="9" t="s">
        <v>2673</v>
      </c>
      <c r="BP91" s="9" t="s">
        <v>2674</v>
      </c>
      <c r="BT91">
        <v>22</v>
      </c>
      <c r="BU91">
        <v>4</v>
      </c>
      <c r="BV91">
        <v>1</v>
      </c>
      <c r="BW91">
        <v>2</v>
      </c>
      <c r="BZ91">
        <v>4</v>
      </c>
      <c r="CB91">
        <v>3</v>
      </c>
      <c r="CG91">
        <v>4</v>
      </c>
      <c r="CH91" t="s">
        <v>2550</v>
      </c>
      <c r="CI91">
        <v>23</v>
      </c>
      <c r="CJ91">
        <v>3</v>
      </c>
      <c r="CK91" t="s">
        <v>2551</v>
      </c>
      <c r="CO91">
        <v>1</v>
      </c>
      <c r="CP91" t="s">
        <v>1989</v>
      </c>
      <c r="CQ91" t="s">
        <v>2143</v>
      </c>
      <c r="CR91">
        <v>1</v>
      </c>
      <c r="CS91" t="s">
        <v>2552</v>
      </c>
      <c r="EI91" t="s">
        <v>2553</v>
      </c>
      <c r="EJ91" t="s">
        <v>2554</v>
      </c>
      <c r="EK91" t="s">
        <v>2555</v>
      </c>
      <c r="EL91" t="s">
        <v>2554</v>
      </c>
      <c r="EM91" t="s">
        <v>2543</v>
      </c>
      <c r="ET91">
        <v>2</v>
      </c>
      <c r="EU91" t="s">
        <v>2440</v>
      </c>
      <c r="EV91">
        <v>2024</v>
      </c>
      <c r="EX91" t="s">
        <v>2030</v>
      </c>
      <c r="EY91">
        <v>20</v>
      </c>
      <c r="FA91">
        <v>0</v>
      </c>
      <c r="FB91" t="s">
        <v>2556</v>
      </c>
      <c r="FC91">
        <v>350</v>
      </c>
      <c r="FD91" t="s">
        <v>442</v>
      </c>
      <c r="FE91">
        <v>30000</v>
      </c>
    </row>
    <row r="92" spans="1:177" x14ac:dyDescent="0.3">
      <c r="A92">
        <v>91</v>
      </c>
      <c r="B92" t="s">
        <v>2557</v>
      </c>
      <c r="C92" t="s">
        <v>513</v>
      </c>
      <c r="D92" t="s">
        <v>2557</v>
      </c>
      <c r="F92" t="s">
        <v>2558</v>
      </c>
      <c r="G92" t="s">
        <v>2561</v>
      </c>
      <c r="H92">
        <v>1710</v>
      </c>
      <c r="I92" t="s">
        <v>2562</v>
      </c>
      <c r="J92">
        <v>72090</v>
      </c>
      <c r="K92" t="s">
        <v>423</v>
      </c>
      <c r="L92" t="s">
        <v>423</v>
      </c>
      <c r="M92" t="s">
        <v>2559</v>
      </c>
      <c r="N92" t="s">
        <v>2560</v>
      </c>
      <c r="O92">
        <v>2212185540</v>
      </c>
      <c r="P92" s="2" t="s">
        <v>2563</v>
      </c>
      <c r="Q92" t="s">
        <v>2184</v>
      </c>
      <c r="R92" t="s">
        <v>2588</v>
      </c>
      <c r="S92">
        <v>9</v>
      </c>
      <c r="T92" t="s">
        <v>2564</v>
      </c>
      <c r="U92">
        <v>2</v>
      </c>
      <c r="V92">
        <v>2</v>
      </c>
      <c r="W92">
        <v>4</v>
      </c>
      <c r="X92">
        <v>2</v>
      </c>
      <c r="Y92">
        <v>2</v>
      </c>
      <c r="Z92">
        <v>2</v>
      </c>
      <c r="AA92" t="s">
        <v>904</v>
      </c>
      <c r="AB92">
        <v>1259</v>
      </c>
      <c r="AC92">
        <v>1259</v>
      </c>
      <c r="AE92" t="s">
        <v>2565</v>
      </c>
      <c r="AF92">
        <v>10</v>
      </c>
      <c r="AG92">
        <v>11</v>
      </c>
      <c r="AH92">
        <v>1</v>
      </c>
      <c r="AL92">
        <v>45</v>
      </c>
      <c r="AM92">
        <v>3</v>
      </c>
      <c r="AO92" t="s">
        <v>2589</v>
      </c>
      <c r="AR92" s="9" t="s">
        <v>2590</v>
      </c>
      <c r="AU92" s="9" t="s">
        <v>2593</v>
      </c>
      <c r="AX92" s="9" t="s">
        <v>2594</v>
      </c>
      <c r="BA92" s="9" t="s">
        <v>2595</v>
      </c>
      <c r="BD92" s="9" t="s">
        <v>2596</v>
      </c>
      <c r="BG92" s="9" t="s">
        <v>2591</v>
      </c>
      <c r="BJ92" s="9" t="s">
        <v>2592</v>
      </c>
      <c r="BM92" s="9" t="s">
        <v>2597</v>
      </c>
      <c r="BP92" s="9" t="s">
        <v>2598</v>
      </c>
      <c r="BT92">
        <v>37</v>
      </c>
      <c r="BU92">
        <v>7</v>
      </c>
      <c r="BV92">
        <v>1</v>
      </c>
      <c r="BW92">
        <v>6</v>
      </c>
      <c r="BX92">
        <v>2</v>
      </c>
      <c r="BZ92">
        <v>1</v>
      </c>
      <c r="CB92">
        <v>17</v>
      </c>
      <c r="CG92">
        <v>4</v>
      </c>
      <c r="CH92" t="s">
        <v>1991</v>
      </c>
      <c r="CI92">
        <v>15</v>
      </c>
      <c r="CK92" t="s">
        <v>499</v>
      </c>
      <c r="CO92">
        <v>1</v>
      </c>
      <c r="CP92" t="s">
        <v>1989</v>
      </c>
      <c r="CQ92" t="s">
        <v>715</v>
      </c>
      <c r="CR92">
        <v>1</v>
      </c>
      <c r="CS92" t="s">
        <v>715</v>
      </c>
      <c r="EI92" t="s">
        <v>2566</v>
      </c>
      <c r="EJ92" t="s">
        <v>435</v>
      </c>
      <c r="EK92" t="s">
        <v>2567</v>
      </c>
      <c r="EL92" t="s">
        <v>779</v>
      </c>
      <c r="EM92" t="s">
        <v>779</v>
      </c>
      <c r="ET92">
        <v>23</v>
      </c>
      <c r="EU92" t="s">
        <v>2440</v>
      </c>
      <c r="EV92">
        <v>2024</v>
      </c>
      <c r="EY92">
        <v>0</v>
      </c>
      <c r="FA92">
        <v>0</v>
      </c>
      <c r="FC92">
        <v>0</v>
      </c>
      <c r="FD92" t="s">
        <v>442</v>
      </c>
      <c r="FE92">
        <v>1260</v>
      </c>
    </row>
    <row r="93" spans="1:177" x14ac:dyDescent="0.3">
      <c r="A93">
        <v>92</v>
      </c>
      <c r="B93" t="s">
        <v>2569</v>
      </c>
      <c r="C93" t="s">
        <v>513</v>
      </c>
      <c r="D93" t="s">
        <v>2568</v>
      </c>
      <c r="F93" t="s">
        <v>2570</v>
      </c>
      <c r="G93" t="s">
        <v>2572</v>
      </c>
      <c r="H93" t="s">
        <v>3538</v>
      </c>
      <c r="I93" t="s">
        <v>421</v>
      </c>
      <c r="J93">
        <v>75480</v>
      </c>
      <c r="K93" t="s">
        <v>1563</v>
      </c>
      <c r="L93" t="s">
        <v>423</v>
      </c>
      <c r="M93" t="s">
        <v>2571</v>
      </c>
      <c r="N93" t="s">
        <v>2571</v>
      </c>
      <c r="O93">
        <v>2491597995</v>
      </c>
      <c r="P93" s="2" t="s">
        <v>2573</v>
      </c>
      <c r="Q93" t="s">
        <v>2184</v>
      </c>
      <c r="R93" t="s">
        <v>2576</v>
      </c>
      <c r="S93">
        <v>5</v>
      </c>
      <c r="T93" t="s">
        <v>2574</v>
      </c>
      <c r="U93">
        <v>1</v>
      </c>
      <c r="V93">
        <v>2</v>
      </c>
      <c r="W93">
        <v>1</v>
      </c>
      <c r="X93">
        <v>1</v>
      </c>
      <c r="Y93">
        <v>1</v>
      </c>
      <c r="Z93">
        <v>0</v>
      </c>
      <c r="AA93" t="s">
        <v>450</v>
      </c>
      <c r="AB93">
        <v>741.81</v>
      </c>
      <c r="AC93">
        <v>741.81</v>
      </c>
      <c r="AE93" t="s">
        <v>2666</v>
      </c>
      <c r="AF93">
        <v>2</v>
      </c>
      <c r="AG93">
        <v>5</v>
      </c>
      <c r="AH93">
        <v>1</v>
      </c>
      <c r="AL93">
        <v>214</v>
      </c>
      <c r="AM93">
        <v>50</v>
      </c>
      <c r="AO93" t="s">
        <v>2575</v>
      </c>
      <c r="AR93" s="9" t="s">
        <v>2582</v>
      </c>
      <c r="AU93" s="9" t="s">
        <v>2584</v>
      </c>
      <c r="BA93" s="9" t="s">
        <v>2585</v>
      </c>
      <c r="BD93" s="9" t="s">
        <v>2586</v>
      </c>
      <c r="BG93" s="9" t="s">
        <v>2583</v>
      </c>
      <c r="BT93">
        <v>11</v>
      </c>
      <c r="BU93">
        <v>1</v>
      </c>
      <c r="BW93">
        <v>2</v>
      </c>
      <c r="BZ93">
        <v>1</v>
      </c>
      <c r="CB93">
        <v>5</v>
      </c>
      <c r="CG93">
        <v>1</v>
      </c>
      <c r="CH93" t="s">
        <v>2577</v>
      </c>
      <c r="CI93">
        <v>11</v>
      </c>
      <c r="CK93" t="s">
        <v>2424</v>
      </c>
      <c r="CR93">
        <v>11</v>
      </c>
      <c r="CS93" t="s">
        <v>2424</v>
      </c>
      <c r="CT93">
        <v>8</v>
      </c>
      <c r="CU93" t="s">
        <v>2424</v>
      </c>
      <c r="EI93" t="s">
        <v>2578</v>
      </c>
      <c r="EJ93" t="s">
        <v>435</v>
      </c>
      <c r="EK93" t="s">
        <v>2579</v>
      </c>
      <c r="EL93" t="s">
        <v>2581</v>
      </c>
      <c r="EM93" t="s">
        <v>2580</v>
      </c>
      <c r="ET93">
        <v>20</v>
      </c>
      <c r="EU93" t="s">
        <v>2440</v>
      </c>
      <c r="EV93">
        <v>2024</v>
      </c>
      <c r="EY93">
        <v>0</v>
      </c>
      <c r="FA93">
        <v>0</v>
      </c>
      <c r="FC93">
        <v>0</v>
      </c>
      <c r="FD93" t="s">
        <v>2587</v>
      </c>
      <c r="FE93">
        <v>20000</v>
      </c>
    </row>
    <row r="94" spans="1:177" x14ac:dyDescent="0.3">
      <c r="A94">
        <v>93</v>
      </c>
      <c r="B94" t="s">
        <v>2599</v>
      </c>
      <c r="C94" t="s">
        <v>513</v>
      </c>
      <c r="D94" t="s">
        <v>1872</v>
      </c>
      <c r="F94" t="s">
        <v>1874</v>
      </c>
      <c r="G94" t="s">
        <v>2602</v>
      </c>
      <c r="H94" t="s">
        <v>3539</v>
      </c>
      <c r="I94" t="s">
        <v>421</v>
      </c>
      <c r="J94">
        <v>72000</v>
      </c>
      <c r="K94" t="s">
        <v>423</v>
      </c>
      <c r="L94" t="s">
        <v>423</v>
      </c>
      <c r="M94" t="s">
        <v>2600</v>
      </c>
      <c r="N94" t="s">
        <v>2601</v>
      </c>
      <c r="O94">
        <v>2222321241</v>
      </c>
      <c r="Q94" t="s">
        <v>2184</v>
      </c>
      <c r="R94" t="s">
        <v>2605</v>
      </c>
      <c r="S94">
        <v>11</v>
      </c>
      <c r="T94" t="s">
        <v>2603</v>
      </c>
      <c r="U94">
        <v>1</v>
      </c>
      <c r="V94">
        <v>2</v>
      </c>
      <c r="W94">
        <v>1</v>
      </c>
      <c r="X94">
        <v>1</v>
      </c>
      <c r="Y94">
        <v>1</v>
      </c>
      <c r="Z94">
        <v>0</v>
      </c>
      <c r="AA94" t="s">
        <v>807</v>
      </c>
      <c r="AB94">
        <v>84</v>
      </c>
      <c r="AC94">
        <v>84</v>
      </c>
      <c r="AE94" t="s">
        <v>2623</v>
      </c>
      <c r="AF94">
        <v>2</v>
      </c>
      <c r="AG94">
        <v>1</v>
      </c>
      <c r="AH94">
        <v>1</v>
      </c>
      <c r="AL94">
        <v>30</v>
      </c>
      <c r="AM94">
        <v>1</v>
      </c>
      <c r="AO94" t="s">
        <v>2616</v>
      </c>
      <c r="AR94" s="9" t="s">
        <v>2617</v>
      </c>
      <c r="BG94" s="9" t="s">
        <v>2618</v>
      </c>
      <c r="BT94">
        <v>6</v>
      </c>
      <c r="BU94">
        <v>1</v>
      </c>
      <c r="BW94">
        <v>2</v>
      </c>
      <c r="BZ94">
        <v>2</v>
      </c>
      <c r="CA94">
        <v>1</v>
      </c>
      <c r="CG94">
        <v>1</v>
      </c>
      <c r="CH94" t="s">
        <v>429</v>
      </c>
      <c r="CI94">
        <v>2</v>
      </c>
      <c r="CK94" t="s">
        <v>2620</v>
      </c>
      <c r="CO94">
        <v>1</v>
      </c>
      <c r="CP94" t="s">
        <v>1842</v>
      </c>
      <c r="CQ94" t="s">
        <v>429</v>
      </c>
      <c r="CR94">
        <v>4</v>
      </c>
      <c r="CS94" t="s">
        <v>2424</v>
      </c>
      <c r="CT94">
        <v>2</v>
      </c>
      <c r="CU94" t="s">
        <v>2619</v>
      </c>
      <c r="EI94" t="s">
        <v>2606</v>
      </c>
      <c r="EJ94" t="s">
        <v>2602</v>
      </c>
      <c r="EK94" t="s">
        <v>2517</v>
      </c>
      <c r="EL94" t="s">
        <v>2517</v>
      </c>
      <c r="EM94" t="s">
        <v>2517</v>
      </c>
      <c r="ET94">
        <v>27</v>
      </c>
      <c r="EU94" t="s">
        <v>2440</v>
      </c>
      <c r="EV94">
        <v>2024</v>
      </c>
      <c r="EY94">
        <v>0</v>
      </c>
      <c r="FA94">
        <v>0</v>
      </c>
      <c r="FC94">
        <v>0</v>
      </c>
      <c r="FD94" t="s">
        <v>442</v>
      </c>
      <c r="FE94">
        <v>180</v>
      </c>
    </row>
    <row r="95" spans="1:177" x14ac:dyDescent="0.3">
      <c r="A95">
        <v>94</v>
      </c>
      <c r="B95" t="s">
        <v>2642</v>
      </c>
      <c r="C95" t="s">
        <v>513</v>
      </c>
      <c r="D95" t="s">
        <v>1872</v>
      </c>
      <c r="F95" t="s">
        <v>1874</v>
      </c>
      <c r="G95" t="s">
        <v>2379</v>
      </c>
      <c r="H95" t="s">
        <v>3540</v>
      </c>
      <c r="I95" t="s">
        <v>421</v>
      </c>
      <c r="J95">
        <v>72000</v>
      </c>
      <c r="K95" t="s">
        <v>423</v>
      </c>
      <c r="L95" t="s">
        <v>423</v>
      </c>
      <c r="M95" t="s">
        <v>2600</v>
      </c>
      <c r="N95" t="s">
        <v>2601</v>
      </c>
      <c r="O95">
        <v>2222324984</v>
      </c>
      <c r="Q95" t="s">
        <v>2184</v>
      </c>
      <c r="R95" t="s">
        <v>2605</v>
      </c>
      <c r="S95">
        <v>11</v>
      </c>
      <c r="T95" t="s">
        <v>2603</v>
      </c>
      <c r="U95">
        <v>1</v>
      </c>
      <c r="V95">
        <v>2</v>
      </c>
      <c r="W95">
        <v>1</v>
      </c>
      <c r="X95">
        <v>1</v>
      </c>
      <c r="Y95">
        <v>1</v>
      </c>
      <c r="Z95">
        <v>0</v>
      </c>
      <c r="AA95" t="s">
        <v>807</v>
      </c>
      <c r="AB95">
        <v>35</v>
      </c>
      <c r="AC95">
        <v>35</v>
      </c>
      <c r="AE95" t="s">
        <v>2623</v>
      </c>
      <c r="AF95">
        <v>2</v>
      </c>
      <c r="AG95">
        <v>8</v>
      </c>
      <c r="AH95">
        <v>1</v>
      </c>
      <c r="AL95">
        <v>30</v>
      </c>
      <c r="AM95">
        <v>1</v>
      </c>
      <c r="AO95" t="s">
        <v>2604</v>
      </c>
      <c r="AR95" s="9" t="s">
        <v>2607</v>
      </c>
      <c r="AU95" s="9" t="s">
        <v>2610</v>
      </c>
      <c r="AX95" s="9" t="s">
        <v>2611</v>
      </c>
      <c r="BA95" s="9" t="s">
        <v>2612</v>
      </c>
      <c r="BD95" s="9" t="s">
        <v>2613</v>
      </c>
      <c r="BG95" s="9" t="s">
        <v>2608</v>
      </c>
      <c r="BJ95" s="9" t="s">
        <v>2609</v>
      </c>
      <c r="BM95" s="9" t="s">
        <v>2614</v>
      </c>
      <c r="BP95" s="9" t="s">
        <v>2615</v>
      </c>
      <c r="BT95">
        <v>1</v>
      </c>
      <c r="BU95">
        <v>1</v>
      </c>
      <c r="BW95">
        <v>1</v>
      </c>
      <c r="BZ95">
        <v>1</v>
      </c>
      <c r="CA95">
        <v>1</v>
      </c>
      <c r="CB95">
        <v>1</v>
      </c>
      <c r="CG95">
        <v>1</v>
      </c>
      <c r="CH95" t="s">
        <v>429</v>
      </c>
      <c r="CI95">
        <v>2</v>
      </c>
      <c r="CK95" t="s">
        <v>2620</v>
      </c>
      <c r="CO95">
        <v>1</v>
      </c>
      <c r="CP95" t="s">
        <v>1842</v>
      </c>
      <c r="CQ95" t="s">
        <v>2143</v>
      </c>
      <c r="EI95" t="s">
        <v>2643</v>
      </c>
      <c r="EJ95" t="s">
        <v>2517</v>
      </c>
      <c r="EK95" t="s">
        <v>2517</v>
      </c>
      <c r="EL95" t="s">
        <v>2517</v>
      </c>
      <c r="EM95" t="s">
        <v>2379</v>
      </c>
      <c r="ET95">
        <v>27</v>
      </c>
      <c r="EU95" t="s">
        <v>2440</v>
      </c>
      <c r="EV95">
        <v>2024</v>
      </c>
      <c r="EY95">
        <v>0</v>
      </c>
      <c r="FA95">
        <v>0</v>
      </c>
      <c r="FC95">
        <v>0</v>
      </c>
      <c r="FD95" t="s">
        <v>442</v>
      </c>
      <c r="FE95">
        <v>600</v>
      </c>
    </row>
    <row r="96" spans="1:177" x14ac:dyDescent="0.3">
      <c r="A96">
        <v>95</v>
      </c>
      <c r="B96" t="s">
        <v>2621</v>
      </c>
      <c r="C96" t="s">
        <v>513</v>
      </c>
      <c r="D96" t="s">
        <v>1872</v>
      </c>
      <c r="F96" t="s">
        <v>1874</v>
      </c>
      <c r="G96" t="s">
        <v>2622</v>
      </c>
      <c r="H96" t="s">
        <v>3541</v>
      </c>
      <c r="I96" t="s">
        <v>421</v>
      </c>
      <c r="J96">
        <v>72000</v>
      </c>
      <c r="K96" t="s">
        <v>423</v>
      </c>
      <c r="L96" t="s">
        <v>423</v>
      </c>
      <c r="M96" t="s">
        <v>2600</v>
      </c>
      <c r="N96" t="s">
        <v>2601</v>
      </c>
      <c r="O96">
        <v>2222321241</v>
      </c>
      <c r="Q96" t="s">
        <v>2184</v>
      </c>
      <c r="R96" t="s">
        <v>2605</v>
      </c>
      <c r="S96">
        <v>11</v>
      </c>
      <c r="T96" t="s">
        <v>2603</v>
      </c>
      <c r="U96">
        <v>1</v>
      </c>
      <c r="V96">
        <v>1</v>
      </c>
      <c r="W96">
        <v>1</v>
      </c>
      <c r="X96">
        <v>1</v>
      </c>
      <c r="Y96">
        <v>0</v>
      </c>
      <c r="Z96">
        <v>0</v>
      </c>
      <c r="AA96" t="s">
        <v>807</v>
      </c>
      <c r="AB96">
        <v>60</v>
      </c>
      <c r="AC96">
        <v>60</v>
      </c>
      <c r="AE96" t="s">
        <v>2623</v>
      </c>
      <c r="AF96">
        <v>1</v>
      </c>
      <c r="AG96">
        <v>3</v>
      </c>
      <c r="AH96">
        <v>1</v>
      </c>
      <c r="AL96">
        <v>30</v>
      </c>
      <c r="AM96">
        <v>1</v>
      </c>
      <c r="AO96" t="s">
        <v>2624</v>
      </c>
      <c r="AR96" s="9" t="s">
        <v>2626</v>
      </c>
      <c r="AU96" s="9" t="s">
        <v>2628</v>
      </c>
      <c r="BG96" s="9" t="s">
        <v>2627</v>
      </c>
      <c r="BT96">
        <v>3</v>
      </c>
      <c r="BU96">
        <v>2</v>
      </c>
      <c r="BW96">
        <v>2</v>
      </c>
      <c r="BZ96">
        <v>1</v>
      </c>
      <c r="CA96">
        <v>1</v>
      </c>
      <c r="CB96">
        <v>2</v>
      </c>
      <c r="CG96">
        <v>2</v>
      </c>
      <c r="CH96" t="s">
        <v>429</v>
      </c>
      <c r="CI96">
        <v>1</v>
      </c>
      <c r="CJ96">
        <v>1</v>
      </c>
      <c r="CK96" t="s">
        <v>2620</v>
      </c>
      <c r="CO96">
        <v>1</v>
      </c>
      <c r="CP96" t="s">
        <v>1842</v>
      </c>
      <c r="CQ96" t="s">
        <v>429</v>
      </c>
      <c r="CR96">
        <v>2</v>
      </c>
      <c r="CS96" t="s">
        <v>2424</v>
      </c>
      <c r="EI96" t="s">
        <v>2625</v>
      </c>
      <c r="EJ96" t="s">
        <v>2517</v>
      </c>
      <c r="EK96" t="s">
        <v>2517</v>
      </c>
      <c r="EL96" t="s">
        <v>1622</v>
      </c>
      <c r="EM96" t="s">
        <v>2517</v>
      </c>
      <c r="ET96">
        <v>27</v>
      </c>
      <c r="EU96" t="s">
        <v>2440</v>
      </c>
      <c r="EV96">
        <v>2024</v>
      </c>
      <c r="EY96">
        <v>0</v>
      </c>
      <c r="FA96">
        <v>0</v>
      </c>
      <c r="FC96">
        <v>0</v>
      </c>
      <c r="FD96" t="s">
        <v>442</v>
      </c>
      <c r="FE96">
        <v>240</v>
      </c>
    </row>
    <row r="97" spans="1:161" x14ac:dyDescent="0.3">
      <c r="A97">
        <v>96</v>
      </c>
      <c r="B97" t="s">
        <v>2629</v>
      </c>
      <c r="C97" t="s">
        <v>513</v>
      </c>
      <c r="D97" t="s">
        <v>1872</v>
      </c>
      <c r="F97" t="s">
        <v>1874</v>
      </c>
      <c r="G97" t="s">
        <v>2630</v>
      </c>
      <c r="H97" t="s">
        <v>3542</v>
      </c>
      <c r="I97" t="s">
        <v>2631</v>
      </c>
      <c r="J97">
        <v>72030</v>
      </c>
      <c r="K97" t="s">
        <v>423</v>
      </c>
      <c r="L97" t="s">
        <v>423</v>
      </c>
      <c r="M97" t="s">
        <v>2600</v>
      </c>
      <c r="N97" t="s">
        <v>2601</v>
      </c>
      <c r="O97">
        <v>2222900743</v>
      </c>
      <c r="Q97" t="s">
        <v>2184</v>
      </c>
      <c r="R97" t="s">
        <v>2605</v>
      </c>
      <c r="S97">
        <v>34</v>
      </c>
      <c r="T97" s="10" t="s">
        <v>2315</v>
      </c>
      <c r="U97">
        <v>1</v>
      </c>
      <c r="V97">
        <v>1</v>
      </c>
      <c r="W97">
        <v>1</v>
      </c>
      <c r="X97">
        <v>1</v>
      </c>
      <c r="Y97">
        <v>0</v>
      </c>
      <c r="Z97">
        <v>0</v>
      </c>
      <c r="AA97" t="s">
        <v>807</v>
      </c>
      <c r="AB97">
        <v>57</v>
      </c>
      <c r="AC97">
        <v>57</v>
      </c>
      <c r="AE97" t="s">
        <v>2623</v>
      </c>
      <c r="AF97">
        <v>1</v>
      </c>
      <c r="AG97">
        <v>6</v>
      </c>
      <c r="AH97">
        <v>1</v>
      </c>
      <c r="AL97">
        <v>30</v>
      </c>
      <c r="AM97">
        <v>1</v>
      </c>
      <c r="AO97" t="s">
        <v>2632</v>
      </c>
      <c r="AR97" s="9" t="s">
        <v>2637</v>
      </c>
      <c r="AU97" s="9" t="s">
        <v>2639</v>
      </c>
      <c r="BA97" s="9" t="s">
        <v>2640</v>
      </c>
      <c r="BG97" s="9" t="s">
        <v>2638</v>
      </c>
      <c r="BM97" s="9" t="s">
        <v>2641</v>
      </c>
      <c r="BT97">
        <v>2</v>
      </c>
      <c r="BU97">
        <v>1</v>
      </c>
      <c r="BW97">
        <v>1</v>
      </c>
      <c r="BZ97">
        <v>1</v>
      </c>
      <c r="CA97">
        <v>1</v>
      </c>
      <c r="CB97">
        <v>1</v>
      </c>
      <c r="CG97">
        <v>1</v>
      </c>
      <c r="CH97" t="s">
        <v>429</v>
      </c>
      <c r="CI97">
        <v>2</v>
      </c>
      <c r="CK97" t="s">
        <v>2633</v>
      </c>
      <c r="CO97">
        <v>1</v>
      </c>
      <c r="CP97" t="s">
        <v>1842</v>
      </c>
      <c r="CQ97" t="s">
        <v>429</v>
      </c>
      <c r="CR97">
        <v>3</v>
      </c>
      <c r="CS97" t="s">
        <v>2424</v>
      </c>
      <c r="EI97" t="s">
        <v>2634</v>
      </c>
      <c r="EJ97" t="s">
        <v>2635</v>
      </c>
      <c r="EK97" t="s">
        <v>2636</v>
      </c>
      <c r="EL97" t="s">
        <v>2517</v>
      </c>
      <c r="EM97" t="s">
        <v>2517</v>
      </c>
      <c r="ET97">
        <v>27</v>
      </c>
      <c r="EU97" t="s">
        <v>2440</v>
      </c>
      <c r="EV97">
        <v>2024</v>
      </c>
      <c r="EY97">
        <v>0</v>
      </c>
      <c r="FA97">
        <v>0</v>
      </c>
      <c r="FC97">
        <v>0</v>
      </c>
      <c r="FD97" t="s">
        <v>442</v>
      </c>
      <c r="FE97">
        <v>420</v>
      </c>
    </row>
    <row r="98" spans="1:161" x14ac:dyDescent="0.3">
      <c r="A98">
        <v>97</v>
      </c>
      <c r="B98" t="s">
        <v>2644</v>
      </c>
      <c r="C98" t="s">
        <v>513</v>
      </c>
      <c r="D98" t="s">
        <v>1872</v>
      </c>
      <c r="F98" t="s">
        <v>1874</v>
      </c>
      <c r="G98" t="s">
        <v>2602</v>
      </c>
      <c r="H98" t="s">
        <v>3543</v>
      </c>
      <c r="I98" t="s">
        <v>421</v>
      </c>
      <c r="J98">
        <v>72000</v>
      </c>
      <c r="K98" t="s">
        <v>423</v>
      </c>
      <c r="L98" t="s">
        <v>423</v>
      </c>
      <c r="M98" t="s">
        <v>2600</v>
      </c>
      <c r="N98" t="s">
        <v>2601</v>
      </c>
      <c r="O98">
        <v>2222321241</v>
      </c>
      <c r="Q98" t="s">
        <v>2184</v>
      </c>
      <c r="R98" t="s">
        <v>2605</v>
      </c>
      <c r="S98">
        <v>11</v>
      </c>
      <c r="T98" t="s">
        <v>2603</v>
      </c>
      <c r="U98">
        <v>1</v>
      </c>
      <c r="V98">
        <v>2</v>
      </c>
      <c r="W98">
        <v>1</v>
      </c>
      <c r="X98">
        <v>1</v>
      </c>
      <c r="Y98">
        <v>1</v>
      </c>
      <c r="Z98">
        <v>0</v>
      </c>
      <c r="AA98" t="s">
        <v>807</v>
      </c>
      <c r="AB98">
        <v>82</v>
      </c>
      <c r="AC98">
        <v>82</v>
      </c>
      <c r="AE98" t="s">
        <v>2623</v>
      </c>
      <c r="AF98">
        <v>3</v>
      </c>
      <c r="AG98">
        <v>1</v>
      </c>
      <c r="AH98">
        <v>1</v>
      </c>
      <c r="AL98">
        <v>30</v>
      </c>
      <c r="AM98">
        <v>1</v>
      </c>
      <c r="AO98" t="s">
        <v>2645</v>
      </c>
      <c r="AR98" s="9" t="s">
        <v>2647</v>
      </c>
      <c r="AU98" s="9" t="s">
        <v>2649</v>
      </c>
      <c r="BG98" s="9" t="s">
        <v>2648</v>
      </c>
      <c r="BT98">
        <v>2</v>
      </c>
      <c r="BU98">
        <v>2</v>
      </c>
      <c r="BW98">
        <v>1</v>
      </c>
      <c r="BZ98">
        <v>1</v>
      </c>
      <c r="CA98">
        <v>1</v>
      </c>
      <c r="CB98">
        <v>1</v>
      </c>
      <c r="CG98">
        <v>1</v>
      </c>
      <c r="CH98" t="s">
        <v>429</v>
      </c>
      <c r="CI98">
        <v>2</v>
      </c>
      <c r="CK98" t="s">
        <v>2633</v>
      </c>
      <c r="CO98">
        <v>1</v>
      </c>
      <c r="CP98" t="s">
        <v>1842</v>
      </c>
      <c r="CQ98" t="s">
        <v>429</v>
      </c>
      <c r="CR98">
        <v>2</v>
      </c>
      <c r="CS98" t="s">
        <v>2424</v>
      </c>
      <c r="EI98" t="s">
        <v>2606</v>
      </c>
      <c r="EJ98" t="s">
        <v>2646</v>
      </c>
      <c r="EK98" t="s">
        <v>2517</v>
      </c>
      <c r="EL98" t="s">
        <v>2602</v>
      </c>
      <c r="EM98" t="s">
        <v>2517</v>
      </c>
      <c r="ET98">
        <v>27</v>
      </c>
      <c r="EU98" t="s">
        <v>2440</v>
      </c>
      <c r="EV98">
        <v>2024</v>
      </c>
      <c r="EY98">
        <v>0</v>
      </c>
      <c r="FA98">
        <v>0</v>
      </c>
      <c r="FC98">
        <v>0</v>
      </c>
      <c r="FD98" t="s">
        <v>442</v>
      </c>
      <c r="FE98">
        <v>240</v>
      </c>
    </row>
    <row r="99" spans="1:161" x14ac:dyDescent="0.3">
      <c r="A99">
        <v>98</v>
      </c>
      <c r="B99" t="s">
        <v>2650</v>
      </c>
      <c r="C99" t="s">
        <v>513</v>
      </c>
      <c r="D99" t="s">
        <v>1872</v>
      </c>
      <c r="F99" t="s">
        <v>1874</v>
      </c>
      <c r="G99" t="s">
        <v>2630</v>
      </c>
      <c r="H99" t="s">
        <v>3544</v>
      </c>
      <c r="I99" t="s">
        <v>2651</v>
      </c>
      <c r="J99">
        <v>72030</v>
      </c>
      <c r="K99" t="s">
        <v>423</v>
      </c>
      <c r="L99" t="s">
        <v>423</v>
      </c>
      <c r="M99" t="s">
        <v>2600</v>
      </c>
      <c r="N99" t="s">
        <v>2601</v>
      </c>
      <c r="O99">
        <v>2222265130</v>
      </c>
      <c r="P99" s="2" t="s">
        <v>2652</v>
      </c>
      <c r="Q99" t="s">
        <v>2184</v>
      </c>
      <c r="R99" t="s">
        <v>2605</v>
      </c>
      <c r="S99">
        <v>34</v>
      </c>
      <c r="T99" t="s">
        <v>2653</v>
      </c>
      <c r="U99">
        <v>1</v>
      </c>
      <c r="V99">
        <v>1</v>
      </c>
      <c r="W99">
        <v>1</v>
      </c>
      <c r="X99">
        <v>1</v>
      </c>
      <c r="Y99">
        <v>0</v>
      </c>
      <c r="Z99">
        <v>0</v>
      </c>
      <c r="AA99" t="s">
        <v>807</v>
      </c>
      <c r="AB99">
        <v>37</v>
      </c>
      <c r="AC99">
        <v>37</v>
      </c>
      <c r="AE99" t="s">
        <v>2623</v>
      </c>
      <c r="AF99">
        <v>2</v>
      </c>
      <c r="AG99">
        <v>4</v>
      </c>
      <c r="AH99">
        <v>1</v>
      </c>
      <c r="AL99">
        <v>30</v>
      </c>
      <c r="AM99">
        <v>1</v>
      </c>
      <c r="AO99" t="s">
        <v>2654</v>
      </c>
      <c r="AR99" s="9" t="s">
        <v>2656</v>
      </c>
      <c r="AU99" s="9" t="s">
        <v>2658</v>
      </c>
      <c r="BA99" s="9" t="s">
        <v>2659</v>
      </c>
      <c r="BG99" s="9" t="s">
        <v>2657</v>
      </c>
      <c r="BM99" s="9" t="s">
        <v>2660</v>
      </c>
      <c r="BT99">
        <v>1</v>
      </c>
      <c r="BU99">
        <v>1</v>
      </c>
      <c r="BW99">
        <v>1</v>
      </c>
      <c r="BZ99">
        <v>1</v>
      </c>
      <c r="CB99">
        <v>1</v>
      </c>
      <c r="CG99">
        <v>1</v>
      </c>
      <c r="CH99" t="s">
        <v>429</v>
      </c>
      <c r="CI99">
        <v>2</v>
      </c>
      <c r="CK99" t="s">
        <v>2633</v>
      </c>
      <c r="CO99">
        <v>1</v>
      </c>
      <c r="CP99" t="s">
        <v>1842</v>
      </c>
      <c r="CQ99" t="s">
        <v>429</v>
      </c>
      <c r="CR99">
        <v>3</v>
      </c>
      <c r="CS99" t="s">
        <v>2424</v>
      </c>
      <c r="EI99" t="s">
        <v>2655</v>
      </c>
      <c r="EJ99" t="s">
        <v>2517</v>
      </c>
      <c r="EK99" t="s">
        <v>2636</v>
      </c>
      <c r="EL99" t="s">
        <v>2517</v>
      </c>
      <c r="EM99" t="s">
        <v>2517</v>
      </c>
      <c r="ET99">
        <v>27</v>
      </c>
      <c r="EU99" t="s">
        <v>2440</v>
      </c>
      <c r="EV99">
        <v>2024</v>
      </c>
      <c r="EY99">
        <v>0</v>
      </c>
      <c r="FA99">
        <v>0</v>
      </c>
      <c r="FC99">
        <v>0</v>
      </c>
      <c r="FD99" t="s">
        <v>442</v>
      </c>
      <c r="FE99">
        <v>360</v>
      </c>
    </row>
    <row r="100" spans="1:161" x14ac:dyDescent="0.3">
      <c r="A100">
        <v>99</v>
      </c>
      <c r="B100" t="s">
        <v>2676</v>
      </c>
      <c r="C100" t="s">
        <v>513</v>
      </c>
      <c r="D100" t="s">
        <v>2675</v>
      </c>
      <c r="F100" t="s">
        <v>2677</v>
      </c>
      <c r="G100" t="s">
        <v>2680</v>
      </c>
      <c r="H100" t="s">
        <v>2681</v>
      </c>
      <c r="I100" t="s">
        <v>2682</v>
      </c>
      <c r="J100">
        <v>72310</v>
      </c>
      <c r="K100" t="s">
        <v>2391</v>
      </c>
      <c r="L100" t="s">
        <v>423</v>
      </c>
      <c r="M100" t="s">
        <v>2678</v>
      </c>
      <c r="N100" t="s">
        <v>2679</v>
      </c>
      <c r="O100">
        <v>2227115150</v>
      </c>
      <c r="P100" s="2" t="s">
        <v>2683</v>
      </c>
      <c r="Q100" t="s">
        <v>2184</v>
      </c>
      <c r="R100" t="s">
        <v>428</v>
      </c>
      <c r="S100">
        <v>5</v>
      </c>
      <c r="T100">
        <v>1920</v>
      </c>
      <c r="U100">
        <v>1</v>
      </c>
      <c r="V100">
        <v>2</v>
      </c>
      <c r="W100">
        <v>4</v>
      </c>
      <c r="X100">
        <v>1</v>
      </c>
      <c r="Y100">
        <v>1</v>
      </c>
      <c r="Z100">
        <v>0</v>
      </c>
      <c r="AA100" t="s">
        <v>2684</v>
      </c>
      <c r="AB100">
        <v>1215.48</v>
      </c>
      <c r="AC100">
        <v>1215.48</v>
      </c>
      <c r="AE100" t="s">
        <v>2675</v>
      </c>
      <c r="AF100">
        <v>5</v>
      </c>
      <c r="AG100">
        <v>15</v>
      </c>
      <c r="AH100">
        <v>3</v>
      </c>
      <c r="AL100">
        <v>167</v>
      </c>
      <c r="AM100">
        <v>7</v>
      </c>
      <c r="AO100" t="s">
        <v>2690</v>
      </c>
      <c r="AR100" s="9" t="s">
        <v>2693</v>
      </c>
      <c r="AU100" s="9" t="s">
        <v>2695</v>
      </c>
      <c r="BA100" s="9" t="s">
        <v>2696</v>
      </c>
      <c r="BG100" s="9" t="s">
        <v>2694</v>
      </c>
      <c r="BM100" s="9" t="s">
        <v>2697</v>
      </c>
      <c r="BT100">
        <v>10</v>
      </c>
      <c r="BU100">
        <v>1</v>
      </c>
      <c r="BV100">
        <v>2</v>
      </c>
      <c r="BW100">
        <v>4</v>
      </c>
      <c r="BZ100">
        <v>7</v>
      </c>
      <c r="CB100">
        <v>4</v>
      </c>
      <c r="CG100">
        <v>2</v>
      </c>
      <c r="CH100" t="s">
        <v>2691</v>
      </c>
      <c r="CI100">
        <v>3</v>
      </c>
      <c r="CK100" t="s">
        <v>2692</v>
      </c>
      <c r="EI100" t="s">
        <v>2686</v>
      </c>
      <c r="EJ100" t="s">
        <v>2687</v>
      </c>
      <c r="EK100" t="s">
        <v>2273</v>
      </c>
      <c r="EL100" t="s">
        <v>2689</v>
      </c>
      <c r="EM100" t="s">
        <v>2688</v>
      </c>
      <c r="ET100">
        <v>6</v>
      </c>
      <c r="EU100" t="s">
        <v>2685</v>
      </c>
      <c r="EV100">
        <v>2024</v>
      </c>
      <c r="EX100" t="s">
        <v>2030</v>
      </c>
      <c r="EY100">
        <f>250+500+500+(20*16)</f>
        <v>1570</v>
      </c>
      <c r="FA100">
        <v>0</v>
      </c>
      <c r="FC100">
        <v>0</v>
      </c>
      <c r="FD100" t="s">
        <v>442</v>
      </c>
      <c r="FE100">
        <v>1200</v>
      </c>
    </row>
    <row r="101" spans="1:161" x14ac:dyDescent="0.3">
      <c r="A101">
        <v>100</v>
      </c>
      <c r="B101" t="s">
        <v>2698</v>
      </c>
      <c r="C101" t="s">
        <v>513</v>
      </c>
      <c r="D101" t="s">
        <v>2698</v>
      </c>
      <c r="F101" t="s">
        <v>2699</v>
      </c>
      <c r="G101" t="s">
        <v>2703</v>
      </c>
      <c r="H101">
        <v>1409</v>
      </c>
      <c r="I101" t="s">
        <v>2704</v>
      </c>
      <c r="J101">
        <v>72280</v>
      </c>
      <c r="K101" t="s">
        <v>423</v>
      </c>
      <c r="L101" t="s">
        <v>423</v>
      </c>
      <c r="M101" t="s">
        <v>2700</v>
      </c>
      <c r="N101" t="s">
        <v>2702</v>
      </c>
      <c r="Q101" t="s">
        <v>2184</v>
      </c>
      <c r="R101" t="s">
        <v>2701</v>
      </c>
      <c r="AB101">
        <v>500.92</v>
      </c>
      <c r="AC101">
        <v>545.80999999999995</v>
      </c>
      <c r="AF101">
        <v>11</v>
      </c>
      <c r="AG101">
        <v>6</v>
      </c>
      <c r="AH101">
        <v>1</v>
      </c>
      <c r="AL101">
        <v>20</v>
      </c>
      <c r="AM101">
        <v>3</v>
      </c>
      <c r="FB101" t="s">
        <v>441</v>
      </c>
      <c r="FC101">
        <v>59</v>
      </c>
      <c r="FD101" t="s">
        <v>442</v>
      </c>
      <c r="FE101">
        <v>1020</v>
      </c>
    </row>
    <row r="102" spans="1:161" x14ac:dyDescent="0.3">
      <c r="A102">
        <v>101</v>
      </c>
      <c r="B102" t="s">
        <v>2706</v>
      </c>
      <c r="C102" t="s">
        <v>513</v>
      </c>
      <c r="D102" t="s">
        <v>2705</v>
      </c>
      <c r="F102" t="s">
        <v>2707</v>
      </c>
      <c r="G102" t="s">
        <v>2709</v>
      </c>
      <c r="H102">
        <v>401</v>
      </c>
      <c r="I102" t="s">
        <v>421</v>
      </c>
      <c r="J102">
        <v>73800</v>
      </c>
      <c r="K102" t="s">
        <v>2529</v>
      </c>
      <c r="L102" t="s">
        <v>423</v>
      </c>
      <c r="M102" t="s">
        <v>2708</v>
      </c>
      <c r="Q102" t="s">
        <v>2437</v>
      </c>
      <c r="R102" t="s">
        <v>2710</v>
      </c>
      <c r="AB102">
        <v>200</v>
      </c>
      <c r="AC102">
        <v>1254.0899999999999</v>
      </c>
      <c r="AE102" t="s">
        <v>2712</v>
      </c>
      <c r="AH102">
        <v>1</v>
      </c>
      <c r="AL102">
        <v>270</v>
      </c>
      <c r="AM102">
        <v>5</v>
      </c>
      <c r="AO102" t="s">
        <v>2711</v>
      </c>
      <c r="AR102" s="9" t="s">
        <v>2713</v>
      </c>
      <c r="AU102" s="9" t="s">
        <v>2716</v>
      </c>
      <c r="AX102" s="9" t="s">
        <v>2717</v>
      </c>
      <c r="BA102" s="9" t="s">
        <v>2718</v>
      </c>
      <c r="BD102" s="9" t="s">
        <v>2719</v>
      </c>
      <c r="BG102" s="9" t="s">
        <v>2714</v>
      </c>
      <c r="BJ102" s="9" t="s">
        <v>2715</v>
      </c>
      <c r="BM102" s="9" t="s">
        <v>2720</v>
      </c>
      <c r="BP102" s="9" t="s">
        <v>2721</v>
      </c>
      <c r="CI102">
        <v>9</v>
      </c>
      <c r="CJ102">
        <v>1</v>
      </c>
      <c r="EX102" t="s">
        <v>2030</v>
      </c>
      <c r="EY102">
        <v>287</v>
      </c>
      <c r="FA102">
        <v>0</v>
      </c>
      <c r="FB102" t="s">
        <v>441</v>
      </c>
      <c r="FC102">
        <v>145</v>
      </c>
      <c r="FD102" t="s">
        <v>442</v>
      </c>
      <c r="FE102">
        <v>1000</v>
      </c>
    </row>
    <row r="103" spans="1:161" x14ac:dyDescent="0.3">
      <c r="A103">
        <v>102</v>
      </c>
      <c r="B103" t="s">
        <v>2706</v>
      </c>
      <c r="C103" t="s">
        <v>513</v>
      </c>
      <c r="D103" t="s">
        <v>2705</v>
      </c>
      <c r="F103" t="s">
        <v>2707</v>
      </c>
      <c r="G103" t="s">
        <v>2723</v>
      </c>
      <c r="H103">
        <v>533</v>
      </c>
      <c r="I103" t="s">
        <v>421</v>
      </c>
      <c r="J103">
        <v>73800</v>
      </c>
      <c r="K103" t="s">
        <v>2529</v>
      </c>
      <c r="L103" t="s">
        <v>423</v>
      </c>
      <c r="M103" t="s">
        <v>2708</v>
      </c>
      <c r="N103" t="s">
        <v>2722</v>
      </c>
      <c r="O103">
        <v>2223232094</v>
      </c>
      <c r="Q103" t="s">
        <v>2437</v>
      </c>
      <c r="R103" t="s">
        <v>2710</v>
      </c>
      <c r="AB103">
        <v>237.95</v>
      </c>
      <c r="AC103">
        <v>1189.75</v>
      </c>
      <c r="AE103" t="s">
        <v>2712</v>
      </c>
      <c r="AH103">
        <v>1</v>
      </c>
      <c r="AL103">
        <v>400</v>
      </c>
      <c r="AM103">
        <v>5</v>
      </c>
      <c r="AO103" t="s">
        <v>2724</v>
      </c>
      <c r="AR103" s="9" t="s">
        <v>2725</v>
      </c>
      <c r="BG103" s="9" t="s">
        <v>2726</v>
      </c>
      <c r="BJ103" s="9" t="s">
        <v>2727</v>
      </c>
      <c r="CI103">
        <v>5</v>
      </c>
      <c r="EY103">
        <v>0</v>
      </c>
      <c r="FA103">
        <v>0</v>
      </c>
      <c r="FB103" t="s">
        <v>441</v>
      </c>
      <c r="FC103">
        <v>145</v>
      </c>
      <c r="FD103" t="s">
        <v>442</v>
      </c>
      <c r="FE103">
        <v>1000</v>
      </c>
    </row>
    <row r="104" spans="1:161" x14ac:dyDescent="0.3">
      <c r="A104">
        <v>103</v>
      </c>
      <c r="B104" t="s">
        <v>2729</v>
      </c>
      <c r="C104" t="s">
        <v>513</v>
      </c>
      <c r="D104" t="s">
        <v>2728</v>
      </c>
      <c r="F104" t="s">
        <v>2730</v>
      </c>
      <c r="G104" t="s">
        <v>2732</v>
      </c>
      <c r="H104" t="s">
        <v>3545</v>
      </c>
      <c r="I104" t="s">
        <v>2733</v>
      </c>
      <c r="J104">
        <v>72830</v>
      </c>
      <c r="K104" t="s">
        <v>1616</v>
      </c>
      <c r="L104" t="s">
        <v>423</v>
      </c>
      <c r="M104" t="s">
        <v>2731</v>
      </c>
      <c r="N104" t="s">
        <v>2743</v>
      </c>
      <c r="P104" s="2" t="s">
        <v>2734</v>
      </c>
      <c r="Q104" t="s">
        <v>2184</v>
      </c>
      <c r="R104" t="s">
        <v>2737</v>
      </c>
      <c r="S104">
        <v>0.5</v>
      </c>
      <c r="T104" t="s">
        <v>2735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  <c r="AA104" t="s">
        <v>475</v>
      </c>
      <c r="AB104">
        <v>220</v>
      </c>
      <c r="AC104">
        <v>70</v>
      </c>
      <c r="AE104" t="s">
        <v>2728</v>
      </c>
      <c r="AF104">
        <v>3</v>
      </c>
      <c r="AG104">
        <v>2</v>
      </c>
      <c r="AH104">
        <v>2</v>
      </c>
      <c r="AL104">
        <v>50</v>
      </c>
      <c r="AM104">
        <v>3</v>
      </c>
      <c r="AO104" t="s">
        <v>2736</v>
      </c>
      <c r="AR104" s="9" t="s">
        <v>2740</v>
      </c>
      <c r="BG104" s="9" t="s">
        <v>2741</v>
      </c>
      <c r="BJ104" s="9" t="s">
        <v>2742</v>
      </c>
      <c r="BZ104">
        <v>1</v>
      </c>
      <c r="CG104">
        <v>1</v>
      </c>
      <c r="CH104" t="s">
        <v>1840</v>
      </c>
      <c r="CI104">
        <v>2</v>
      </c>
      <c r="CK104" t="s">
        <v>2633</v>
      </c>
      <c r="EI104" t="s">
        <v>2739</v>
      </c>
      <c r="EJ104" t="s">
        <v>2517</v>
      </c>
      <c r="EK104" t="s">
        <v>1729</v>
      </c>
      <c r="EL104" t="s">
        <v>1729</v>
      </c>
      <c r="EM104" t="s">
        <v>2213</v>
      </c>
      <c r="ET104">
        <v>3</v>
      </c>
      <c r="EU104" t="s">
        <v>2738</v>
      </c>
      <c r="EV104">
        <v>2024</v>
      </c>
      <c r="EX104" t="s">
        <v>780</v>
      </c>
      <c r="EY104">
        <v>1000</v>
      </c>
      <c r="FA104">
        <v>0</v>
      </c>
      <c r="FC104">
        <v>0</v>
      </c>
      <c r="FD104" t="s">
        <v>442</v>
      </c>
      <c r="FE104">
        <v>300</v>
      </c>
    </row>
    <row r="105" spans="1:161" x14ac:dyDescent="0.3">
      <c r="A105">
        <v>104</v>
      </c>
      <c r="B105" t="s">
        <v>2745</v>
      </c>
      <c r="C105" t="s">
        <v>513</v>
      </c>
      <c r="D105" t="s">
        <v>2744</v>
      </c>
      <c r="F105" t="s">
        <v>2769</v>
      </c>
      <c r="G105" t="s">
        <v>2748</v>
      </c>
      <c r="H105" t="s">
        <v>3546</v>
      </c>
      <c r="I105" t="s">
        <v>2749</v>
      </c>
      <c r="J105">
        <v>72100</v>
      </c>
      <c r="K105" t="s">
        <v>423</v>
      </c>
      <c r="L105" t="s">
        <v>423</v>
      </c>
      <c r="M105" t="s">
        <v>2746</v>
      </c>
      <c r="N105" t="s">
        <v>2747</v>
      </c>
      <c r="O105">
        <v>2211898677</v>
      </c>
      <c r="P105" s="2" t="s">
        <v>2750</v>
      </c>
      <c r="Q105" t="s">
        <v>2308</v>
      </c>
      <c r="R105" t="s">
        <v>2753</v>
      </c>
      <c r="S105">
        <v>23</v>
      </c>
      <c r="T105" t="s">
        <v>2751</v>
      </c>
      <c r="U105">
        <v>2</v>
      </c>
      <c r="V105">
        <v>1</v>
      </c>
      <c r="W105">
        <v>2</v>
      </c>
      <c r="X105">
        <v>2</v>
      </c>
      <c r="Y105">
        <v>0</v>
      </c>
      <c r="Z105">
        <v>0</v>
      </c>
      <c r="AA105" t="s">
        <v>870</v>
      </c>
      <c r="AB105">
        <v>3900</v>
      </c>
      <c r="AC105">
        <v>3900</v>
      </c>
      <c r="AE105" t="s">
        <v>2752</v>
      </c>
      <c r="AF105">
        <v>30</v>
      </c>
      <c r="AG105">
        <v>10</v>
      </c>
      <c r="AH105">
        <v>1</v>
      </c>
      <c r="AL105">
        <v>5</v>
      </c>
      <c r="AM105">
        <v>3</v>
      </c>
      <c r="AO105" t="s">
        <v>2752</v>
      </c>
      <c r="AR105" s="9" t="s">
        <v>2759</v>
      </c>
      <c r="AU105" s="9" t="s">
        <v>2761</v>
      </c>
      <c r="AX105" s="9" t="s">
        <v>2762</v>
      </c>
      <c r="BA105" s="9" t="s">
        <v>2763</v>
      </c>
      <c r="BD105" s="9" t="s">
        <v>2764</v>
      </c>
      <c r="BG105" s="9" t="s">
        <v>2767</v>
      </c>
      <c r="BJ105" s="9" t="s">
        <v>2760</v>
      </c>
      <c r="BM105" s="9" t="s">
        <v>2765</v>
      </c>
      <c r="BP105" s="9" t="s">
        <v>2766</v>
      </c>
      <c r="BT105">
        <v>8</v>
      </c>
      <c r="BU105">
        <v>6</v>
      </c>
      <c r="BV105">
        <v>1</v>
      </c>
      <c r="BW105">
        <v>4</v>
      </c>
      <c r="CB105">
        <v>2</v>
      </c>
      <c r="CG105">
        <v>1</v>
      </c>
      <c r="CH105" t="s">
        <v>2756</v>
      </c>
      <c r="CI105">
        <v>19</v>
      </c>
      <c r="CJ105">
        <v>1</v>
      </c>
      <c r="CK105" t="s">
        <v>2754</v>
      </c>
      <c r="CO105">
        <v>1</v>
      </c>
      <c r="CP105" t="s">
        <v>1989</v>
      </c>
      <c r="CQ105" t="s">
        <v>2755</v>
      </c>
      <c r="EI105" t="s">
        <v>2757</v>
      </c>
      <c r="EJ105" t="s">
        <v>1881</v>
      </c>
      <c r="EK105" t="s">
        <v>2758</v>
      </c>
      <c r="EL105" t="s">
        <v>1881</v>
      </c>
      <c r="EM105" t="s">
        <v>779</v>
      </c>
      <c r="ET105">
        <v>3</v>
      </c>
      <c r="EU105" t="s">
        <v>2738</v>
      </c>
      <c r="EV105">
        <v>2024</v>
      </c>
      <c r="EX105" t="s">
        <v>2030</v>
      </c>
      <c r="EY105">
        <f>10*30</f>
        <v>300</v>
      </c>
      <c r="FB105" t="s">
        <v>721</v>
      </c>
      <c r="FC105">
        <v>2000</v>
      </c>
      <c r="FD105" t="s">
        <v>442</v>
      </c>
      <c r="FE105">
        <v>14000</v>
      </c>
    </row>
    <row r="106" spans="1:161" x14ac:dyDescent="0.3">
      <c r="A106">
        <v>105</v>
      </c>
      <c r="B106" t="s">
        <v>2768</v>
      </c>
      <c r="C106" t="s">
        <v>513</v>
      </c>
      <c r="D106" t="s">
        <v>2744</v>
      </c>
      <c r="F106" t="s">
        <v>2769</v>
      </c>
      <c r="G106" t="s">
        <v>2748</v>
      </c>
      <c r="H106">
        <v>44</v>
      </c>
      <c r="I106" t="s">
        <v>2749</v>
      </c>
      <c r="J106">
        <v>72100</v>
      </c>
      <c r="K106" t="s">
        <v>423</v>
      </c>
      <c r="L106" t="s">
        <v>423</v>
      </c>
      <c r="M106" t="s">
        <v>2746</v>
      </c>
      <c r="N106" t="s">
        <v>2747</v>
      </c>
      <c r="O106">
        <v>2211898677</v>
      </c>
      <c r="P106" s="2" t="s">
        <v>2750</v>
      </c>
      <c r="Q106" t="s">
        <v>2308</v>
      </c>
      <c r="R106" t="s">
        <v>2753</v>
      </c>
      <c r="S106">
        <v>30</v>
      </c>
      <c r="T106" t="s">
        <v>2770</v>
      </c>
      <c r="U106">
        <v>1</v>
      </c>
      <c r="V106">
        <v>2</v>
      </c>
      <c r="W106">
        <v>2</v>
      </c>
      <c r="X106">
        <v>2</v>
      </c>
      <c r="Y106">
        <v>1</v>
      </c>
      <c r="Z106">
        <v>0</v>
      </c>
      <c r="AA106" t="s">
        <v>870</v>
      </c>
      <c r="AB106">
        <v>10700</v>
      </c>
      <c r="AC106">
        <v>10700</v>
      </c>
      <c r="AE106" t="s">
        <v>2752</v>
      </c>
      <c r="AF106">
        <v>40</v>
      </c>
      <c r="AG106">
        <v>20</v>
      </c>
      <c r="AH106">
        <v>1</v>
      </c>
      <c r="AL106">
        <v>40</v>
      </c>
      <c r="AM106">
        <v>5</v>
      </c>
      <c r="AO106" t="s">
        <v>2752</v>
      </c>
      <c r="AR106" s="9" t="s">
        <v>2759</v>
      </c>
      <c r="AU106" s="9" t="s">
        <v>2761</v>
      </c>
      <c r="AX106" s="9" t="s">
        <v>2773</v>
      </c>
      <c r="BA106" s="9" t="s">
        <v>2763</v>
      </c>
      <c r="BD106" s="9" t="s">
        <v>2774</v>
      </c>
      <c r="BG106" s="9" t="s">
        <v>2767</v>
      </c>
      <c r="BJ106" s="9" t="s">
        <v>2772</v>
      </c>
      <c r="BM106" s="9" t="s">
        <v>2775</v>
      </c>
      <c r="BP106" s="9" t="s">
        <v>2776</v>
      </c>
      <c r="BT106">
        <v>13</v>
      </c>
      <c r="BU106">
        <v>2</v>
      </c>
      <c r="BV106">
        <v>1</v>
      </c>
      <c r="BW106">
        <v>2</v>
      </c>
      <c r="BZ106">
        <v>1</v>
      </c>
      <c r="CG106">
        <v>2</v>
      </c>
      <c r="CH106" t="s">
        <v>2771</v>
      </c>
      <c r="CI106">
        <v>17</v>
      </c>
      <c r="CJ106">
        <v>6</v>
      </c>
      <c r="CK106" t="s">
        <v>2754</v>
      </c>
      <c r="CO106">
        <v>1</v>
      </c>
      <c r="CP106" t="s">
        <v>2186</v>
      </c>
      <c r="CQ106" t="s">
        <v>1881</v>
      </c>
      <c r="EI106" t="s">
        <v>2777</v>
      </c>
      <c r="EJ106" t="s">
        <v>1881</v>
      </c>
      <c r="EK106" t="s">
        <v>2758</v>
      </c>
      <c r="EL106" t="s">
        <v>1881</v>
      </c>
      <c r="EM106" t="s">
        <v>779</v>
      </c>
      <c r="ET106">
        <v>3</v>
      </c>
      <c r="EU106" t="s">
        <v>2738</v>
      </c>
      <c r="EV106">
        <v>2024</v>
      </c>
      <c r="EY106">
        <v>0</v>
      </c>
      <c r="EZ106" t="s">
        <v>441</v>
      </c>
      <c r="FA106">
        <v>8000</v>
      </c>
      <c r="FC106">
        <v>0</v>
      </c>
      <c r="FD106" t="s">
        <v>442</v>
      </c>
      <c r="FE106">
        <v>14000</v>
      </c>
    </row>
    <row r="107" spans="1:161" x14ac:dyDescent="0.3">
      <c r="A107">
        <v>106</v>
      </c>
      <c r="B107" t="s">
        <v>2779</v>
      </c>
      <c r="C107" t="s">
        <v>2778</v>
      </c>
      <c r="D107" t="s">
        <v>2744</v>
      </c>
      <c r="F107" t="s">
        <v>2769</v>
      </c>
      <c r="G107" t="s">
        <v>2782</v>
      </c>
      <c r="H107" t="s">
        <v>3547</v>
      </c>
      <c r="I107" t="s">
        <v>1347</v>
      </c>
      <c r="J107">
        <v>74270</v>
      </c>
      <c r="K107" t="s">
        <v>1348</v>
      </c>
      <c r="L107" t="s">
        <v>423</v>
      </c>
      <c r="M107" t="s">
        <v>2780</v>
      </c>
      <c r="N107" t="s">
        <v>2781</v>
      </c>
      <c r="O107">
        <v>2223423184</v>
      </c>
      <c r="P107" s="2" t="s">
        <v>2783</v>
      </c>
      <c r="Q107" t="s">
        <v>2308</v>
      </c>
      <c r="R107" t="s">
        <v>2785</v>
      </c>
      <c r="S107">
        <v>4</v>
      </c>
      <c r="T107">
        <v>2021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 t="s">
        <v>870</v>
      </c>
      <c r="AB107">
        <v>120</v>
      </c>
      <c r="AC107">
        <v>120</v>
      </c>
      <c r="AE107" t="s">
        <v>2831</v>
      </c>
      <c r="AF107">
        <v>1</v>
      </c>
      <c r="AG107">
        <v>0</v>
      </c>
      <c r="AH107">
        <v>1</v>
      </c>
      <c r="AL107">
        <v>100</v>
      </c>
      <c r="AM107">
        <v>2</v>
      </c>
      <c r="AO107" t="s">
        <v>2784</v>
      </c>
      <c r="BT107">
        <v>5</v>
      </c>
      <c r="BU107">
        <v>1</v>
      </c>
      <c r="CB107">
        <v>1</v>
      </c>
      <c r="CG107">
        <v>1</v>
      </c>
      <c r="CH107" t="s">
        <v>2756</v>
      </c>
      <c r="CI107">
        <v>1</v>
      </c>
      <c r="CJ107">
        <v>1</v>
      </c>
      <c r="CK107" t="s">
        <v>2633</v>
      </c>
      <c r="CO107">
        <v>1</v>
      </c>
      <c r="CP107" t="s">
        <v>1989</v>
      </c>
      <c r="CQ107" t="s">
        <v>2756</v>
      </c>
      <c r="CR107">
        <v>3</v>
      </c>
      <c r="CS107" t="s">
        <v>2786</v>
      </c>
      <c r="EI107" t="s">
        <v>2787</v>
      </c>
      <c r="EJ107" t="s">
        <v>2788</v>
      </c>
      <c r="EK107" t="s">
        <v>1729</v>
      </c>
      <c r="EL107" t="s">
        <v>2517</v>
      </c>
      <c r="EM107" t="s">
        <v>2789</v>
      </c>
      <c r="ET107">
        <v>7</v>
      </c>
      <c r="EU107" t="s">
        <v>433</v>
      </c>
      <c r="EV107">
        <v>2025</v>
      </c>
      <c r="EY107">
        <v>0</v>
      </c>
      <c r="FA107">
        <v>0</v>
      </c>
      <c r="FC107">
        <v>0</v>
      </c>
      <c r="FD107" t="s">
        <v>442</v>
      </c>
      <c r="FE107">
        <v>1000</v>
      </c>
    </row>
    <row r="108" spans="1:161" x14ac:dyDescent="0.3">
      <c r="A108">
        <v>107</v>
      </c>
      <c r="B108" t="s">
        <v>2790</v>
      </c>
      <c r="C108" t="s">
        <v>2778</v>
      </c>
      <c r="D108" t="s">
        <v>2744</v>
      </c>
      <c r="F108" t="s">
        <v>2769</v>
      </c>
      <c r="G108" t="s">
        <v>2791</v>
      </c>
      <c r="H108" t="s">
        <v>3548</v>
      </c>
      <c r="I108" t="s">
        <v>950</v>
      </c>
      <c r="J108">
        <v>72490</v>
      </c>
      <c r="K108" t="s">
        <v>423</v>
      </c>
      <c r="L108" t="s">
        <v>423</v>
      </c>
      <c r="M108" t="s">
        <v>2121</v>
      </c>
      <c r="N108" t="s">
        <v>2781</v>
      </c>
      <c r="O108">
        <v>2214226372</v>
      </c>
      <c r="P108" s="2" t="s">
        <v>2792</v>
      </c>
      <c r="Q108" t="s">
        <v>2308</v>
      </c>
      <c r="R108" t="s">
        <v>2795</v>
      </c>
      <c r="S108">
        <v>20</v>
      </c>
      <c r="T108" t="s">
        <v>2793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0</v>
      </c>
      <c r="AA108" t="s">
        <v>870</v>
      </c>
      <c r="AB108">
        <v>72</v>
      </c>
      <c r="AC108">
        <v>72</v>
      </c>
      <c r="AE108" t="s">
        <v>2831</v>
      </c>
      <c r="AF108">
        <v>0</v>
      </c>
      <c r="AG108">
        <v>1</v>
      </c>
      <c r="AH108">
        <v>1</v>
      </c>
      <c r="AL108">
        <v>50</v>
      </c>
      <c r="AM108">
        <v>2</v>
      </c>
      <c r="AO108" t="s">
        <v>2794</v>
      </c>
      <c r="BT108">
        <v>3</v>
      </c>
      <c r="BU108">
        <v>2</v>
      </c>
      <c r="BW108">
        <v>1</v>
      </c>
      <c r="BZ108">
        <v>1</v>
      </c>
      <c r="CG108">
        <v>1</v>
      </c>
      <c r="CH108" t="s">
        <v>2756</v>
      </c>
      <c r="CI108">
        <v>1</v>
      </c>
      <c r="CK108" t="s">
        <v>2756</v>
      </c>
      <c r="CO108">
        <v>1</v>
      </c>
      <c r="CP108" t="s">
        <v>1842</v>
      </c>
      <c r="CQ108" t="s">
        <v>2756</v>
      </c>
      <c r="CR108">
        <v>2</v>
      </c>
      <c r="CS108" t="s">
        <v>2786</v>
      </c>
      <c r="EI108" t="s">
        <v>2796</v>
      </c>
      <c r="EJ108" t="s">
        <v>2797</v>
      </c>
      <c r="EK108" t="s">
        <v>2798</v>
      </c>
      <c r="EL108" t="s">
        <v>1729</v>
      </c>
      <c r="EM108" t="s">
        <v>2799</v>
      </c>
      <c r="ET108">
        <v>7</v>
      </c>
      <c r="EU108" t="s">
        <v>433</v>
      </c>
      <c r="EV108">
        <v>2025</v>
      </c>
      <c r="EY108">
        <v>0</v>
      </c>
      <c r="FA108">
        <v>0</v>
      </c>
      <c r="FC108">
        <v>0</v>
      </c>
      <c r="FD108" t="s">
        <v>442</v>
      </c>
      <c r="FE108">
        <v>1000</v>
      </c>
    </row>
    <row r="109" spans="1:161" x14ac:dyDescent="0.3">
      <c r="A109">
        <v>108</v>
      </c>
      <c r="B109" t="s">
        <v>2800</v>
      </c>
      <c r="C109" t="s">
        <v>2778</v>
      </c>
      <c r="D109" t="s">
        <v>2744</v>
      </c>
      <c r="F109" t="s">
        <v>2769</v>
      </c>
      <c r="G109" t="s">
        <v>2801</v>
      </c>
      <c r="H109" t="s">
        <v>3549</v>
      </c>
      <c r="I109" t="s">
        <v>2802</v>
      </c>
      <c r="J109">
        <v>72240</v>
      </c>
      <c r="K109" t="s">
        <v>423</v>
      </c>
      <c r="L109" t="s">
        <v>423</v>
      </c>
      <c r="M109" t="s">
        <v>2121</v>
      </c>
      <c r="N109" t="s">
        <v>2781</v>
      </c>
      <c r="O109">
        <v>2223803036</v>
      </c>
      <c r="P109" s="2" t="s">
        <v>2809</v>
      </c>
      <c r="Q109" t="s">
        <v>2308</v>
      </c>
      <c r="R109" t="s">
        <v>2795</v>
      </c>
      <c r="S109">
        <v>19</v>
      </c>
      <c r="T109" t="s">
        <v>2803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0</v>
      </c>
      <c r="AA109" t="s">
        <v>870</v>
      </c>
      <c r="AB109">
        <v>32</v>
      </c>
      <c r="AC109">
        <v>32</v>
      </c>
      <c r="AE109" t="s">
        <v>2831</v>
      </c>
      <c r="AF109">
        <v>1</v>
      </c>
      <c r="AG109">
        <v>0</v>
      </c>
      <c r="AH109">
        <v>1</v>
      </c>
      <c r="AL109">
        <v>100</v>
      </c>
      <c r="AM109">
        <v>2</v>
      </c>
      <c r="AO109" t="s">
        <v>2804</v>
      </c>
      <c r="BT109">
        <v>2</v>
      </c>
      <c r="BW109">
        <v>1</v>
      </c>
      <c r="CG109">
        <v>1</v>
      </c>
      <c r="CH109" t="s">
        <v>2756</v>
      </c>
      <c r="CI109">
        <v>2</v>
      </c>
      <c r="CK109" t="s">
        <v>2805</v>
      </c>
      <c r="CO109">
        <v>1</v>
      </c>
      <c r="CP109" t="s">
        <v>1842</v>
      </c>
      <c r="CQ109" t="s">
        <v>2756</v>
      </c>
      <c r="EI109" t="s">
        <v>2806</v>
      </c>
      <c r="EJ109" t="s">
        <v>801</v>
      </c>
      <c r="EK109" t="s">
        <v>2802</v>
      </c>
      <c r="EL109" t="s">
        <v>2517</v>
      </c>
      <c r="EM109" t="s">
        <v>2517</v>
      </c>
      <c r="ET109">
        <v>8</v>
      </c>
      <c r="EU109" t="s">
        <v>433</v>
      </c>
      <c r="EV109">
        <v>2025</v>
      </c>
      <c r="EY109">
        <v>0</v>
      </c>
      <c r="FA109">
        <v>0</v>
      </c>
      <c r="FC109">
        <v>0</v>
      </c>
      <c r="FD109" t="s">
        <v>442</v>
      </c>
      <c r="FE109">
        <v>1000</v>
      </c>
    </row>
    <row r="110" spans="1:161" x14ac:dyDescent="0.3">
      <c r="A110">
        <v>109</v>
      </c>
      <c r="B110" t="s">
        <v>2807</v>
      </c>
      <c r="C110" t="s">
        <v>2778</v>
      </c>
      <c r="D110" t="s">
        <v>2744</v>
      </c>
      <c r="F110" t="s">
        <v>2769</v>
      </c>
      <c r="G110" t="s">
        <v>2748</v>
      </c>
      <c r="H110" t="s">
        <v>3550</v>
      </c>
      <c r="I110" t="s">
        <v>2749</v>
      </c>
      <c r="J110">
        <v>72100</v>
      </c>
      <c r="K110" t="s">
        <v>423</v>
      </c>
      <c r="L110" t="s">
        <v>423</v>
      </c>
      <c r="M110" t="s">
        <v>2121</v>
      </c>
      <c r="N110" t="s">
        <v>2781</v>
      </c>
      <c r="O110">
        <v>2223433446</v>
      </c>
      <c r="P110" s="2" t="s">
        <v>2808</v>
      </c>
      <c r="Q110" t="s">
        <v>2308</v>
      </c>
      <c r="R110" t="s">
        <v>2812</v>
      </c>
      <c r="S110">
        <v>31</v>
      </c>
      <c r="T110" t="s">
        <v>2810</v>
      </c>
      <c r="U110">
        <v>1</v>
      </c>
      <c r="V110">
        <v>1</v>
      </c>
      <c r="W110">
        <v>2</v>
      </c>
      <c r="X110">
        <v>2</v>
      </c>
      <c r="Y110">
        <v>0</v>
      </c>
      <c r="Z110">
        <v>0</v>
      </c>
      <c r="AA110" t="s">
        <v>1183</v>
      </c>
      <c r="AB110">
        <v>1137</v>
      </c>
      <c r="AC110">
        <v>1137</v>
      </c>
      <c r="AE110" t="s">
        <v>2831</v>
      </c>
      <c r="AF110">
        <v>2</v>
      </c>
      <c r="AG110">
        <v>0</v>
      </c>
      <c r="AH110">
        <v>1</v>
      </c>
      <c r="AL110">
        <v>75</v>
      </c>
      <c r="AM110">
        <v>2</v>
      </c>
      <c r="AO110" t="s">
        <v>2811</v>
      </c>
      <c r="AR110" s="9" t="s">
        <v>2814</v>
      </c>
      <c r="BZ110">
        <v>1</v>
      </c>
      <c r="CG110">
        <v>1</v>
      </c>
      <c r="CH110" t="s">
        <v>2756</v>
      </c>
      <c r="CI110">
        <v>2</v>
      </c>
      <c r="CJ110">
        <v>1</v>
      </c>
      <c r="CK110" t="s">
        <v>2633</v>
      </c>
      <c r="CO110">
        <v>1</v>
      </c>
      <c r="CP110" t="s">
        <v>1989</v>
      </c>
      <c r="CQ110" t="s">
        <v>2143</v>
      </c>
      <c r="EI110" t="s">
        <v>2777</v>
      </c>
      <c r="EJ110" t="s">
        <v>2813</v>
      </c>
      <c r="EK110" t="s">
        <v>779</v>
      </c>
      <c r="EL110" t="s">
        <v>2517</v>
      </c>
      <c r="EM110" t="s">
        <v>779</v>
      </c>
      <c r="ET110">
        <v>8</v>
      </c>
      <c r="EU110" t="s">
        <v>433</v>
      </c>
      <c r="EV110">
        <v>2025</v>
      </c>
      <c r="EY110">
        <v>0</v>
      </c>
      <c r="FA110">
        <v>0</v>
      </c>
      <c r="FC110">
        <v>0</v>
      </c>
      <c r="FD110" t="s">
        <v>442</v>
      </c>
      <c r="FE110">
        <v>1500</v>
      </c>
    </row>
    <row r="111" spans="1:161" x14ac:dyDescent="0.3">
      <c r="A111">
        <v>110</v>
      </c>
      <c r="B111" t="s">
        <v>2815</v>
      </c>
      <c r="C111" t="s">
        <v>513</v>
      </c>
      <c r="D111" t="s">
        <v>2744</v>
      </c>
      <c r="F111" t="s">
        <v>2769</v>
      </c>
      <c r="G111" t="s">
        <v>2816</v>
      </c>
      <c r="H111">
        <v>501</v>
      </c>
      <c r="I111" t="s">
        <v>421</v>
      </c>
      <c r="J111">
        <v>72000</v>
      </c>
      <c r="K111" t="s">
        <v>423</v>
      </c>
      <c r="L111" t="s">
        <v>423</v>
      </c>
      <c r="M111" t="s">
        <v>2121</v>
      </c>
      <c r="N111" t="s">
        <v>2781</v>
      </c>
      <c r="O111">
        <v>2222324684</v>
      </c>
      <c r="P111" s="2" t="s">
        <v>2817</v>
      </c>
      <c r="Q111" t="s">
        <v>2308</v>
      </c>
      <c r="R111" t="s">
        <v>2812</v>
      </c>
      <c r="S111">
        <v>40</v>
      </c>
      <c r="T111" t="s">
        <v>2818</v>
      </c>
      <c r="U111">
        <v>1</v>
      </c>
      <c r="V111">
        <v>2</v>
      </c>
      <c r="W111">
        <v>1</v>
      </c>
      <c r="X111">
        <v>2</v>
      </c>
      <c r="Y111">
        <v>1</v>
      </c>
      <c r="Z111">
        <v>0</v>
      </c>
      <c r="AA111" t="s">
        <v>870</v>
      </c>
      <c r="AB111">
        <v>87</v>
      </c>
      <c r="AC111">
        <v>87</v>
      </c>
      <c r="AE111" t="s">
        <v>2831</v>
      </c>
      <c r="AF111">
        <v>2</v>
      </c>
      <c r="AG111">
        <v>0</v>
      </c>
      <c r="AH111">
        <v>1</v>
      </c>
      <c r="AL111">
        <v>100</v>
      </c>
      <c r="AM111">
        <v>2</v>
      </c>
      <c r="AO111" t="s">
        <v>2822</v>
      </c>
      <c r="AR111" s="9" t="s">
        <v>2819</v>
      </c>
      <c r="BT111">
        <v>5</v>
      </c>
      <c r="BW111">
        <v>2</v>
      </c>
      <c r="CG111">
        <v>1</v>
      </c>
      <c r="CH111" t="s">
        <v>2756</v>
      </c>
      <c r="CI111">
        <v>1</v>
      </c>
      <c r="CJ111">
        <v>1</v>
      </c>
      <c r="CK111" t="s">
        <v>2633</v>
      </c>
      <c r="CO111">
        <v>1</v>
      </c>
      <c r="CP111" t="s">
        <v>1842</v>
      </c>
      <c r="CQ111" t="s">
        <v>2143</v>
      </c>
      <c r="CR111">
        <v>1</v>
      </c>
      <c r="CS111" t="s">
        <v>2756</v>
      </c>
      <c r="EI111" t="s">
        <v>2820</v>
      </c>
      <c r="EJ111" t="s">
        <v>779</v>
      </c>
      <c r="EK111" t="s">
        <v>779</v>
      </c>
      <c r="EL111" t="s">
        <v>2821</v>
      </c>
      <c r="EM111" t="s">
        <v>779</v>
      </c>
      <c r="ET111">
        <v>8</v>
      </c>
      <c r="EU111" t="s">
        <v>433</v>
      </c>
      <c r="EV111">
        <v>2025</v>
      </c>
      <c r="EY111">
        <v>0</v>
      </c>
      <c r="FA111">
        <v>0</v>
      </c>
      <c r="FC111">
        <v>0</v>
      </c>
      <c r="FD111" t="s">
        <v>442</v>
      </c>
      <c r="FE111">
        <v>1200</v>
      </c>
    </row>
    <row r="112" spans="1:161" x14ac:dyDescent="0.3">
      <c r="A112">
        <v>111</v>
      </c>
      <c r="B112" t="s">
        <v>2823</v>
      </c>
      <c r="C112" t="s">
        <v>2778</v>
      </c>
      <c r="D112" t="s">
        <v>2744</v>
      </c>
      <c r="F112" t="s">
        <v>2769</v>
      </c>
      <c r="G112" t="s">
        <v>2824</v>
      </c>
      <c r="H112">
        <v>7</v>
      </c>
      <c r="I112" t="s">
        <v>2825</v>
      </c>
      <c r="J112">
        <v>74021</v>
      </c>
      <c r="K112" t="s">
        <v>422</v>
      </c>
      <c r="L112" t="s">
        <v>423</v>
      </c>
      <c r="M112" t="s">
        <v>2121</v>
      </c>
      <c r="N112" t="s">
        <v>2781</v>
      </c>
      <c r="O112">
        <v>2484848770</v>
      </c>
      <c r="P112" s="2" t="s">
        <v>2826</v>
      </c>
      <c r="Q112" t="s">
        <v>2308</v>
      </c>
      <c r="R112" t="s">
        <v>2812</v>
      </c>
      <c r="S112">
        <v>44</v>
      </c>
      <c r="T112" t="s">
        <v>2827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0</v>
      </c>
      <c r="AA112" t="s">
        <v>2181</v>
      </c>
      <c r="AB112">
        <v>80</v>
      </c>
      <c r="AC112">
        <v>80</v>
      </c>
      <c r="AE112" t="s">
        <v>2831</v>
      </c>
      <c r="AF112">
        <v>1</v>
      </c>
      <c r="AG112">
        <v>1</v>
      </c>
      <c r="AH112">
        <v>1</v>
      </c>
      <c r="AL112">
        <v>100</v>
      </c>
      <c r="AM112">
        <v>2</v>
      </c>
      <c r="AO112" t="s">
        <v>2828</v>
      </c>
      <c r="AR112" s="9" t="s">
        <v>2830</v>
      </c>
      <c r="BT112">
        <v>2</v>
      </c>
      <c r="BZ112">
        <v>1</v>
      </c>
      <c r="CB112">
        <v>1</v>
      </c>
      <c r="CG112">
        <v>1</v>
      </c>
      <c r="CH112" t="s">
        <v>2756</v>
      </c>
      <c r="CI112">
        <v>1</v>
      </c>
      <c r="CJ112">
        <v>1</v>
      </c>
      <c r="CK112" t="s">
        <v>2633</v>
      </c>
      <c r="CO112">
        <v>1</v>
      </c>
      <c r="CP112" t="s">
        <v>1842</v>
      </c>
      <c r="CQ112" t="s">
        <v>2756</v>
      </c>
      <c r="CR112">
        <v>2</v>
      </c>
      <c r="CS112" t="s">
        <v>2786</v>
      </c>
      <c r="EI112" t="s">
        <v>2829</v>
      </c>
      <c r="EJ112" t="s">
        <v>779</v>
      </c>
      <c r="EK112" t="s">
        <v>779</v>
      </c>
      <c r="EL112" t="s">
        <v>1991</v>
      </c>
      <c r="EM112" t="s">
        <v>779</v>
      </c>
      <c r="ET112">
        <v>10</v>
      </c>
      <c r="EU112" t="s">
        <v>433</v>
      </c>
      <c r="EV112">
        <v>2025</v>
      </c>
      <c r="EY112">
        <v>0</v>
      </c>
      <c r="FA112">
        <v>0</v>
      </c>
      <c r="FC112">
        <v>0</v>
      </c>
      <c r="FD112" t="s">
        <v>442</v>
      </c>
      <c r="FE112">
        <v>1000</v>
      </c>
    </row>
    <row r="113" spans="1:165" x14ac:dyDescent="0.3">
      <c r="A113">
        <v>112</v>
      </c>
      <c r="B113" t="s">
        <v>2832</v>
      </c>
      <c r="C113" t="s">
        <v>2778</v>
      </c>
      <c r="D113" t="s">
        <v>2744</v>
      </c>
      <c r="F113" t="s">
        <v>2769</v>
      </c>
      <c r="G113" t="s">
        <v>2834</v>
      </c>
      <c r="H113" t="s">
        <v>3551</v>
      </c>
      <c r="I113" t="s">
        <v>2835</v>
      </c>
      <c r="J113">
        <v>75730</v>
      </c>
      <c r="K113" t="s">
        <v>1858</v>
      </c>
      <c r="L113" t="s">
        <v>423</v>
      </c>
      <c r="M113" t="s">
        <v>2833</v>
      </c>
      <c r="N113" t="s">
        <v>2781</v>
      </c>
      <c r="O113">
        <v>2383823265</v>
      </c>
      <c r="P113" s="2" t="s">
        <v>2836</v>
      </c>
      <c r="Q113" t="s">
        <v>2308</v>
      </c>
      <c r="R113" t="s">
        <v>2839</v>
      </c>
      <c r="S113">
        <v>30</v>
      </c>
      <c r="T113" t="s">
        <v>2837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  <c r="AA113" t="s">
        <v>1183</v>
      </c>
      <c r="AB113">
        <v>35</v>
      </c>
      <c r="AC113">
        <v>35</v>
      </c>
      <c r="AE113" t="s">
        <v>2831</v>
      </c>
      <c r="AF113">
        <v>2</v>
      </c>
      <c r="AG113">
        <v>0</v>
      </c>
      <c r="AH113">
        <v>1</v>
      </c>
      <c r="AL113">
        <v>40</v>
      </c>
      <c r="AM113">
        <v>2</v>
      </c>
      <c r="AO113" t="s">
        <v>2838</v>
      </c>
      <c r="BT113">
        <v>1</v>
      </c>
      <c r="BU113">
        <v>1</v>
      </c>
      <c r="BV113">
        <v>1</v>
      </c>
      <c r="BW113">
        <v>1</v>
      </c>
      <c r="BZ113">
        <v>1</v>
      </c>
      <c r="CB113">
        <v>1</v>
      </c>
      <c r="CG113">
        <v>1</v>
      </c>
      <c r="CH113" t="s">
        <v>2756</v>
      </c>
      <c r="CI113">
        <v>2</v>
      </c>
      <c r="CK113" t="s">
        <v>2633</v>
      </c>
      <c r="CO113">
        <v>1</v>
      </c>
      <c r="CP113" t="s">
        <v>1842</v>
      </c>
      <c r="CQ113" t="s">
        <v>2756</v>
      </c>
      <c r="CR113">
        <v>1</v>
      </c>
      <c r="CS113" t="s">
        <v>2756</v>
      </c>
      <c r="EI113" t="s">
        <v>2840</v>
      </c>
      <c r="EJ113" t="s">
        <v>2517</v>
      </c>
      <c r="EK113" t="s">
        <v>2841</v>
      </c>
      <c r="EL113" t="s">
        <v>779</v>
      </c>
      <c r="EM113" t="s">
        <v>1729</v>
      </c>
      <c r="ET113">
        <v>9</v>
      </c>
      <c r="EU113" t="s">
        <v>433</v>
      </c>
      <c r="EV113">
        <v>2025</v>
      </c>
      <c r="EY113">
        <v>0</v>
      </c>
      <c r="FA113">
        <v>0</v>
      </c>
      <c r="FC113">
        <v>0</v>
      </c>
      <c r="FD113" t="s">
        <v>442</v>
      </c>
      <c r="FE113">
        <v>1000</v>
      </c>
    </row>
    <row r="114" spans="1:165" x14ac:dyDescent="0.3">
      <c r="A114">
        <v>113</v>
      </c>
      <c r="B114" t="s">
        <v>2842</v>
      </c>
      <c r="C114" t="s">
        <v>2778</v>
      </c>
      <c r="D114" t="s">
        <v>2744</v>
      </c>
      <c r="F114" t="s">
        <v>2769</v>
      </c>
      <c r="G114" t="s">
        <v>2324</v>
      </c>
      <c r="H114" t="s">
        <v>3552</v>
      </c>
      <c r="I114" t="s">
        <v>2843</v>
      </c>
      <c r="J114">
        <v>72140</v>
      </c>
      <c r="K114" t="s">
        <v>423</v>
      </c>
      <c r="L114" t="s">
        <v>423</v>
      </c>
      <c r="M114" t="s">
        <v>2121</v>
      </c>
      <c r="N114" t="s">
        <v>2781</v>
      </c>
      <c r="O114">
        <v>2222495802</v>
      </c>
      <c r="P114" s="2" t="s">
        <v>2844</v>
      </c>
      <c r="Q114" t="s">
        <v>2308</v>
      </c>
      <c r="R114" t="s">
        <v>2847</v>
      </c>
      <c r="S114">
        <v>20</v>
      </c>
      <c r="T114" t="s">
        <v>2845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0</v>
      </c>
      <c r="AA114" t="s">
        <v>1183</v>
      </c>
      <c r="AB114">
        <v>50</v>
      </c>
      <c r="AC114">
        <v>50</v>
      </c>
      <c r="AE114" t="s">
        <v>2831</v>
      </c>
      <c r="AF114">
        <v>1</v>
      </c>
      <c r="AG114">
        <v>1</v>
      </c>
      <c r="AH114">
        <v>1</v>
      </c>
      <c r="AL114">
        <v>10</v>
      </c>
      <c r="AM114">
        <v>2</v>
      </c>
      <c r="AO114" t="s">
        <v>2846</v>
      </c>
      <c r="AR114" s="9" t="s">
        <v>2854</v>
      </c>
      <c r="BT114">
        <v>1</v>
      </c>
      <c r="BU114">
        <v>1</v>
      </c>
      <c r="BV114">
        <v>1</v>
      </c>
      <c r="BZ114">
        <v>1</v>
      </c>
      <c r="CG114">
        <v>1</v>
      </c>
      <c r="CH114" t="s">
        <v>2756</v>
      </c>
      <c r="CI114">
        <v>1</v>
      </c>
      <c r="CJ114">
        <v>1</v>
      </c>
      <c r="CK114" t="s">
        <v>2633</v>
      </c>
      <c r="CR114">
        <v>2</v>
      </c>
      <c r="CS114" t="s">
        <v>2786</v>
      </c>
      <c r="EI114" t="s">
        <v>2848</v>
      </c>
      <c r="EJ114" t="s">
        <v>1729</v>
      </c>
      <c r="EK114" t="s">
        <v>516</v>
      </c>
      <c r="EL114" t="s">
        <v>2853</v>
      </c>
      <c r="EM114" t="s">
        <v>2517</v>
      </c>
      <c r="ET114">
        <v>8</v>
      </c>
      <c r="EU114" t="s">
        <v>433</v>
      </c>
      <c r="EV114">
        <v>2025</v>
      </c>
      <c r="EY114">
        <v>0</v>
      </c>
      <c r="FA114">
        <v>0</v>
      </c>
      <c r="FC114">
        <v>0</v>
      </c>
      <c r="FD114" t="s">
        <v>442</v>
      </c>
      <c r="FE114">
        <v>1000</v>
      </c>
    </row>
    <row r="115" spans="1:165" x14ac:dyDescent="0.3">
      <c r="A115">
        <v>114</v>
      </c>
      <c r="B115" t="s">
        <v>2849</v>
      </c>
      <c r="C115" t="s">
        <v>2778</v>
      </c>
      <c r="D115" t="s">
        <v>2744</v>
      </c>
      <c r="F115" t="s">
        <v>2769</v>
      </c>
      <c r="G115" t="s">
        <v>2850</v>
      </c>
      <c r="H115" t="s">
        <v>3553</v>
      </c>
      <c r="I115" t="s">
        <v>421</v>
      </c>
      <c r="J115">
        <v>90339</v>
      </c>
      <c r="K115" t="s">
        <v>2851</v>
      </c>
      <c r="L115" t="s">
        <v>2852</v>
      </c>
      <c r="M115" t="s">
        <v>2121</v>
      </c>
      <c r="N115" t="s">
        <v>2781</v>
      </c>
      <c r="O115">
        <v>2414175455</v>
      </c>
      <c r="P115" s="2" t="s">
        <v>2855</v>
      </c>
      <c r="Q115" t="s">
        <v>2308</v>
      </c>
      <c r="R115" t="s">
        <v>2857</v>
      </c>
      <c r="U115">
        <v>1</v>
      </c>
      <c r="V115">
        <v>1</v>
      </c>
      <c r="W115">
        <v>1</v>
      </c>
      <c r="X115">
        <v>1</v>
      </c>
      <c r="Y115">
        <v>0</v>
      </c>
      <c r="Z115">
        <v>0</v>
      </c>
      <c r="AA115" t="s">
        <v>807</v>
      </c>
      <c r="AB115">
        <v>100</v>
      </c>
      <c r="AC115">
        <v>100</v>
      </c>
      <c r="AE115" t="s">
        <v>2831</v>
      </c>
      <c r="AF115">
        <v>0</v>
      </c>
      <c r="AG115">
        <v>2</v>
      </c>
      <c r="AH115">
        <v>1</v>
      </c>
      <c r="AL115">
        <v>10</v>
      </c>
      <c r="AM115">
        <v>2</v>
      </c>
      <c r="AO115" t="s">
        <v>2856</v>
      </c>
      <c r="AR115" s="9" t="s">
        <v>2859</v>
      </c>
      <c r="BT115">
        <v>3</v>
      </c>
      <c r="BU115">
        <v>1</v>
      </c>
      <c r="BW115">
        <v>1</v>
      </c>
      <c r="BZ115">
        <v>1</v>
      </c>
      <c r="CB115">
        <v>1</v>
      </c>
      <c r="CG115">
        <v>1</v>
      </c>
      <c r="CH115" t="s">
        <v>2756</v>
      </c>
      <c r="CI115">
        <v>2</v>
      </c>
      <c r="CJ115">
        <v>1</v>
      </c>
      <c r="CK115" t="s">
        <v>2633</v>
      </c>
      <c r="CO115">
        <v>1</v>
      </c>
      <c r="CP115" t="s">
        <v>1842</v>
      </c>
      <c r="CQ115" t="s">
        <v>2756</v>
      </c>
      <c r="CR115">
        <v>1</v>
      </c>
      <c r="CS115" t="s">
        <v>2756</v>
      </c>
      <c r="EI115" t="s">
        <v>2858</v>
      </c>
      <c r="EJ115" t="s">
        <v>2853</v>
      </c>
      <c r="EK115" t="s">
        <v>2517</v>
      </c>
      <c r="EL115" t="s">
        <v>2517</v>
      </c>
      <c r="EM115" t="s">
        <v>2517</v>
      </c>
      <c r="ET115">
        <v>9</v>
      </c>
      <c r="EU115" t="s">
        <v>433</v>
      </c>
      <c r="EV115">
        <v>2025</v>
      </c>
      <c r="EY115">
        <v>0</v>
      </c>
      <c r="FA115">
        <v>0</v>
      </c>
      <c r="FC115">
        <v>0</v>
      </c>
      <c r="FD115" t="s">
        <v>442</v>
      </c>
      <c r="FE115">
        <v>1200</v>
      </c>
    </row>
    <row r="116" spans="1:165" x14ac:dyDescent="0.3">
      <c r="A116">
        <v>115</v>
      </c>
      <c r="B116" t="s">
        <v>2860</v>
      </c>
      <c r="C116" t="s">
        <v>2778</v>
      </c>
      <c r="D116" t="s">
        <v>2744</v>
      </c>
      <c r="F116" t="s">
        <v>2769</v>
      </c>
      <c r="G116" t="s">
        <v>2861</v>
      </c>
      <c r="H116" t="s">
        <v>3554</v>
      </c>
      <c r="I116" t="s">
        <v>2862</v>
      </c>
      <c r="J116">
        <v>72830</v>
      </c>
      <c r="K116" t="s">
        <v>1435</v>
      </c>
      <c r="L116" t="s">
        <v>423</v>
      </c>
      <c r="M116" t="s">
        <v>2121</v>
      </c>
      <c r="N116" t="s">
        <v>2781</v>
      </c>
      <c r="O116">
        <v>2222902808</v>
      </c>
      <c r="P116" s="2" t="s">
        <v>2872</v>
      </c>
      <c r="Q116" t="s">
        <v>2308</v>
      </c>
      <c r="R116" t="s">
        <v>2795</v>
      </c>
      <c r="S116">
        <v>7</v>
      </c>
      <c r="T116" t="s">
        <v>2863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  <c r="AA116" t="s">
        <v>870</v>
      </c>
      <c r="AB116">
        <v>64</v>
      </c>
      <c r="AC116">
        <v>64</v>
      </c>
      <c r="AE116" t="s">
        <v>2831</v>
      </c>
      <c r="AF116">
        <v>0</v>
      </c>
      <c r="AG116">
        <v>1</v>
      </c>
      <c r="AH116">
        <v>1</v>
      </c>
      <c r="AL116">
        <v>5</v>
      </c>
      <c r="AM116">
        <v>2</v>
      </c>
      <c r="AO116" t="s">
        <v>2864</v>
      </c>
      <c r="BT116">
        <v>4</v>
      </c>
      <c r="BU116">
        <v>1</v>
      </c>
      <c r="BV116">
        <v>1</v>
      </c>
      <c r="BW116">
        <v>1</v>
      </c>
      <c r="BZ116">
        <v>1</v>
      </c>
      <c r="CB116">
        <v>1</v>
      </c>
      <c r="CG116">
        <v>1</v>
      </c>
      <c r="CH116" t="s">
        <v>2756</v>
      </c>
      <c r="CI116">
        <v>1</v>
      </c>
      <c r="CJ116">
        <v>1</v>
      </c>
      <c r="CK116" t="s">
        <v>2633</v>
      </c>
      <c r="EI116" t="s">
        <v>2865</v>
      </c>
      <c r="EJ116" t="s">
        <v>516</v>
      </c>
      <c r="EK116" t="s">
        <v>1729</v>
      </c>
      <c r="EL116" t="s">
        <v>2866</v>
      </c>
      <c r="EM116" t="s">
        <v>2867</v>
      </c>
      <c r="ET116">
        <v>7</v>
      </c>
      <c r="EU116" t="s">
        <v>433</v>
      </c>
      <c r="EV116">
        <v>2025</v>
      </c>
      <c r="EY116">
        <v>0</v>
      </c>
      <c r="FA116">
        <v>0</v>
      </c>
      <c r="FC116">
        <v>0</v>
      </c>
      <c r="FD116" t="s">
        <v>442</v>
      </c>
      <c r="FE116">
        <v>1100</v>
      </c>
    </row>
    <row r="117" spans="1:165" x14ac:dyDescent="0.3">
      <c r="A117">
        <v>116</v>
      </c>
      <c r="B117" t="s">
        <v>2868</v>
      </c>
      <c r="C117" t="s">
        <v>2778</v>
      </c>
      <c r="D117" t="s">
        <v>2744</v>
      </c>
      <c r="F117" t="s">
        <v>2769</v>
      </c>
      <c r="G117" t="s">
        <v>2869</v>
      </c>
      <c r="H117" t="s">
        <v>3555</v>
      </c>
      <c r="I117" t="s">
        <v>2870</v>
      </c>
      <c r="J117">
        <v>72197</v>
      </c>
      <c r="K117" t="s">
        <v>1435</v>
      </c>
      <c r="L117" t="s">
        <v>423</v>
      </c>
      <c r="M117" t="s">
        <v>2121</v>
      </c>
      <c r="N117" t="s">
        <v>2781</v>
      </c>
      <c r="O117">
        <v>2222257450</v>
      </c>
      <c r="P117" s="2" t="s">
        <v>2871</v>
      </c>
      <c r="Q117" t="s">
        <v>2308</v>
      </c>
      <c r="R117" t="s">
        <v>2875</v>
      </c>
      <c r="S117">
        <v>16</v>
      </c>
      <c r="T117" t="s">
        <v>2873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0</v>
      </c>
      <c r="AA117" t="s">
        <v>870</v>
      </c>
      <c r="AB117">
        <v>90</v>
      </c>
      <c r="AC117">
        <v>90</v>
      </c>
      <c r="AE117" t="s">
        <v>2831</v>
      </c>
      <c r="AF117">
        <v>0</v>
      </c>
      <c r="AG117">
        <v>2</v>
      </c>
      <c r="AH117">
        <v>1</v>
      </c>
      <c r="AL117">
        <v>5</v>
      </c>
      <c r="AM117">
        <v>2</v>
      </c>
      <c r="AO117" t="s">
        <v>2874</v>
      </c>
      <c r="AR117" s="9" t="s">
        <v>2878</v>
      </c>
      <c r="BT117">
        <v>3</v>
      </c>
      <c r="BV117">
        <v>1</v>
      </c>
      <c r="BZ117">
        <v>1</v>
      </c>
      <c r="CG117">
        <v>1</v>
      </c>
      <c r="CH117" t="s">
        <v>2756</v>
      </c>
      <c r="CI117">
        <v>1</v>
      </c>
      <c r="CJ117">
        <v>1</v>
      </c>
      <c r="CK117" t="s">
        <v>2633</v>
      </c>
      <c r="CO117">
        <v>1</v>
      </c>
      <c r="CP117" t="s">
        <v>1842</v>
      </c>
      <c r="CQ117" t="s">
        <v>2756</v>
      </c>
      <c r="CR117">
        <v>1</v>
      </c>
      <c r="CS117" t="s">
        <v>2756</v>
      </c>
      <c r="EI117" t="s">
        <v>2876</v>
      </c>
      <c r="EJ117" t="s">
        <v>1729</v>
      </c>
      <c r="EK117" t="s">
        <v>516</v>
      </c>
      <c r="EL117" t="s">
        <v>2517</v>
      </c>
      <c r="EM117" t="s">
        <v>2877</v>
      </c>
      <c r="ET117">
        <v>7</v>
      </c>
      <c r="EU117" t="s">
        <v>433</v>
      </c>
      <c r="EV117">
        <v>2025</v>
      </c>
      <c r="EY117">
        <v>0</v>
      </c>
      <c r="FA117">
        <v>0</v>
      </c>
      <c r="FC117">
        <v>0</v>
      </c>
      <c r="FD117" t="s">
        <v>442</v>
      </c>
      <c r="FE117">
        <v>1100</v>
      </c>
    </row>
    <row r="118" spans="1:165" x14ac:dyDescent="0.3">
      <c r="A118">
        <v>117</v>
      </c>
      <c r="B118" t="s">
        <v>2879</v>
      </c>
      <c r="C118" t="s">
        <v>2778</v>
      </c>
      <c r="D118" t="s">
        <v>2744</v>
      </c>
      <c r="F118" t="s">
        <v>2769</v>
      </c>
      <c r="G118" t="s">
        <v>2880</v>
      </c>
      <c r="H118" t="s">
        <v>3556</v>
      </c>
      <c r="I118" t="s">
        <v>2881</v>
      </c>
      <c r="J118">
        <v>72810</v>
      </c>
      <c r="K118" t="s">
        <v>1435</v>
      </c>
      <c r="L118" t="s">
        <v>423</v>
      </c>
      <c r="M118" t="s">
        <v>2121</v>
      </c>
      <c r="N118" t="s">
        <v>2781</v>
      </c>
      <c r="O118">
        <v>2221780328</v>
      </c>
      <c r="P118" s="2" t="s">
        <v>2882</v>
      </c>
      <c r="Q118" t="s">
        <v>2308</v>
      </c>
      <c r="R118" t="s">
        <v>2885</v>
      </c>
      <c r="S118">
        <v>7</v>
      </c>
      <c r="T118" t="s">
        <v>2883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0</v>
      </c>
      <c r="AA118" t="s">
        <v>870</v>
      </c>
      <c r="AB118">
        <v>100</v>
      </c>
      <c r="AC118">
        <v>100</v>
      </c>
      <c r="AE118" t="s">
        <v>2831</v>
      </c>
      <c r="AF118">
        <v>2</v>
      </c>
      <c r="AG118">
        <v>0</v>
      </c>
      <c r="AH118">
        <v>1</v>
      </c>
      <c r="AL118">
        <v>10</v>
      </c>
      <c r="AM118">
        <v>2</v>
      </c>
      <c r="AO118" t="s">
        <v>2884</v>
      </c>
      <c r="AR118" s="9" t="s">
        <v>2887</v>
      </c>
      <c r="BT118">
        <v>2</v>
      </c>
      <c r="BV118">
        <v>1</v>
      </c>
      <c r="BW118">
        <v>1</v>
      </c>
      <c r="BZ118">
        <v>1</v>
      </c>
      <c r="CG118">
        <v>1</v>
      </c>
      <c r="CH118" t="s">
        <v>2756</v>
      </c>
      <c r="CI118">
        <v>1</v>
      </c>
      <c r="CJ118">
        <v>1</v>
      </c>
      <c r="CK118" t="s">
        <v>2633</v>
      </c>
      <c r="CO118">
        <v>1</v>
      </c>
      <c r="CP118" t="s">
        <v>1842</v>
      </c>
      <c r="CQ118" t="s">
        <v>2756</v>
      </c>
      <c r="CR118">
        <v>1</v>
      </c>
      <c r="CS118" t="s">
        <v>2756</v>
      </c>
      <c r="EI118" t="s">
        <v>2886</v>
      </c>
      <c r="EJ118" t="s">
        <v>779</v>
      </c>
      <c r="EK118" t="s">
        <v>1729</v>
      </c>
      <c r="EL118" t="s">
        <v>1819</v>
      </c>
      <c r="EM118" t="s">
        <v>2517</v>
      </c>
      <c r="ET118">
        <v>7</v>
      </c>
      <c r="EU118" t="s">
        <v>433</v>
      </c>
      <c r="EV118">
        <v>2025</v>
      </c>
      <c r="EY118">
        <v>0</v>
      </c>
      <c r="FA118">
        <v>0</v>
      </c>
      <c r="FC118">
        <v>0</v>
      </c>
      <c r="FD118" t="s">
        <v>442</v>
      </c>
      <c r="FE118">
        <v>1400</v>
      </c>
    </row>
    <row r="119" spans="1:165" x14ac:dyDescent="0.3">
      <c r="A119">
        <v>118</v>
      </c>
      <c r="B119" t="s">
        <v>2888</v>
      </c>
      <c r="C119" t="s">
        <v>2778</v>
      </c>
      <c r="D119" t="s">
        <v>2744</v>
      </c>
      <c r="F119" t="s">
        <v>2769</v>
      </c>
      <c r="G119" t="s">
        <v>2889</v>
      </c>
      <c r="H119" t="s">
        <v>3557</v>
      </c>
      <c r="I119" t="s">
        <v>421</v>
      </c>
      <c r="J119">
        <v>90800</v>
      </c>
      <c r="K119" t="s">
        <v>2890</v>
      </c>
      <c r="L119" t="s">
        <v>2852</v>
      </c>
      <c r="M119" t="s">
        <v>2121</v>
      </c>
      <c r="N119" t="s">
        <v>2781</v>
      </c>
      <c r="O119">
        <v>2464644466</v>
      </c>
      <c r="P119" s="2" t="s">
        <v>2891</v>
      </c>
      <c r="Q119" t="s">
        <v>2308</v>
      </c>
      <c r="R119" t="s">
        <v>2875</v>
      </c>
      <c r="S119">
        <v>9</v>
      </c>
      <c r="T119">
        <v>2016</v>
      </c>
      <c r="U119">
        <v>1</v>
      </c>
      <c r="V119">
        <v>1</v>
      </c>
      <c r="W119">
        <v>3</v>
      </c>
      <c r="X119">
        <v>3</v>
      </c>
      <c r="Y119">
        <v>0</v>
      </c>
      <c r="Z119">
        <v>0</v>
      </c>
      <c r="AA119" t="s">
        <v>870</v>
      </c>
      <c r="AB119">
        <v>108</v>
      </c>
      <c r="AC119">
        <v>108</v>
      </c>
      <c r="AE119" t="s">
        <v>2831</v>
      </c>
      <c r="AF119">
        <v>1</v>
      </c>
      <c r="AG119">
        <v>1</v>
      </c>
      <c r="AH119">
        <v>1</v>
      </c>
      <c r="AL119">
        <v>10</v>
      </c>
      <c r="AM119">
        <v>2</v>
      </c>
      <c r="AO119" t="s">
        <v>2892</v>
      </c>
      <c r="AR119" s="9" t="s">
        <v>2894</v>
      </c>
      <c r="BT119">
        <v>2</v>
      </c>
      <c r="BU119">
        <v>1</v>
      </c>
      <c r="BV119">
        <v>1</v>
      </c>
      <c r="BW119">
        <v>1</v>
      </c>
      <c r="BZ119">
        <v>1</v>
      </c>
      <c r="CB119">
        <v>1</v>
      </c>
      <c r="CG119">
        <v>1</v>
      </c>
      <c r="CH119" t="s">
        <v>2756</v>
      </c>
      <c r="CI119">
        <v>1</v>
      </c>
      <c r="CJ119">
        <v>1</v>
      </c>
      <c r="CK119" t="s">
        <v>2633</v>
      </c>
      <c r="CO119">
        <v>1</v>
      </c>
      <c r="CP119" t="s">
        <v>1842</v>
      </c>
      <c r="CQ119" t="s">
        <v>2756</v>
      </c>
      <c r="EI119" t="s">
        <v>2893</v>
      </c>
      <c r="EJ119" t="s">
        <v>1729</v>
      </c>
      <c r="EK119" t="s">
        <v>1881</v>
      </c>
      <c r="EL119" t="s">
        <v>2517</v>
      </c>
      <c r="EM119" t="s">
        <v>2517</v>
      </c>
      <c r="ET119">
        <v>9</v>
      </c>
      <c r="EU119" t="s">
        <v>433</v>
      </c>
      <c r="EV119">
        <v>2025</v>
      </c>
      <c r="EY119">
        <v>0</v>
      </c>
      <c r="FA119">
        <v>0</v>
      </c>
      <c r="FC119">
        <v>0</v>
      </c>
      <c r="FD119" t="s">
        <v>442</v>
      </c>
      <c r="FE119">
        <v>1300</v>
      </c>
    </row>
    <row r="120" spans="1:165" x14ac:dyDescent="0.3">
      <c r="A120">
        <v>119</v>
      </c>
      <c r="B120" t="s">
        <v>2895</v>
      </c>
      <c r="C120" t="s">
        <v>2778</v>
      </c>
      <c r="D120" t="s">
        <v>2744</v>
      </c>
      <c r="F120" t="s">
        <v>2769</v>
      </c>
      <c r="G120" t="s">
        <v>2896</v>
      </c>
      <c r="H120" t="s">
        <v>3558</v>
      </c>
      <c r="I120" t="s">
        <v>421</v>
      </c>
      <c r="J120">
        <v>73885</v>
      </c>
      <c r="K120" t="s">
        <v>2529</v>
      </c>
      <c r="L120" t="s">
        <v>423</v>
      </c>
      <c r="M120" t="s">
        <v>2121</v>
      </c>
      <c r="N120" t="s">
        <v>2781</v>
      </c>
      <c r="O120">
        <v>2313131129</v>
      </c>
      <c r="P120" s="2" t="s">
        <v>2897</v>
      </c>
      <c r="Q120" t="s">
        <v>2308</v>
      </c>
      <c r="R120" t="s">
        <v>2795</v>
      </c>
      <c r="S120">
        <v>40</v>
      </c>
      <c r="T120">
        <v>1985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 t="s">
        <v>807</v>
      </c>
      <c r="AB120">
        <v>50</v>
      </c>
      <c r="AC120">
        <v>50</v>
      </c>
      <c r="AE120" t="s">
        <v>2831</v>
      </c>
      <c r="AF120">
        <v>1</v>
      </c>
      <c r="AG120">
        <v>0</v>
      </c>
      <c r="AH120">
        <v>1</v>
      </c>
      <c r="AL120">
        <v>10</v>
      </c>
      <c r="AM120">
        <v>2</v>
      </c>
      <c r="AO120" t="s">
        <v>2898</v>
      </c>
      <c r="BT120">
        <v>1</v>
      </c>
      <c r="BU120">
        <v>1</v>
      </c>
      <c r="BZ120">
        <v>1</v>
      </c>
      <c r="CG120">
        <v>1</v>
      </c>
      <c r="CH120" t="s">
        <v>2756</v>
      </c>
      <c r="CI120">
        <v>2</v>
      </c>
      <c r="CK120" t="s">
        <v>2633</v>
      </c>
      <c r="CO120">
        <v>1</v>
      </c>
      <c r="CP120" t="s">
        <v>1842</v>
      </c>
      <c r="CQ120" t="s">
        <v>2756</v>
      </c>
      <c r="EI120" t="s">
        <v>2899</v>
      </c>
      <c r="EJ120" t="s">
        <v>2853</v>
      </c>
      <c r="EK120" t="s">
        <v>2517</v>
      </c>
      <c r="EL120" t="s">
        <v>2758</v>
      </c>
      <c r="EM120" t="s">
        <v>2517</v>
      </c>
      <c r="ET120">
        <v>10</v>
      </c>
      <c r="EU120" t="s">
        <v>433</v>
      </c>
      <c r="EV120">
        <v>2025</v>
      </c>
      <c r="EY120">
        <v>0</v>
      </c>
      <c r="FA120">
        <v>0</v>
      </c>
      <c r="FC120">
        <v>0</v>
      </c>
      <c r="FD120" t="s">
        <v>442</v>
      </c>
      <c r="FE120">
        <v>1200</v>
      </c>
    </row>
    <row r="121" spans="1:165" x14ac:dyDescent="0.3">
      <c r="A121">
        <v>120</v>
      </c>
      <c r="B121" t="s">
        <v>2900</v>
      </c>
      <c r="C121" t="s">
        <v>2778</v>
      </c>
      <c r="D121" t="s">
        <v>2744</v>
      </c>
      <c r="F121" t="s">
        <v>2769</v>
      </c>
      <c r="G121" t="s">
        <v>2901</v>
      </c>
      <c r="H121">
        <v>47</v>
      </c>
      <c r="I121" t="s">
        <v>421</v>
      </c>
      <c r="J121">
        <v>90000</v>
      </c>
      <c r="K121" t="s">
        <v>2852</v>
      </c>
      <c r="L121" t="s">
        <v>2852</v>
      </c>
      <c r="M121" t="s">
        <v>2121</v>
      </c>
      <c r="N121" t="s">
        <v>2781</v>
      </c>
      <c r="O121">
        <v>2464667885</v>
      </c>
      <c r="P121" s="2" t="s">
        <v>2902</v>
      </c>
      <c r="Q121" t="s">
        <v>2308</v>
      </c>
      <c r="R121" t="s">
        <v>2795</v>
      </c>
      <c r="S121">
        <v>22</v>
      </c>
      <c r="T121" t="s">
        <v>2903</v>
      </c>
      <c r="U121">
        <v>1</v>
      </c>
      <c r="V121">
        <v>1</v>
      </c>
      <c r="W121">
        <v>1</v>
      </c>
      <c r="X121">
        <v>1</v>
      </c>
      <c r="Y121">
        <v>0</v>
      </c>
      <c r="Z121">
        <v>0</v>
      </c>
      <c r="AA121" t="s">
        <v>807</v>
      </c>
      <c r="AB121">
        <v>13</v>
      </c>
      <c r="AC121">
        <v>13</v>
      </c>
      <c r="AE121" t="s">
        <v>2831</v>
      </c>
      <c r="AF121">
        <v>0</v>
      </c>
      <c r="AG121">
        <v>1</v>
      </c>
      <c r="AH121">
        <v>1</v>
      </c>
      <c r="AL121">
        <v>10</v>
      </c>
      <c r="AM121">
        <v>2</v>
      </c>
      <c r="AO121" t="s">
        <v>2904</v>
      </c>
      <c r="BU121">
        <v>1</v>
      </c>
      <c r="BW121">
        <v>1</v>
      </c>
      <c r="BZ121">
        <v>1</v>
      </c>
      <c r="CB121">
        <v>1</v>
      </c>
      <c r="CG121">
        <v>1</v>
      </c>
      <c r="CH121" t="s">
        <v>2756</v>
      </c>
      <c r="CI121">
        <v>1</v>
      </c>
      <c r="CJ121">
        <v>1</v>
      </c>
      <c r="CK121" t="s">
        <v>2633</v>
      </c>
      <c r="CO121">
        <v>1</v>
      </c>
      <c r="CP121" t="s">
        <v>1842</v>
      </c>
      <c r="CQ121" t="s">
        <v>2756</v>
      </c>
      <c r="CR121">
        <v>1</v>
      </c>
      <c r="CS121" t="s">
        <v>2756</v>
      </c>
      <c r="EI121" t="s">
        <v>2905</v>
      </c>
      <c r="EJ121" t="s">
        <v>1729</v>
      </c>
      <c r="EK121" t="s">
        <v>779</v>
      </c>
      <c r="EL121" t="s">
        <v>2853</v>
      </c>
      <c r="EM121" t="s">
        <v>2906</v>
      </c>
      <c r="ET121">
        <v>9</v>
      </c>
      <c r="EU121" t="s">
        <v>433</v>
      </c>
      <c r="EV121">
        <v>2025</v>
      </c>
      <c r="EY121">
        <v>0</v>
      </c>
      <c r="FA121">
        <v>0</v>
      </c>
      <c r="FC121">
        <v>0</v>
      </c>
      <c r="FD121" t="s">
        <v>442</v>
      </c>
      <c r="FE121">
        <v>900</v>
      </c>
    </row>
    <row r="122" spans="1:165" x14ac:dyDescent="0.3">
      <c r="A122">
        <v>121</v>
      </c>
      <c r="B122" t="s">
        <v>2907</v>
      </c>
      <c r="C122" t="s">
        <v>2778</v>
      </c>
      <c r="D122" t="s">
        <v>2744</v>
      </c>
      <c r="F122" t="s">
        <v>2769</v>
      </c>
      <c r="G122" t="s">
        <v>2908</v>
      </c>
      <c r="H122" t="s">
        <v>3559</v>
      </c>
      <c r="I122" t="s">
        <v>2909</v>
      </c>
      <c r="J122">
        <v>72550</v>
      </c>
      <c r="K122" t="s">
        <v>423</v>
      </c>
      <c r="L122" t="s">
        <v>423</v>
      </c>
      <c r="M122" t="s">
        <v>2121</v>
      </c>
      <c r="N122" t="s">
        <v>2781</v>
      </c>
      <c r="O122">
        <v>2222330247</v>
      </c>
      <c r="P122" s="2" t="s">
        <v>2910</v>
      </c>
      <c r="Q122" t="s">
        <v>2308</v>
      </c>
      <c r="R122" t="s">
        <v>2795</v>
      </c>
      <c r="S122">
        <v>8</v>
      </c>
      <c r="T122" t="s">
        <v>2911</v>
      </c>
      <c r="U122">
        <v>1</v>
      </c>
      <c r="V122">
        <v>1</v>
      </c>
      <c r="W122">
        <v>2</v>
      </c>
      <c r="X122">
        <v>2</v>
      </c>
      <c r="Y122">
        <v>0</v>
      </c>
      <c r="Z122">
        <v>0</v>
      </c>
      <c r="AA122" t="s">
        <v>870</v>
      </c>
      <c r="AB122">
        <v>24</v>
      </c>
      <c r="AC122">
        <v>24</v>
      </c>
      <c r="AE122" t="s">
        <v>2831</v>
      </c>
      <c r="AF122">
        <v>0</v>
      </c>
      <c r="AG122">
        <v>1</v>
      </c>
      <c r="AH122">
        <v>1</v>
      </c>
      <c r="AL122">
        <v>10</v>
      </c>
      <c r="AM122">
        <v>2</v>
      </c>
      <c r="AO122" t="s">
        <v>2912</v>
      </c>
      <c r="BT122">
        <v>2</v>
      </c>
      <c r="BU122">
        <v>1</v>
      </c>
      <c r="BV122">
        <v>1</v>
      </c>
      <c r="CB122">
        <v>1</v>
      </c>
      <c r="CG122">
        <v>1</v>
      </c>
      <c r="CH122" t="s">
        <v>2756</v>
      </c>
      <c r="CI122">
        <v>1</v>
      </c>
      <c r="CJ122">
        <v>1</v>
      </c>
      <c r="CK122" t="s">
        <v>2633</v>
      </c>
      <c r="CO122">
        <v>1</v>
      </c>
      <c r="CP122" t="s">
        <v>1842</v>
      </c>
      <c r="CQ122" t="s">
        <v>2756</v>
      </c>
      <c r="EI122" t="s">
        <v>2913</v>
      </c>
      <c r="EJ122" t="s">
        <v>2517</v>
      </c>
      <c r="EK122" t="s">
        <v>2517</v>
      </c>
      <c r="EL122" t="s">
        <v>2758</v>
      </c>
      <c r="EM122" t="s">
        <v>1729</v>
      </c>
      <c r="ET122">
        <v>8</v>
      </c>
      <c r="EU122" t="s">
        <v>433</v>
      </c>
      <c r="EV122">
        <v>2025</v>
      </c>
      <c r="EY122">
        <v>0</v>
      </c>
      <c r="FA122">
        <v>0</v>
      </c>
      <c r="FC122">
        <v>0</v>
      </c>
      <c r="FD122" t="s">
        <v>442</v>
      </c>
      <c r="FE122">
        <v>1100</v>
      </c>
    </row>
    <row r="123" spans="1:165" x14ac:dyDescent="0.3">
      <c r="A123">
        <v>122</v>
      </c>
      <c r="B123" t="s">
        <v>2914</v>
      </c>
      <c r="C123" t="s">
        <v>416</v>
      </c>
      <c r="D123" t="s">
        <v>417</v>
      </c>
      <c r="F123" t="s">
        <v>418</v>
      </c>
      <c r="G123" t="s">
        <v>2916</v>
      </c>
      <c r="H123">
        <v>38</v>
      </c>
      <c r="I123" t="s">
        <v>421</v>
      </c>
      <c r="J123">
        <v>90000</v>
      </c>
      <c r="K123" t="s">
        <v>2852</v>
      </c>
      <c r="L123" t="s">
        <v>2852</v>
      </c>
      <c r="M123" t="s">
        <v>2915</v>
      </c>
      <c r="N123" t="s">
        <v>419</v>
      </c>
      <c r="O123">
        <v>2464663390</v>
      </c>
      <c r="P123" s="2" t="s">
        <v>2917</v>
      </c>
      <c r="Q123" t="s">
        <v>2184</v>
      </c>
      <c r="R123" t="s">
        <v>428</v>
      </c>
      <c r="S123">
        <v>16</v>
      </c>
      <c r="T123" t="s">
        <v>2918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 t="s">
        <v>807</v>
      </c>
      <c r="AB123">
        <v>544.25</v>
      </c>
      <c r="AC123">
        <v>280</v>
      </c>
      <c r="AE123" t="s">
        <v>2920</v>
      </c>
      <c r="AF123">
        <v>5</v>
      </c>
      <c r="AG123">
        <v>10</v>
      </c>
      <c r="AH123">
        <v>3</v>
      </c>
      <c r="AL123">
        <v>200</v>
      </c>
      <c r="AM123">
        <v>5</v>
      </c>
      <c r="AO123" t="s">
        <v>2919</v>
      </c>
      <c r="AR123" s="9" t="s">
        <v>2953</v>
      </c>
      <c r="AU123" s="9" t="s">
        <v>2956</v>
      </c>
      <c r="AX123" s="9" t="s">
        <v>2957</v>
      </c>
      <c r="BA123" s="9" t="s">
        <v>2958</v>
      </c>
      <c r="BD123" s="9" t="s">
        <v>2959</v>
      </c>
      <c r="BG123" s="9" t="s">
        <v>2954</v>
      </c>
      <c r="BJ123" s="9" t="s">
        <v>2955</v>
      </c>
      <c r="BM123" s="9" t="s">
        <v>2960</v>
      </c>
      <c r="BP123" s="9" t="s">
        <v>2961</v>
      </c>
      <c r="BT123">
        <v>13</v>
      </c>
      <c r="BU123">
        <v>1</v>
      </c>
      <c r="BW123">
        <v>4</v>
      </c>
      <c r="BZ123">
        <v>3</v>
      </c>
      <c r="CA123">
        <v>2</v>
      </c>
      <c r="CB123">
        <v>1</v>
      </c>
      <c r="CG123">
        <v>1</v>
      </c>
      <c r="CH123" t="s">
        <v>2756</v>
      </c>
      <c r="CI123">
        <v>9</v>
      </c>
      <c r="CK123" t="s">
        <v>430</v>
      </c>
      <c r="CO123">
        <v>1</v>
      </c>
      <c r="CP123" t="s">
        <v>1989</v>
      </c>
      <c r="CQ123" t="s">
        <v>2756</v>
      </c>
      <c r="CR123">
        <v>8</v>
      </c>
      <c r="CS123" t="s">
        <v>430</v>
      </c>
      <c r="CT123">
        <v>6</v>
      </c>
      <c r="CU123" t="s">
        <v>430</v>
      </c>
      <c r="DB123">
        <v>2</v>
      </c>
      <c r="DC123" t="s">
        <v>2756</v>
      </c>
      <c r="DJ123">
        <v>4</v>
      </c>
      <c r="DK123" t="s">
        <v>2756</v>
      </c>
      <c r="EI123" t="s">
        <v>2952</v>
      </c>
      <c r="EJ123" t="s">
        <v>2517</v>
      </c>
      <c r="EK123" t="s">
        <v>2517</v>
      </c>
      <c r="EL123" t="s">
        <v>2853</v>
      </c>
      <c r="EM123" t="s">
        <v>2517</v>
      </c>
      <c r="ET123">
        <v>21</v>
      </c>
      <c r="EU123" t="s">
        <v>433</v>
      </c>
      <c r="EV123">
        <v>2025</v>
      </c>
      <c r="EY123">
        <v>0</v>
      </c>
      <c r="EZ123" t="s">
        <v>441</v>
      </c>
      <c r="FA123">
        <v>30</v>
      </c>
      <c r="FB123" t="s">
        <v>2972</v>
      </c>
      <c r="FC123">
        <v>50</v>
      </c>
      <c r="FD123" t="s">
        <v>442</v>
      </c>
      <c r="FE123">
        <v>5000</v>
      </c>
    </row>
    <row r="124" spans="1:165" x14ac:dyDescent="0.3">
      <c r="A124">
        <v>123</v>
      </c>
      <c r="B124" t="s">
        <v>2921</v>
      </c>
      <c r="C124" t="s">
        <v>416</v>
      </c>
      <c r="D124" t="s">
        <v>417</v>
      </c>
      <c r="F124" t="s">
        <v>418</v>
      </c>
      <c r="G124" t="s">
        <v>2923</v>
      </c>
      <c r="H124">
        <v>207</v>
      </c>
      <c r="I124" t="s">
        <v>421</v>
      </c>
      <c r="J124">
        <v>90300</v>
      </c>
      <c r="K124" t="s">
        <v>2851</v>
      </c>
      <c r="L124" t="s">
        <v>2852</v>
      </c>
      <c r="M124" t="s">
        <v>2922</v>
      </c>
      <c r="N124" t="s">
        <v>419</v>
      </c>
      <c r="O124">
        <v>2414172911</v>
      </c>
      <c r="P124" s="2" t="s">
        <v>2924</v>
      </c>
      <c r="Q124" t="s">
        <v>2184</v>
      </c>
      <c r="R124" t="s">
        <v>428</v>
      </c>
      <c r="S124">
        <v>20</v>
      </c>
      <c r="T124" t="s">
        <v>2925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 t="s">
        <v>807</v>
      </c>
      <c r="AB124">
        <v>500</v>
      </c>
      <c r="AC124">
        <v>500</v>
      </c>
      <c r="AE124" t="s">
        <v>2920</v>
      </c>
      <c r="AF124">
        <v>9</v>
      </c>
      <c r="AG124">
        <v>13</v>
      </c>
      <c r="AH124">
        <v>3</v>
      </c>
      <c r="AL124">
        <v>150</v>
      </c>
      <c r="AM124">
        <v>5</v>
      </c>
      <c r="AO124" t="s">
        <v>2926</v>
      </c>
      <c r="AR124" s="9" t="s">
        <v>2965</v>
      </c>
      <c r="AU124" s="9" t="s">
        <v>2967</v>
      </c>
      <c r="AX124" s="9" t="s">
        <v>2968</v>
      </c>
      <c r="BA124" s="9" t="s">
        <v>2969</v>
      </c>
      <c r="BD124" s="9" t="s">
        <v>2970</v>
      </c>
      <c r="BG124" s="9" t="s">
        <v>2966</v>
      </c>
      <c r="BM124" s="9" t="s">
        <v>2971</v>
      </c>
      <c r="BT124">
        <v>11</v>
      </c>
      <c r="BU124">
        <v>2</v>
      </c>
      <c r="BW124">
        <v>4</v>
      </c>
      <c r="BZ124">
        <v>4</v>
      </c>
      <c r="CA124">
        <v>1</v>
      </c>
      <c r="CG124">
        <v>1</v>
      </c>
      <c r="CH124" t="s">
        <v>2756</v>
      </c>
      <c r="CI124">
        <v>6</v>
      </c>
      <c r="CJ124">
        <v>1</v>
      </c>
      <c r="CK124" t="s">
        <v>430</v>
      </c>
      <c r="CO124">
        <v>1</v>
      </c>
      <c r="CP124" t="s">
        <v>1989</v>
      </c>
      <c r="CQ124" t="s">
        <v>2756</v>
      </c>
      <c r="CR124">
        <v>8</v>
      </c>
      <c r="CS124" t="s">
        <v>430</v>
      </c>
      <c r="CT124">
        <v>6</v>
      </c>
      <c r="CU124" t="s">
        <v>430</v>
      </c>
      <c r="DB124">
        <v>2</v>
      </c>
      <c r="DC124" t="s">
        <v>2756</v>
      </c>
      <c r="DJ124">
        <v>4</v>
      </c>
      <c r="DK124" t="s">
        <v>2756</v>
      </c>
      <c r="EI124" t="s">
        <v>2962</v>
      </c>
      <c r="EJ124" t="s">
        <v>2963</v>
      </c>
      <c r="EK124" t="s">
        <v>2964</v>
      </c>
      <c r="EL124" t="s">
        <v>779</v>
      </c>
      <c r="EM124" t="s">
        <v>2923</v>
      </c>
      <c r="ET124">
        <v>23</v>
      </c>
      <c r="EU124" t="s">
        <v>433</v>
      </c>
      <c r="EV124">
        <v>2025</v>
      </c>
      <c r="EY124">
        <v>0</v>
      </c>
      <c r="EZ124" t="s">
        <v>441</v>
      </c>
      <c r="FA124">
        <v>30</v>
      </c>
      <c r="FB124" t="s">
        <v>2972</v>
      </c>
      <c r="FC124">
        <v>50</v>
      </c>
      <c r="FD124" t="s">
        <v>442</v>
      </c>
      <c r="FE124">
        <v>7000</v>
      </c>
    </row>
    <row r="125" spans="1:165" x14ac:dyDescent="0.3">
      <c r="A125">
        <v>124</v>
      </c>
      <c r="B125" t="s">
        <v>2927</v>
      </c>
      <c r="C125" t="s">
        <v>416</v>
      </c>
      <c r="D125" t="s">
        <v>417</v>
      </c>
      <c r="F125" t="s">
        <v>418</v>
      </c>
      <c r="G125" t="s">
        <v>2928</v>
      </c>
      <c r="H125">
        <v>903</v>
      </c>
      <c r="I125" t="s">
        <v>421</v>
      </c>
      <c r="J125">
        <v>90300</v>
      </c>
      <c r="K125" t="s">
        <v>2851</v>
      </c>
      <c r="L125" t="s">
        <v>2852</v>
      </c>
      <c r="M125" t="s">
        <v>2922</v>
      </c>
      <c r="N125" t="s">
        <v>419</v>
      </c>
      <c r="O125">
        <v>2414170381</v>
      </c>
      <c r="P125" s="2" t="s">
        <v>2929</v>
      </c>
      <c r="Q125" t="s">
        <v>2184</v>
      </c>
      <c r="R125" t="s">
        <v>428</v>
      </c>
      <c r="S125">
        <v>15</v>
      </c>
      <c r="T125" t="s">
        <v>2930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  <c r="AA125" t="s">
        <v>807</v>
      </c>
      <c r="AB125">
        <v>448.4</v>
      </c>
      <c r="AC125">
        <v>448.4</v>
      </c>
      <c r="AE125" t="s">
        <v>2920</v>
      </c>
      <c r="AF125">
        <v>7</v>
      </c>
      <c r="AG125">
        <v>5</v>
      </c>
      <c r="AH125">
        <v>3</v>
      </c>
      <c r="AL125">
        <v>200</v>
      </c>
      <c r="AM125">
        <v>5</v>
      </c>
      <c r="AO125" t="s">
        <v>2931</v>
      </c>
      <c r="AR125" s="9" t="s">
        <v>2976</v>
      </c>
      <c r="AU125" s="9" t="s">
        <v>2979</v>
      </c>
      <c r="AX125" s="9" t="s">
        <v>2980</v>
      </c>
      <c r="BA125" s="9" t="s">
        <v>2981</v>
      </c>
      <c r="BD125" s="9" t="s">
        <v>2982</v>
      </c>
      <c r="BG125" s="9" t="s">
        <v>2977</v>
      </c>
      <c r="BJ125" s="9" t="s">
        <v>2978</v>
      </c>
      <c r="BM125" s="9" t="s">
        <v>2983</v>
      </c>
      <c r="BP125" s="9" t="s">
        <v>2984</v>
      </c>
      <c r="BT125">
        <v>7</v>
      </c>
      <c r="BU125">
        <v>1</v>
      </c>
      <c r="BW125">
        <v>2</v>
      </c>
      <c r="BZ125">
        <v>2</v>
      </c>
      <c r="CA125">
        <v>1</v>
      </c>
      <c r="CB125">
        <v>1</v>
      </c>
      <c r="CG125">
        <v>1</v>
      </c>
      <c r="CH125" t="s">
        <v>2756</v>
      </c>
      <c r="CI125">
        <v>6</v>
      </c>
      <c r="CK125" t="s">
        <v>430</v>
      </c>
      <c r="CO125">
        <v>1</v>
      </c>
      <c r="CP125" t="s">
        <v>1989</v>
      </c>
      <c r="CQ125" t="s">
        <v>2756</v>
      </c>
      <c r="CR125">
        <v>8</v>
      </c>
      <c r="CS125" t="s">
        <v>430</v>
      </c>
      <c r="CT125">
        <v>6</v>
      </c>
      <c r="CU125" t="s">
        <v>430</v>
      </c>
      <c r="DB125">
        <v>2</v>
      </c>
      <c r="DC125" t="s">
        <v>2756</v>
      </c>
      <c r="DJ125">
        <v>4</v>
      </c>
      <c r="DK125" t="s">
        <v>2756</v>
      </c>
      <c r="EI125" t="s">
        <v>2973</v>
      </c>
      <c r="EJ125" t="s">
        <v>2974</v>
      </c>
      <c r="EK125" t="s">
        <v>779</v>
      </c>
      <c r="EL125" t="s">
        <v>2975</v>
      </c>
      <c r="EM125" t="s">
        <v>779</v>
      </c>
      <c r="ET125">
        <v>23</v>
      </c>
      <c r="EU125" t="s">
        <v>433</v>
      </c>
      <c r="EV125">
        <v>2025</v>
      </c>
      <c r="EY125">
        <v>0</v>
      </c>
      <c r="EZ125" t="s">
        <v>441</v>
      </c>
      <c r="FA125">
        <v>30</v>
      </c>
      <c r="FB125" t="s">
        <v>2972</v>
      </c>
      <c r="FC125">
        <v>50</v>
      </c>
      <c r="FD125" t="s">
        <v>442</v>
      </c>
      <c r="FE125">
        <v>5000</v>
      </c>
    </row>
    <row r="126" spans="1:165" x14ac:dyDescent="0.3">
      <c r="A126">
        <v>125</v>
      </c>
      <c r="B126" t="s">
        <v>2934</v>
      </c>
      <c r="C126" t="s">
        <v>416</v>
      </c>
      <c r="D126" t="s">
        <v>417</v>
      </c>
      <c r="F126" t="s">
        <v>418</v>
      </c>
      <c r="G126" t="s">
        <v>2932</v>
      </c>
      <c r="H126">
        <v>14</v>
      </c>
      <c r="I126" t="s">
        <v>2933</v>
      </c>
      <c r="J126">
        <v>90796</v>
      </c>
      <c r="K126" t="s">
        <v>2935</v>
      </c>
      <c r="L126" t="s">
        <v>2852</v>
      </c>
      <c r="M126" t="s">
        <v>2915</v>
      </c>
      <c r="N126" t="s">
        <v>419</v>
      </c>
      <c r="O126">
        <v>2222632836</v>
      </c>
      <c r="P126" s="2" t="s">
        <v>2936</v>
      </c>
      <c r="Q126" t="s">
        <v>2184</v>
      </c>
      <c r="R126" t="s">
        <v>428</v>
      </c>
      <c r="S126">
        <v>3</v>
      </c>
      <c r="T126" t="s">
        <v>2937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0</v>
      </c>
      <c r="AA126" t="s">
        <v>1183</v>
      </c>
      <c r="AB126">
        <v>512.64</v>
      </c>
      <c r="AC126">
        <v>512.64</v>
      </c>
      <c r="AE126" t="s">
        <v>2920</v>
      </c>
      <c r="AF126">
        <v>6</v>
      </c>
      <c r="AG126">
        <v>12</v>
      </c>
      <c r="AH126">
        <v>3</v>
      </c>
      <c r="AL126">
        <v>100</v>
      </c>
      <c r="AM126">
        <v>5</v>
      </c>
      <c r="AO126" t="s">
        <v>2938</v>
      </c>
      <c r="AR126" s="9" t="s">
        <v>2988</v>
      </c>
      <c r="AU126" s="9" t="s">
        <v>2991</v>
      </c>
      <c r="AX126" s="9" t="s">
        <v>2992</v>
      </c>
      <c r="BA126" s="9" t="s">
        <v>2993</v>
      </c>
      <c r="BG126" s="9" t="s">
        <v>2989</v>
      </c>
      <c r="BJ126" s="9" t="s">
        <v>2990</v>
      </c>
      <c r="BM126" s="9" t="s">
        <v>2994</v>
      </c>
      <c r="BT126">
        <v>13</v>
      </c>
      <c r="BU126">
        <v>2</v>
      </c>
      <c r="BV126">
        <v>1</v>
      </c>
      <c r="BW126">
        <v>3</v>
      </c>
      <c r="BZ126">
        <v>5</v>
      </c>
      <c r="CG126">
        <v>1</v>
      </c>
      <c r="CH126" t="s">
        <v>2756</v>
      </c>
      <c r="CI126">
        <v>7</v>
      </c>
      <c r="CJ126">
        <v>2</v>
      </c>
      <c r="CK126" t="s">
        <v>430</v>
      </c>
      <c r="CO126">
        <v>1</v>
      </c>
      <c r="CP126" t="s">
        <v>1989</v>
      </c>
      <c r="CQ126" t="s">
        <v>2756</v>
      </c>
      <c r="CR126">
        <v>9</v>
      </c>
      <c r="CS126" t="s">
        <v>430</v>
      </c>
      <c r="CT126">
        <v>8</v>
      </c>
      <c r="CU126" t="s">
        <v>430</v>
      </c>
      <c r="DB126">
        <v>1</v>
      </c>
      <c r="DC126" t="s">
        <v>2985</v>
      </c>
      <c r="DJ126">
        <v>4</v>
      </c>
      <c r="DK126" t="s">
        <v>2756</v>
      </c>
      <c r="EI126" t="s">
        <v>2986</v>
      </c>
      <c r="EJ126" t="s">
        <v>2517</v>
      </c>
      <c r="EK126" t="s">
        <v>2987</v>
      </c>
      <c r="EL126" t="s">
        <v>756</v>
      </c>
      <c r="EM126" t="s">
        <v>2987</v>
      </c>
      <c r="ET126">
        <v>21</v>
      </c>
      <c r="EU126" t="s">
        <v>433</v>
      </c>
      <c r="EV126">
        <v>2025</v>
      </c>
      <c r="EY126">
        <v>0</v>
      </c>
      <c r="EZ126" t="s">
        <v>441</v>
      </c>
      <c r="FA126">
        <v>30</v>
      </c>
      <c r="FB126" t="s">
        <v>2972</v>
      </c>
      <c r="FC126">
        <v>50</v>
      </c>
      <c r="FD126" t="s">
        <v>442</v>
      </c>
      <c r="FE126">
        <v>5000</v>
      </c>
    </row>
    <row r="127" spans="1:165" x14ac:dyDescent="0.3">
      <c r="A127">
        <v>126</v>
      </c>
      <c r="B127" t="s">
        <v>2939</v>
      </c>
      <c r="C127" t="s">
        <v>416</v>
      </c>
      <c r="D127" t="s">
        <v>417</v>
      </c>
      <c r="F127" t="s">
        <v>418</v>
      </c>
      <c r="G127" t="s">
        <v>2941</v>
      </c>
      <c r="H127">
        <v>223</v>
      </c>
      <c r="I127" t="s">
        <v>421</v>
      </c>
      <c r="J127">
        <v>90500</v>
      </c>
      <c r="K127" t="s">
        <v>2942</v>
      </c>
      <c r="L127" t="s">
        <v>2852</v>
      </c>
      <c r="M127" t="s">
        <v>2940</v>
      </c>
      <c r="N127" t="s">
        <v>419</v>
      </c>
      <c r="O127">
        <v>2474722105</v>
      </c>
      <c r="P127" s="2" t="s">
        <v>2943</v>
      </c>
      <c r="Q127" t="s">
        <v>2184</v>
      </c>
      <c r="R127" t="s">
        <v>428</v>
      </c>
      <c r="S127">
        <v>18</v>
      </c>
      <c r="T127">
        <v>2007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 t="s">
        <v>807</v>
      </c>
      <c r="AB127">
        <v>382.4</v>
      </c>
      <c r="AC127">
        <v>382.4</v>
      </c>
      <c r="AE127" t="s">
        <v>2920</v>
      </c>
      <c r="AF127">
        <v>7</v>
      </c>
      <c r="AG127">
        <v>10</v>
      </c>
      <c r="AH127">
        <v>3</v>
      </c>
      <c r="AL127">
        <v>150</v>
      </c>
      <c r="AM127">
        <v>5</v>
      </c>
      <c r="AO127" t="s">
        <v>2944</v>
      </c>
      <c r="AR127" s="9" t="s">
        <v>2999</v>
      </c>
      <c r="AU127" s="9" t="s">
        <v>3002</v>
      </c>
      <c r="AX127" s="9" t="s">
        <v>3003</v>
      </c>
      <c r="BA127" s="9" t="s">
        <v>3004</v>
      </c>
      <c r="BD127" s="9" t="s">
        <v>3005</v>
      </c>
      <c r="BG127" s="9" t="s">
        <v>3000</v>
      </c>
      <c r="BJ127" s="9" t="s">
        <v>3001</v>
      </c>
      <c r="BM127" s="9" t="s">
        <v>3006</v>
      </c>
      <c r="BP127" s="9" t="s">
        <v>3007</v>
      </c>
      <c r="BT127">
        <v>8</v>
      </c>
      <c r="BU127">
        <v>3</v>
      </c>
      <c r="BV127">
        <v>1</v>
      </c>
      <c r="BW127">
        <v>2</v>
      </c>
      <c r="BZ127">
        <v>5</v>
      </c>
      <c r="CA127">
        <v>1</v>
      </c>
      <c r="CB127">
        <v>3</v>
      </c>
      <c r="CG127">
        <v>1</v>
      </c>
      <c r="CH127" t="s">
        <v>2756</v>
      </c>
      <c r="CI127">
        <v>6</v>
      </c>
      <c r="CK127" t="s">
        <v>430</v>
      </c>
      <c r="CO127">
        <v>1</v>
      </c>
      <c r="CP127" t="s">
        <v>1989</v>
      </c>
      <c r="CQ127" t="s">
        <v>2756</v>
      </c>
      <c r="CR127">
        <v>8</v>
      </c>
      <c r="CS127" t="s">
        <v>430</v>
      </c>
      <c r="CT127">
        <v>6</v>
      </c>
      <c r="CU127" t="s">
        <v>430</v>
      </c>
      <c r="DB127">
        <v>2</v>
      </c>
      <c r="DC127" t="s">
        <v>2756</v>
      </c>
      <c r="DJ127">
        <v>4</v>
      </c>
      <c r="DK127" t="s">
        <v>2756</v>
      </c>
      <c r="EI127" t="s">
        <v>3008</v>
      </c>
      <c r="EJ127" t="s">
        <v>2995</v>
      </c>
      <c r="EK127" t="s">
        <v>2996</v>
      </c>
      <c r="EL127" t="s">
        <v>2997</v>
      </c>
      <c r="EM127" t="s">
        <v>2998</v>
      </c>
      <c r="ET127">
        <v>28</v>
      </c>
      <c r="EU127" t="s">
        <v>433</v>
      </c>
      <c r="EV127">
        <v>2025</v>
      </c>
      <c r="EY127">
        <v>0</v>
      </c>
      <c r="FA127">
        <v>0</v>
      </c>
      <c r="FC127">
        <v>0</v>
      </c>
      <c r="FD127" t="s">
        <v>442</v>
      </c>
      <c r="FE127">
        <v>900</v>
      </c>
      <c r="FH127">
        <v>2</v>
      </c>
      <c r="FI127" t="s">
        <v>2756</v>
      </c>
    </row>
    <row r="128" spans="1:165" x14ac:dyDescent="0.3">
      <c r="A128">
        <v>127</v>
      </c>
      <c r="B128" t="s">
        <v>2945</v>
      </c>
      <c r="C128" t="s">
        <v>416</v>
      </c>
      <c r="D128" t="s">
        <v>417</v>
      </c>
      <c r="F128" t="s">
        <v>418</v>
      </c>
      <c r="G128" t="s">
        <v>2946</v>
      </c>
      <c r="H128">
        <v>608</v>
      </c>
      <c r="I128" t="s">
        <v>2947</v>
      </c>
      <c r="J128">
        <v>75110</v>
      </c>
      <c r="K128" t="s">
        <v>2948</v>
      </c>
      <c r="L128" t="s">
        <v>423</v>
      </c>
      <c r="M128" t="s">
        <v>2940</v>
      </c>
      <c r="N128" t="s">
        <v>419</v>
      </c>
      <c r="O128">
        <v>2234789111</v>
      </c>
      <c r="P128" s="2" t="s">
        <v>2949</v>
      </c>
      <c r="Q128" t="s">
        <v>2184</v>
      </c>
      <c r="R128" t="s">
        <v>428</v>
      </c>
      <c r="S128">
        <v>10</v>
      </c>
      <c r="T128" t="s">
        <v>2950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0</v>
      </c>
      <c r="AA128" t="s">
        <v>904</v>
      </c>
      <c r="AB128">
        <v>599.96</v>
      </c>
      <c r="AC128">
        <v>599.96</v>
      </c>
      <c r="AE128" t="s">
        <v>2920</v>
      </c>
      <c r="AF128">
        <v>4</v>
      </c>
      <c r="AG128">
        <v>12</v>
      </c>
      <c r="AH128">
        <v>3</v>
      </c>
      <c r="AL128">
        <v>200</v>
      </c>
      <c r="AM128">
        <v>5</v>
      </c>
      <c r="AO128" t="s">
        <v>2951</v>
      </c>
      <c r="AR128" s="9" t="s">
        <v>3013</v>
      </c>
      <c r="AU128" s="9" t="s">
        <v>3016</v>
      </c>
      <c r="AX128" s="9" t="s">
        <v>3017</v>
      </c>
      <c r="BA128" s="9" t="s">
        <v>3018</v>
      </c>
      <c r="BD128" s="9" t="s">
        <v>3019</v>
      </c>
      <c r="BG128" s="9" t="s">
        <v>3014</v>
      </c>
      <c r="BJ128" s="9" t="s">
        <v>3015</v>
      </c>
      <c r="BM128" s="9" t="s">
        <v>3020</v>
      </c>
      <c r="BP128" s="9" t="s">
        <v>3021</v>
      </c>
      <c r="BT128">
        <v>10</v>
      </c>
      <c r="BU128">
        <v>1</v>
      </c>
      <c r="BV128">
        <v>1</v>
      </c>
      <c r="BW128">
        <v>3</v>
      </c>
      <c r="BZ128">
        <v>2</v>
      </c>
      <c r="CB128">
        <v>1</v>
      </c>
      <c r="CG128">
        <v>1</v>
      </c>
      <c r="CH128" t="s">
        <v>2756</v>
      </c>
      <c r="CI128">
        <v>5</v>
      </c>
      <c r="CJ128">
        <v>1</v>
      </c>
      <c r="CK128" t="s">
        <v>430</v>
      </c>
      <c r="CO128">
        <v>1</v>
      </c>
      <c r="CP128" t="s">
        <v>1989</v>
      </c>
      <c r="CQ128" t="s">
        <v>2756</v>
      </c>
      <c r="CR128">
        <v>10</v>
      </c>
      <c r="CS128" t="s">
        <v>430</v>
      </c>
      <c r="CT128">
        <v>5</v>
      </c>
      <c r="CU128" t="s">
        <v>430</v>
      </c>
      <c r="DJ128">
        <v>4</v>
      </c>
      <c r="DK128" t="s">
        <v>2756</v>
      </c>
      <c r="EI128" t="s">
        <v>3009</v>
      </c>
      <c r="EJ128" t="s">
        <v>3010</v>
      </c>
      <c r="EK128" t="s">
        <v>1857</v>
      </c>
      <c r="EL128" t="s">
        <v>3011</v>
      </c>
      <c r="EM128" t="s">
        <v>3012</v>
      </c>
      <c r="ET128">
        <v>28</v>
      </c>
      <c r="EU128" t="s">
        <v>433</v>
      </c>
      <c r="EV128">
        <v>2025</v>
      </c>
      <c r="EY128">
        <v>0</v>
      </c>
      <c r="FA128">
        <v>0</v>
      </c>
      <c r="FC128">
        <v>0</v>
      </c>
      <c r="FD128" t="s">
        <v>442</v>
      </c>
      <c r="FE128">
        <v>780</v>
      </c>
    </row>
    <row r="129" spans="1:14" x14ac:dyDescent="0.3">
      <c r="A129">
        <v>128</v>
      </c>
      <c r="B129" t="s">
        <v>3022</v>
      </c>
      <c r="C129" t="s">
        <v>801</v>
      </c>
      <c r="D129" t="s">
        <v>905</v>
      </c>
      <c r="F129" t="s">
        <v>803</v>
      </c>
      <c r="G129" t="s">
        <v>1967</v>
      </c>
      <c r="H129" t="s">
        <v>3082</v>
      </c>
      <c r="I129" t="s">
        <v>3050</v>
      </c>
      <c r="K129" t="s">
        <v>423</v>
      </c>
      <c r="L129" t="s">
        <v>423</v>
      </c>
      <c r="M129" t="s">
        <v>804</v>
      </c>
      <c r="N129" t="s">
        <v>805</v>
      </c>
    </row>
    <row r="130" spans="1:14" x14ac:dyDescent="0.3">
      <c r="A130">
        <v>129</v>
      </c>
      <c r="B130" t="s">
        <v>3023</v>
      </c>
      <c r="C130" t="s">
        <v>801</v>
      </c>
      <c r="D130" t="s">
        <v>905</v>
      </c>
      <c r="F130" t="s">
        <v>803</v>
      </c>
      <c r="G130" t="s">
        <v>3080</v>
      </c>
      <c r="H130" t="s">
        <v>3083</v>
      </c>
      <c r="I130" t="s">
        <v>3051</v>
      </c>
      <c r="K130" t="s">
        <v>423</v>
      </c>
      <c r="L130" t="s">
        <v>423</v>
      </c>
      <c r="M130" t="s">
        <v>804</v>
      </c>
      <c r="N130" t="s">
        <v>805</v>
      </c>
    </row>
    <row r="131" spans="1:14" x14ac:dyDescent="0.3">
      <c r="A131">
        <v>130</v>
      </c>
      <c r="B131" t="s">
        <v>3024</v>
      </c>
      <c r="C131" t="s">
        <v>801</v>
      </c>
      <c r="D131" t="s">
        <v>905</v>
      </c>
      <c r="F131" t="s">
        <v>803</v>
      </c>
      <c r="G131" t="s">
        <v>3065</v>
      </c>
      <c r="H131">
        <v>3676</v>
      </c>
      <c r="I131" t="s">
        <v>2631</v>
      </c>
      <c r="K131" t="s">
        <v>423</v>
      </c>
      <c r="L131" t="s">
        <v>423</v>
      </c>
      <c r="M131" t="s">
        <v>804</v>
      </c>
      <c r="N131" t="s">
        <v>805</v>
      </c>
    </row>
    <row r="132" spans="1:14" x14ac:dyDescent="0.3">
      <c r="A132">
        <v>131</v>
      </c>
      <c r="B132" t="s">
        <v>3025</v>
      </c>
      <c r="C132" t="s">
        <v>801</v>
      </c>
      <c r="D132" t="s">
        <v>905</v>
      </c>
      <c r="F132" t="s">
        <v>803</v>
      </c>
      <c r="G132" t="s">
        <v>1340</v>
      </c>
      <c r="H132">
        <v>115</v>
      </c>
      <c r="I132" t="s">
        <v>421</v>
      </c>
      <c r="K132" t="s">
        <v>3081</v>
      </c>
      <c r="L132" t="s">
        <v>423</v>
      </c>
      <c r="M132" t="s">
        <v>804</v>
      </c>
      <c r="N132" t="s">
        <v>805</v>
      </c>
    </row>
    <row r="133" spans="1:14" x14ac:dyDescent="0.3">
      <c r="A133">
        <v>132</v>
      </c>
      <c r="B133" t="s">
        <v>3026</v>
      </c>
      <c r="C133" t="s">
        <v>801</v>
      </c>
      <c r="D133" t="s">
        <v>905</v>
      </c>
      <c r="F133" t="s">
        <v>803</v>
      </c>
      <c r="G133" t="s">
        <v>3065</v>
      </c>
      <c r="H133" t="s">
        <v>3084</v>
      </c>
      <c r="I133" t="s">
        <v>2631</v>
      </c>
      <c r="K133" t="s">
        <v>423</v>
      </c>
      <c r="L133" t="s">
        <v>423</v>
      </c>
      <c r="M133" t="s">
        <v>804</v>
      </c>
      <c r="N133" t="s">
        <v>805</v>
      </c>
    </row>
    <row r="134" spans="1:14" x14ac:dyDescent="0.3">
      <c r="A134">
        <v>133</v>
      </c>
      <c r="B134" t="s">
        <v>3027</v>
      </c>
      <c r="C134" t="s">
        <v>801</v>
      </c>
      <c r="D134" t="s">
        <v>905</v>
      </c>
      <c r="F134" t="s">
        <v>803</v>
      </c>
      <c r="G134" t="s">
        <v>3066</v>
      </c>
      <c r="H134">
        <v>3</v>
      </c>
      <c r="I134" t="s">
        <v>3053</v>
      </c>
      <c r="K134" t="s">
        <v>423</v>
      </c>
      <c r="L134" t="s">
        <v>423</v>
      </c>
      <c r="M134" t="s">
        <v>804</v>
      </c>
      <c r="N134" t="s">
        <v>805</v>
      </c>
    </row>
    <row r="135" spans="1:14" x14ac:dyDescent="0.3">
      <c r="A135">
        <v>134</v>
      </c>
      <c r="B135" t="s">
        <v>3028</v>
      </c>
      <c r="C135" t="s">
        <v>801</v>
      </c>
      <c r="D135" t="s">
        <v>905</v>
      </c>
      <c r="F135" t="s">
        <v>803</v>
      </c>
      <c r="G135" t="s">
        <v>2193</v>
      </c>
      <c r="H135" t="s">
        <v>3085</v>
      </c>
      <c r="I135" t="s">
        <v>3054</v>
      </c>
      <c r="K135" t="s">
        <v>2178</v>
      </c>
      <c r="L135" t="s">
        <v>423</v>
      </c>
      <c r="M135" t="s">
        <v>804</v>
      </c>
      <c r="N135" t="s">
        <v>805</v>
      </c>
    </row>
    <row r="136" spans="1:14" x14ac:dyDescent="0.3">
      <c r="A136">
        <v>135</v>
      </c>
      <c r="B136" t="s">
        <v>3029</v>
      </c>
      <c r="C136" t="s">
        <v>801</v>
      </c>
      <c r="D136" t="s">
        <v>905</v>
      </c>
      <c r="F136" t="s">
        <v>803</v>
      </c>
      <c r="G136" t="s">
        <v>2916</v>
      </c>
      <c r="H136">
        <v>6</v>
      </c>
      <c r="I136" t="s">
        <v>421</v>
      </c>
      <c r="K136" t="s">
        <v>3052</v>
      </c>
      <c r="L136" t="s">
        <v>423</v>
      </c>
      <c r="M136" t="s">
        <v>804</v>
      </c>
      <c r="N136" t="s">
        <v>805</v>
      </c>
    </row>
    <row r="137" spans="1:14" x14ac:dyDescent="0.3">
      <c r="A137">
        <v>136</v>
      </c>
      <c r="B137" t="s">
        <v>3030</v>
      </c>
      <c r="C137" t="s">
        <v>801</v>
      </c>
      <c r="D137" t="s">
        <v>905</v>
      </c>
      <c r="F137" t="s">
        <v>803</v>
      </c>
      <c r="G137" t="s">
        <v>3067</v>
      </c>
      <c r="H137">
        <v>270</v>
      </c>
      <c r="I137" t="s">
        <v>3057</v>
      </c>
      <c r="K137" t="s">
        <v>423</v>
      </c>
      <c r="L137" t="s">
        <v>423</v>
      </c>
      <c r="M137" t="s">
        <v>804</v>
      </c>
      <c r="N137" t="s">
        <v>805</v>
      </c>
    </row>
    <row r="138" spans="1:14" x14ac:dyDescent="0.3">
      <c r="A138">
        <v>137</v>
      </c>
      <c r="B138" t="s">
        <v>3031</v>
      </c>
      <c r="C138" t="s">
        <v>801</v>
      </c>
      <c r="D138" t="s">
        <v>905</v>
      </c>
      <c r="F138" t="s">
        <v>803</v>
      </c>
      <c r="G138" t="s">
        <v>3068</v>
      </c>
      <c r="H138">
        <v>1</v>
      </c>
      <c r="I138" t="s">
        <v>421</v>
      </c>
      <c r="K138" t="s">
        <v>729</v>
      </c>
      <c r="L138" t="s">
        <v>423</v>
      </c>
      <c r="M138" t="s">
        <v>804</v>
      </c>
      <c r="N138" t="s">
        <v>805</v>
      </c>
    </row>
    <row r="139" spans="1:14" x14ac:dyDescent="0.3">
      <c r="A139">
        <v>138</v>
      </c>
      <c r="B139" t="s">
        <v>3032</v>
      </c>
      <c r="C139" t="s">
        <v>801</v>
      </c>
      <c r="D139" t="s">
        <v>905</v>
      </c>
      <c r="F139" t="s">
        <v>803</v>
      </c>
      <c r="G139" t="s">
        <v>3069</v>
      </c>
      <c r="H139">
        <v>2616</v>
      </c>
      <c r="I139" t="s">
        <v>3058</v>
      </c>
      <c r="J139">
        <v>72370</v>
      </c>
      <c r="K139" t="s">
        <v>423</v>
      </c>
      <c r="L139" t="s">
        <v>423</v>
      </c>
      <c r="M139" t="s">
        <v>804</v>
      </c>
      <c r="N139" t="s">
        <v>805</v>
      </c>
    </row>
    <row r="140" spans="1:14" x14ac:dyDescent="0.3">
      <c r="A140">
        <v>139</v>
      </c>
      <c r="B140" t="s">
        <v>3033</v>
      </c>
      <c r="C140" t="s">
        <v>801</v>
      </c>
      <c r="D140" t="s">
        <v>905</v>
      </c>
      <c r="F140" t="s">
        <v>803</v>
      </c>
      <c r="G140" t="s">
        <v>2452</v>
      </c>
      <c r="H140">
        <v>45</v>
      </c>
      <c r="I140" t="s">
        <v>2453</v>
      </c>
      <c r="K140" t="s">
        <v>423</v>
      </c>
      <c r="L140" t="s">
        <v>423</v>
      </c>
      <c r="M140" t="s">
        <v>804</v>
      </c>
      <c r="N140" t="s">
        <v>805</v>
      </c>
    </row>
    <row r="141" spans="1:14" x14ac:dyDescent="0.3">
      <c r="A141">
        <v>140</v>
      </c>
      <c r="B141" t="s">
        <v>3034</v>
      </c>
      <c r="C141" t="s">
        <v>801</v>
      </c>
      <c r="D141" t="s">
        <v>905</v>
      </c>
      <c r="F141" t="s">
        <v>803</v>
      </c>
      <c r="G141" t="s">
        <v>3070</v>
      </c>
      <c r="H141" t="s">
        <v>3086</v>
      </c>
      <c r="I141" t="s">
        <v>3059</v>
      </c>
      <c r="K141" t="s">
        <v>3060</v>
      </c>
      <c r="L141" t="s">
        <v>423</v>
      </c>
      <c r="M141" t="s">
        <v>804</v>
      </c>
      <c r="N141" t="s">
        <v>805</v>
      </c>
    </row>
    <row r="142" spans="1:14" x14ac:dyDescent="0.3">
      <c r="A142">
        <v>141</v>
      </c>
      <c r="B142" t="s">
        <v>3035</v>
      </c>
      <c r="C142" t="s">
        <v>801</v>
      </c>
      <c r="D142" t="s">
        <v>905</v>
      </c>
      <c r="F142" t="s">
        <v>803</v>
      </c>
      <c r="G142" t="s">
        <v>3071</v>
      </c>
      <c r="H142" t="s">
        <v>3087</v>
      </c>
      <c r="I142" t="s">
        <v>3061</v>
      </c>
      <c r="K142" t="s">
        <v>422</v>
      </c>
      <c r="L142" t="s">
        <v>423</v>
      </c>
      <c r="M142" t="s">
        <v>804</v>
      </c>
      <c r="N142" t="s">
        <v>805</v>
      </c>
    </row>
    <row r="143" spans="1:14" x14ac:dyDescent="0.3">
      <c r="A143">
        <v>142</v>
      </c>
      <c r="B143" t="s">
        <v>3036</v>
      </c>
      <c r="C143" t="s">
        <v>801</v>
      </c>
      <c r="D143" t="s">
        <v>905</v>
      </c>
      <c r="F143" t="s">
        <v>803</v>
      </c>
      <c r="G143" t="s">
        <v>3072</v>
      </c>
      <c r="H143">
        <v>1</v>
      </c>
      <c r="I143" t="s">
        <v>421</v>
      </c>
      <c r="K143" t="s">
        <v>422</v>
      </c>
      <c r="L143" t="s">
        <v>423</v>
      </c>
      <c r="M143" t="s">
        <v>804</v>
      </c>
      <c r="N143" t="s">
        <v>805</v>
      </c>
    </row>
    <row r="144" spans="1:14" x14ac:dyDescent="0.3">
      <c r="A144">
        <v>143</v>
      </c>
      <c r="B144" t="s">
        <v>3037</v>
      </c>
      <c r="C144" t="s">
        <v>801</v>
      </c>
      <c r="D144" t="s">
        <v>905</v>
      </c>
      <c r="F144" t="s">
        <v>803</v>
      </c>
      <c r="G144" t="s">
        <v>2896</v>
      </c>
      <c r="H144">
        <v>754</v>
      </c>
      <c r="I144" t="s">
        <v>421</v>
      </c>
      <c r="K144" t="s">
        <v>2529</v>
      </c>
      <c r="L144" t="s">
        <v>423</v>
      </c>
      <c r="M144" t="s">
        <v>804</v>
      </c>
      <c r="N144" t="s">
        <v>805</v>
      </c>
    </row>
    <row r="145" spans="1:172" x14ac:dyDescent="0.3">
      <c r="A145">
        <v>144</v>
      </c>
      <c r="B145" t="s">
        <v>3038</v>
      </c>
      <c r="C145" t="s">
        <v>801</v>
      </c>
      <c r="D145" t="s">
        <v>905</v>
      </c>
      <c r="F145" t="s">
        <v>803</v>
      </c>
      <c r="G145" t="s">
        <v>3073</v>
      </c>
      <c r="H145" t="s">
        <v>3088</v>
      </c>
      <c r="I145" t="s">
        <v>421</v>
      </c>
      <c r="K145" t="s">
        <v>1858</v>
      </c>
      <c r="L145" t="s">
        <v>423</v>
      </c>
      <c r="M145" t="s">
        <v>804</v>
      </c>
      <c r="N145" t="s">
        <v>805</v>
      </c>
    </row>
    <row r="146" spans="1:172" x14ac:dyDescent="0.3">
      <c r="A146">
        <v>145</v>
      </c>
      <c r="B146" t="s">
        <v>3039</v>
      </c>
      <c r="C146" t="s">
        <v>801</v>
      </c>
      <c r="D146" t="s">
        <v>905</v>
      </c>
      <c r="F146" t="s">
        <v>803</v>
      </c>
      <c r="G146" t="s">
        <v>3074</v>
      </c>
      <c r="H146">
        <v>3800</v>
      </c>
      <c r="I146" t="s">
        <v>3062</v>
      </c>
      <c r="K146" t="s">
        <v>1858</v>
      </c>
      <c r="L146" t="s">
        <v>423</v>
      </c>
      <c r="M146" t="s">
        <v>804</v>
      </c>
      <c r="N146" t="s">
        <v>805</v>
      </c>
    </row>
    <row r="147" spans="1:172" x14ac:dyDescent="0.3">
      <c r="A147">
        <v>146</v>
      </c>
      <c r="B147" t="s">
        <v>3040</v>
      </c>
      <c r="C147" t="s">
        <v>801</v>
      </c>
      <c r="D147" t="s">
        <v>905</v>
      </c>
      <c r="F147" t="s">
        <v>803</v>
      </c>
      <c r="G147" t="s">
        <v>3075</v>
      </c>
      <c r="H147">
        <v>10</v>
      </c>
      <c r="I147" t="s">
        <v>421</v>
      </c>
      <c r="K147" t="s">
        <v>3055</v>
      </c>
      <c r="L147" t="s">
        <v>423</v>
      </c>
      <c r="M147" t="s">
        <v>804</v>
      </c>
      <c r="N147" t="s">
        <v>805</v>
      </c>
    </row>
    <row r="148" spans="1:172" x14ac:dyDescent="0.3">
      <c r="A148">
        <v>147</v>
      </c>
      <c r="B148" t="s">
        <v>3041</v>
      </c>
      <c r="C148" t="s">
        <v>801</v>
      </c>
      <c r="D148" t="s">
        <v>905</v>
      </c>
      <c r="F148" t="s">
        <v>803</v>
      </c>
      <c r="G148" t="s">
        <v>3076</v>
      </c>
      <c r="H148">
        <v>3</v>
      </c>
      <c r="I148" t="s">
        <v>421</v>
      </c>
      <c r="K148" t="s">
        <v>2237</v>
      </c>
      <c r="L148" t="s">
        <v>423</v>
      </c>
      <c r="M148" t="s">
        <v>804</v>
      </c>
      <c r="N148" t="s">
        <v>805</v>
      </c>
    </row>
    <row r="149" spans="1:172" x14ac:dyDescent="0.3">
      <c r="A149">
        <v>148</v>
      </c>
      <c r="B149" t="s">
        <v>3042</v>
      </c>
      <c r="C149" t="s">
        <v>801</v>
      </c>
      <c r="D149" t="s">
        <v>905</v>
      </c>
      <c r="F149" t="s">
        <v>803</v>
      </c>
      <c r="G149" t="s">
        <v>1970</v>
      </c>
      <c r="H149">
        <v>115</v>
      </c>
      <c r="I149" t="s">
        <v>421</v>
      </c>
      <c r="K149" t="s">
        <v>3056</v>
      </c>
      <c r="L149" t="s">
        <v>423</v>
      </c>
      <c r="M149" t="s">
        <v>804</v>
      </c>
      <c r="N149" t="s">
        <v>805</v>
      </c>
    </row>
    <row r="150" spans="1:172" x14ac:dyDescent="0.3">
      <c r="A150">
        <v>149</v>
      </c>
      <c r="B150" t="s">
        <v>3043</v>
      </c>
      <c r="C150" t="s">
        <v>801</v>
      </c>
      <c r="D150" t="s">
        <v>905</v>
      </c>
      <c r="F150" t="s">
        <v>803</v>
      </c>
      <c r="G150" t="s">
        <v>1340</v>
      </c>
      <c r="H150">
        <v>7</v>
      </c>
      <c r="I150" t="s">
        <v>421</v>
      </c>
      <c r="K150" t="s">
        <v>2391</v>
      </c>
      <c r="L150" t="s">
        <v>423</v>
      </c>
      <c r="M150" t="s">
        <v>804</v>
      </c>
      <c r="N150" t="s">
        <v>805</v>
      </c>
    </row>
    <row r="151" spans="1:172" x14ac:dyDescent="0.3">
      <c r="A151">
        <v>150</v>
      </c>
      <c r="B151" t="s">
        <v>3044</v>
      </c>
      <c r="C151" t="s">
        <v>801</v>
      </c>
      <c r="D151" t="s">
        <v>905</v>
      </c>
      <c r="F151" t="s">
        <v>803</v>
      </c>
      <c r="G151" t="s">
        <v>3077</v>
      </c>
      <c r="H151" t="s">
        <v>3089</v>
      </c>
      <c r="I151" t="s">
        <v>3064</v>
      </c>
      <c r="J151">
        <v>72420</v>
      </c>
      <c r="K151" t="s">
        <v>423</v>
      </c>
      <c r="L151" t="s">
        <v>423</v>
      </c>
      <c r="M151" t="s">
        <v>804</v>
      </c>
      <c r="N151" t="s">
        <v>805</v>
      </c>
    </row>
    <row r="152" spans="1:172" x14ac:dyDescent="0.3">
      <c r="A152">
        <v>151</v>
      </c>
      <c r="B152" t="s">
        <v>3045</v>
      </c>
      <c r="C152" t="s">
        <v>801</v>
      </c>
      <c r="D152" t="s">
        <v>905</v>
      </c>
      <c r="F152" t="s">
        <v>803</v>
      </c>
      <c r="G152" t="s">
        <v>3078</v>
      </c>
      <c r="H152">
        <v>1</v>
      </c>
      <c r="I152" t="s">
        <v>421</v>
      </c>
      <c r="K152" t="s">
        <v>2249</v>
      </c>
      <c r="L152" t="s">
        <v>423</v>
      </c>
      <c r="M152" t="s">
        <v>804</v>
      </c>
      <c r="N152" t="s">
        <v>805</v>
      </c>
    </row>
    <row r="153" spans="1:172" x14ac:dyDescent="0.3">
      <c r="A153">
        <v>152</v>
      </c>
      <c r="B153" t="s">
        <v>3046</v>
      </c>
      <c r="C153" t="s">
        <v>801</v>
      </c>
      <c r="D153" t="s">
        <v>905</v>
      </c>
      <c r="F153" t="s">
        <v>803</v>
      </c>
      <c r="G153" t="s">
        <v>2801</v>
      </c>
      <c r="H153" t="s">
        <v>3090</v>
      </c>
      <c r="I153" t="s">
        <v>2802</v>
      </c>
      <c r="K153" t="s">
        <v>423</v>
      </c>
      <c r="L153" t="s">
        <v>423</v>
      </c>
      <c r="M153" t="s">
        <v>804</v>
      </c>
      <c r="N153" t="s">
        <v>805</v>
      </c>
    </row>
    <row r="154" spans="1:172" x14ac:dyDescent="0.3">
      <c r="A154">
        <v>153</v>
      </c>
      <c r="B154" t="s">
        <v>3047</v>
      </c>
      <c r="C154" t="s">
        <v>801</v>
      </c>
      <c r="D154" t="s">
        <v>905</v>
      </c>
      <c r="F154" t="s">
        <v>803</v>
      </c>
      <c r="G154" t="s">
        <v>3079</v>
      </c>
      <c r="H154" t="s">
        <v>3091</v>
      </c>
      <c r="I154" t="s">
        <v>3063</v>
      </c>
      <c r="K154" t="s">
        <v>423</v>
      </c>
      <c r="L154" t="s">
        <v>423</v>
      </c>
      <c r="M154" t="s">
        <v>804</v>
      </c>
      <c r="N154" t="s">
        <v>805</v>
      </c>
    </row>
    <row r="155" spans="1:172" x14ac:dyDescent="0.3">
      <c r="A155">
        <v>154</v>
      </c>
      <c r="B155" t="s">
        <v>3048</v>
      </c>
      <c r="C155" t="s">
        <v>801</v>
      </c>
      <c r="D155" t="s">
        <v>905</v>
      </c>
      <c r="F155" t="s">
        <v>803</v>
      </c>
      <c r="G155" t="s">
        <v>1226</v>
      </c>
      <c r="H155" t="s">
        <v>3092</v>
      </c>
      <c r="I155" t="s">
        <v>421</v>
      </c>
      <c r="J155">
        <v>73800</v>
      </c>
      <c r="K155" t="s">
        <v>2529</v>
      </c>
      <c r="L155" t="s">
        <v>423</v>
      </c>
      <c r="M155" t="s">
        <v>804</v>
      </c>
      <c r="N155" t="s">
        <v>805</v>
      </c>
    </row>
    <row r="156" spans="1:172" x14ac:dyDescent="0.3">
      <c r="A156">
        <v>155</v>
      </c>
      <c r="B156" t="s">
        <v>3049</v>
      </c>
      <c r="C156" t="s">
        <v>801</v>
      </c>
      <c r="D156" t="s">
        <v>905</v>
      </c>
      <c r="F156" t="s">
        <v>803</v>
      </c>
      <c r="G156" t="s">
        <v>3080</v>
      </c>
      <c r="H156">
        <v>2510</v>
      </c>
      <c r="I156" t="s">
        <v>1005</v>
      </c>
      <c r="J156">
        <v>72530</v>
      </c>
      <c r="K156" t="s">
        <v>423</v>
      </c>
      <c r="L156" t="s">
        <v>423</v>
      </c>
      <c r="M156" t="s">
        <v>804</v>
      </c>
      <c r="N156" t="s">
        <v>805</v>
      </c>
    </row>
    <row r="157" spans="1:172" x14ac:dyDescent="0.3">
      <c r="A157">
        <v>156</v>
      </c>
      <c r="B157" t="s">
        <v>3115</v>
      </c>
      <c r="C157" t="s">
        <v>540</v>
      </c>
      <c r="D157" t="s">
        <v>3114</v>
      </c>
      <c r="F157" t="s">
        <v>3116</v>
      </c>
      <c r="G157" t="s">
        <v>3118</v>
      </c>
      <c r="H157">
        <v>11</v>
      </c>
      <c r="I157" t="s">
        <v>421</v>
      </c>
      <c r="J157">
        <v>74400</v>
      </c>
      <c r="K157" t="s">
        <v>1182</v>
      </c>
      <c r="L157" t="s">
        <v>423</v>
      </c>
      <c r="M157" t="s">
        <v>540</v>
      </c>
      <c r="N157" t="s">
        <v>706</v>
      </c>
      <c r="O157">
        <v>2434360072</v>
      </c>
      <c r="P157" s="2" t="s">
        <v>3119</v>
      </c>
      <c r="Q157" t="s">
        <v>2184</v>
      </c>
      <c r="R157" t="s">
        <v>428</v>
      </c>
      <c r="S157">
        <v>37</v>
      </c>
      <c r="T157">
        <v>1988</v>
      </c>
      <c r="U157">
        <v>1</v>
      </c>
      <c r="V157">
        <v>2</v>
      </c>
      <c r="W157">
        <v>2</v>
      </c>
      <c r="X157">
        <v>2</v>
      </c>
      <c r="Y157">
        <v>2</v>
      </c>
      <c r="Z157">
        <v>0</v>
      </c>
      <c r="AA157" t="s">
        <v>3120</v>
      </c>
      <c r="AB157">
        <v>2330.81</v>
      </c>
      <c r="AC157">
        <v>1000</v>
      </c>
      <c r="AE157" t="s">
        <v>3121</v>
      </c>
      <c r="AF157">
        <v>6</v>
      </c>
      <c r="AG157">
        <v>18</v>
      </c>
      <c r="AH157">
        <v>3</v>
      </c>
      <c r="AL157">
        <v>700</v>
      </c>
      <c r="AM157">
        <v>5</v>
      </c>
      <c r="AO157" t="s">
        <v>3214</v>
      </c>
      <c r="AR157" s="9" t="s">
        <v>3215</v>
      </c>
      <c r="AU157" s="9" t="s">
        <v>3217</v>
      </c>
      <c r="BA157" s="9" t="s">
        <v>3218</v>
      </c>
      <c r="BD157" s="9" t="s">
        <v>3219</v>
      </c>
      <c r="BG157" s="9" t="s">
        <v>3216</v>
      </c>
      <c r="BM157" s="9" t="s">
        <v>3220</v>
      </c>
      <c r="BT157">
        <v>18</v>
      </c>
      <c r="BU157">
        <v>2</v>
      </c>
      <c r="BV157">
        <v>1</v>
      </c>
      <c r="BW157">
        <v>7</v>
      </c>
      <c r="BX157">
        <v>2</v>
      </c>
      <c r="BZ157">
        <v>8</v>
      </c>
      <c r="CA157">
        <v>1</v>
      </c>
      <c r="CB157">
        <v>5</v>
      </c>
      <c r="CC157">
        <v>5</v>
      </c>
      <c r="CG157">
        <v>1</v>
      </c>
      <c r="CH157" t="s">
        <v>715</v>
      </c>
      <c r="CI157">
        <v>15</v>
      </c>
      <c r="CJ157">
        <v>1</v>
      </c>
      <c r="CK157" t="s">
        <v>713</v>
      </c>
      <c r="CO157">
        <v>1</v>
      </c>
      <c r="CP157" t="s">
        <v>3122</v>
      </c>
      <c r="CQ157" t="s">
        <v>715</v>
      </c>
      <c r="CR157">
        <v>1</v>
      </c>
      <c r="CS157" t="s">
        <v>715</v>
      </c>
      <c r="DD157">
        <v>3</v>
      </c>
      <c r="DE157" t="s">
        <v>737</v>
      </c>
      <c r="EI157" t="s">
        <v>3123</v>
      </c>
      <c r="EJ157" t="s">
        <v>3124</v>
      </c>
      <c r="EK157" t="s">
        <v>779</v>
      </c>
      <c r="EL157" t="s">
        <v>779</v>
      </c>
      <c r="EM157" t="s">
        <v>779</v>
      </c>
      <c r="ET157">
        <v>31</v>
      </c>
      <c r="EU157" t="s">
        <v>433</v>
      </c>
      <c r="EV157">
        <v>2025</v>
      </c>
      <c r="EY157">
        <v>0</v>
      </c>
      <c r="EZ157" t="s">
        <v>441</v>
      </c>
      <c r="FA157">
        <v>120000</v>
      </c>
      <c r="FB157" t="s">
        <v>3125</v>
      </c>
      <c r="FC157">
        <v>50230</v>
      </c>
      <c r="FD157" t="s">
        <v>442</v>
      </c>
      <c r="FE157">
        <v>5000</v>
      </c>
      <c r="FG157" t="s">
        <v>3117</v>
      </c>
      <c r="FH157">
        <v>5</v>
      </c>
      <c r="FI157" t="s">
        <v>753</v>
      </c>
      <c r="FJ157">
        <v>3</v>
      </c>
      <c r="FK157" t="s">
        <v>736</v>
      </c>
      <c r="FL157">
        <v>3</v>
      </c>
      <c r="FM157">
        <v>80000</v>
      </c>
      <c r="FN157">
        <v>40000</v>
      </c>
      <c r="FO157">
        <v>50000</v>
      </c>
      <c r="FP157">
        <v>5</v>
      </c>
    </row>
    <row r="158" spans="1:172" x14ac:dyDescent="0.3">
      <c r="A158">
        <v>157</v>
      </c>
      <c r="B158" t="s">
        <v>3127</v>
      </c>
      <c r="C158" t="s">
        <v>540</v>
      </c>
      <c r="D158" t="s">
        <v>3126</v>
      </c>
      <c r="F158" t="s">
        <v>3128</v>
      </c>
      <c r="G158" t="s">
        <v>3130</v>
      </c>
      <c r="H158" t="s">
        <v>3131</v>
      </c>
      <c r="I158" t="s">
        <v>421</v>
      </c>
      <c r="J158">
        <v>74870</v>
      </c>
      <c r="K158" t="s">
        <v>3132</v>
      </c>
      <c r="L158" t="s">
        <v>423</v>
      </c>
      <c r="M158" t="s">
        <v>540</v>
      </c>
      <c r="N158" t="s">
        <v>706</v>
      </c>
      <c r="O158">
        <v>5549662924</v>
      </c>
      <c r="P158" s="2" t="s">
        <v>3221</v>
      </c>
      <c r="Q158" t="s">
        <v>2184</v>
      </c>
      <c r="R158" t="s">
        <v>428</v>
      </c>
      <c r="S158">
        <v>43</v>
      </c>
      <c r="T158" t="s">
        <v>3133</v>
      </c>
      <c r="U158">
        <v>2</v>
      </c>
      <c r="V158">
        <v>2</v>
      </c>
      <c r="W158">
        <v>2</v>
      </c>
      <c r="X158">
        <v>2</v>
      </c>
      <c r="Y158">
        <v>1</v>
      </c>
      <c r="Z158">
        <v>0</v>
      </c>
      <c r="AA158" t="s">
        <v>870</v>
      </c>
      <c r="AB158">
        <v>1278.8900000000001</v>
      </c>
      <c r="AC158">
        <v>1278.8900000000001</v>
      </c>
      <c r="AE158" t="s">
        <v>3148</v>
      </c>
      <c r="AF158">
        <v>11</v>
      </c>
      <c r="AG158">
        <v>4</v>
      </c>
      <c r="AH158">
        <v>3</v>
      </c>
      <c r="AL158">
        <v>10</v>
      </c>
      <c r="AM158">
        <v>5</v>
      </c>
      <c r="AO158" t="s">
        <v>3222</v>
      </c>
      <c r="AR158" s="9" t="s">
        <v>3223</v>
      </c>
      <c r="AU158" s="9" t="s">
        <v>3224</v>
      </c>
      <c r="AX158" s="9" t="s">
        <v>3225</v>
      </c>
      <c r="BA158" s="9" t="s">
        <v>3226</v>
      </c>
      <c r="BD158" s="9" t="s">
        <v>3227</v>
      </c>
      <c r="BG158" s="9" t="s">
        <v>3223</v>
      </c>
      <c r="BM158" s="9" t="s">
        <v>3228</v>
      </c>
      <c r="BT158">
        <v>2</v>
      </c>
      <c r="BU158">
        <v>2</v>
      </c>
      <c r="BV158">
        <v>1</v>
      </c>
      <c r="BW158">
        <v>1</v>
      </c>
      <c r="BZ158">
        <v>2</v>
      </c>
      <c r="CA158">
        <v>2</v>
      </c>
      <c r="CB158">
        <v>11</v>
      </c>
      <c r="CC158">
        <v>11</v>
      </c>
      <c r="CG158">
        <v>1</v>
      </c>
      <c r="CH158" t="s">
        <v>715</v>
      </c>
      <c r="CI158">
        <v>12</v>
      </c>
      <c r="CK158" t="s">
        <v>713</v>
      </c>
      <c r="EI158" t="s">
        <v>3134</v>
      </c>
      <c r="EJ158" t="s">
        <v>3135</v>
      </c>
      <c r="EK158" t="s">
        <v>3136</v>
      </c>
      <c r="EL158" t="s">
        <v>3137</v>
      </c>
      <c r="EM158" t="s">
        <v>3138</v>
      </c>
      <c r="ET158">
        <v>31</v>
      </c>
      <c r="EU158" t="s">
        <v>433</v>
      </c>
      <c r="EV158">
        <v>2025</v>
      </c>
      <c r="EY158">
        <v>0</v>
      </c>
      <c r="EZ158" t="s">
        <v>441</v>
      </c>
      <c r="FA158">
        <v>100000</v>
      </c>
      <c r="FB158" t="s">
        <v>3125</v>
      </c>
      <c r="FC158">
        <v>50000</v>
      </c>
      <c r="FD158" t="s">
        <v>442</v>
      </c>
      <c r="FE158">
        <v>6000</v>
      </c>
      <c r="FG158" t="s">
        <v>3129</v>
      </c>
      <c r="FH158">
        <v>7</v>
      </c>
      <c r="FI158" t="s">
        <v>753</v>
      </c>
      <c r="FJ158">
        <v>3</v>
      </c>
      <c r="FK158" t="s">
        <v>754</v>
      </c>
      <c r="FL158">
        <v>3</v>
      </c>
      <c r="FM158">
        <v>50000</v>
      </c>
      <c r="FN158">
        <v>50000</v>
      </c>
      <c r="FO158">
        <v>50000</v>
      </c>
      <c r="FP158">
        <v>11</v>
      </c>
    </row>
    <row r="159" spans="1:172" x14ac:dyDescent="0.3">
      <c r="A159">
        <v>158</v>
      </c>
      <c r="B159" t="s">
        <v>3141</v>
      </c>
      <c r="C159" t="s">
        <v>540</v>
      </c>
      <c r="D159" t="s">
        <v>3140</v>
      </c>
      <c r="F159" t="s">
        <v>3142</v>
      </c>
      <c r="G159" t="s">
        <v>3143</v>
      </c>
      <c r="H159" t="s">
        <v>3144</v>
      </c>
      <c r="I159" t="s">
        <v>3145</v>
      </c>
      <c r="J159">
        <v>41304</v>
      </c>
      <c r="K159" t="s">
        <v>3146</v>
      </c>
      <c r="L159" t="s">
        <v>3147</v>
      </c>
      <c r="M159" t="s">
        <v>540</v>
      </c>
      <c r="N159" t="s">
        <v>706</v>
      </c>
      <c r="O159">
        <v>7571158678</v>
      </c>
      <c r="P159" s="2" t="s">
        <v>3229</v>
      </c>
      <c r="Q159" t="s">
        <v>2184</v>
      </c>
      <c r="R159" t="s">
        <v>428</v>
      </c>
      <c r="S159">
        <v>34</v>
      </c>
      <c r="T159">
        <v>1991</v>
      </c>
      <c r="U159">
        <v>1</v>
      </c>
      <c r="V159">
        <v>2</v>
      </c>
      <c r="W159">
        <v>1</v>
      </c>
      <c r="X159">
        <v>1</v>
      </c>
      <c r="Y159">
        <v>1</v>
      </c>
      <c r="Z159">
        <v>0</v>
      </c>
      <c r="AA159" t="s">
        <v>425</v>
      </c>
      <c r="AB159">
        <v>4757.6000000000004</v>
      </c>
      <c r="AC159">
        <v>1060.6400000000001</v>
      </c>
      <c r="AE159" t="s">
        <v>3148</v>
      </c>
      <c r="AF159">
        <v>5</v>
      </c>
      <c r="AG159">
        <v>6</v>
      </c>
      <c r="AH159">
        <v>3</v>
      </c>
      <c r="AL159">
        <v>20</v>
      </c>
      <c r="AM159">
        <v>2</v>
      </c>
      <c r="AO159" t="s">
        <v>3230</v>
      </c>
      <c r="AR159" s="9" t="s">
        <v>3231</v>
      </c>
      <c r="AU159" s="9" t="s">
        <v>3234</v>
      </c>
      <c r="AX159" s="9" t="s">
        <v>3235</v>
      </c>
      <c r="BA159" s="9" t="s">
        <v>3236</v>
      </c>
      <c r="BD159" s="9" t="s">
        <v>3237</v>
      </c>
      <c r="BG159" s="9" t="s">
        <v>3232</v>
      </c>
      <c r="BJ159" s="9" t="s">
        <v>3233</v>
      </c>
      <c r="BM159" s="9" t="s">
        <v>3238</v>
      </c>
      <c r="BP159" s="9" t="s">
        <v>3239</v>
      </c>
      <c r="BT159">
        <v>4</v>
      </c>
      <c r="BU159">
        <v>2</v>
      </c>
      <c r="BW159">
        <v>1</v>
      </c>
      <c r="BZ159">
        <v>1</v>
      </c>
      <c r="CA159">
        <v>1</v>
      </c>
      <c r="CB159">
        <v>11</v>
      </c>
      <c r="CC159">
        <v>11</v>
      </c>
      <c r="CG159">
        <v>1</v>
      </c>
      <c r="CH159" t="s">
        <v>715</v>
      </c>
      <c r="CI159">
        <v>11</v>
      </c>
      <c r="CK159" t="s">
        <v>713</v>
      </c>
      <c r="EI159" t="s">
        <v>3149</v>
      </c>
      <c r="EJ159" t="s">
        <v>3150</v>
      </c>
      <c r="EK159" t="s">
        <v>2379</v>
      </c>
      <c r="EL159" t="s">
        <v>3151</v>
      </c>
      <c r="EM159" t="s">
        <v>3152</v>
      </c>
      <c r="ET159">
        <v>29</v>
      </c>
      <c r="EU159" t="s">
        <v>433</v>
      </c>
      <c r="EV159">
        <v>2025</v>
      </c>
      <c r="EY159">
        <v>0</v>
      </c>
      <c r="EZ159" t="s">
        <v>441</v>
      </c>
      <c r="FA159">
        <v>100000</v>
      </c>
      <c r="FB159" t="s">
        <v>3125</v>
      </c>
      <c r="FC159">
        <v>50100</v>
      </c>
      <c r="FD159" t="s">
        <v>442</v>
      </c>
      <c r="FE159">
        <v>7500</v>
      </c>
      <c r="FG159" t="s">
        <v>3139</v>
      </c>
      <c r="FH159">
        <v>7</v>
      </c>
      <c r="FI159" t="s">
        <v>753</v>
      </c>
      <c r="FJ159">
        <v>3</v>
      </c>
      <c r="FK159" t="s">
        <v>1597</v>
      </c>
      <c r="FL159">
        <v>3</v>
      </c>
      <c r="FM159">
        <v>50000</v>
      </c>
      <c r="FN159">
        <v>50000</v>
      </c>
      <c r="FO159">
        <v>50000</v>
      </c>
      <c r="FP159">
        <v>11</v>
      </c>
    </row>
    <row r="160" spans="1:172" x14ac:dyDescent="0.3">
      <c r="A160">
        <v>159</v>
      </c>
      <c r="B160" t="s">
        <v>3155</v>
      </c>
      <c r="C160" t="s">
        <v>540</v>
      </c>
      <c r="D160" t="s">
        <v>3154</v>
      </c>
      <c r="F160" t="s">
        <v>3156</v>
      </c>
      <c r="G160" t="s">
        <v>3157</v>
      </c>
      <c r="H160" t="s">
        <v>3158</v>
      </c>
      <c r="I160" t="s">
        <v>3159</v>
      </c>
      <c r="J160">
        <v>74670</v>
      </c>
      <c r="K160" t="s">
        <v>3160</v>
      </c>
      <c r="L160" t="s">
        <v>3147</v>
      </c>
      <c r="M160" t="s">
        <v>540</v>
      </c>
      <c r="N160" t="s">
        <v>706</v>
      </c>
      <c r="O160">
        <v>2228033221</v>
      </c>
      <c r="P160" s="2" t="s">
        <v>3240</v>
      </c>
      <c r="Q160" t="s">
        <v>2184</v>
      </c>
      <c r="R160" t="s">
        <v>428</v>
      </c>
      <c r="S160">
        <v>25</v>
      </c>
      <c r="T160">
        <v>2000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0</v>
      </c>
      <c r="AA160" t="s">
        <v>904</v>
      </c>
      <c r="AB160">
        <v>4757.6000000000004</v>
      </c>
      <c r="AC160">
        <v>174.53</v>
      </c>
      <c r="AE160" t="s">
        <v>3148</v>
      </c>
      <c r="AF160">
        <v>9</v>
      </c>
      <c r="AG160">
        <v>5</v>
      </c>
      <c r="AH160">
        <v>3</v>
      </c>
      <c r="AL160">
        <v>450</v>
      </c>
      <c r="AM160">
        <v>2</v>
      </c>
      <c r="AO160" t="s">
        <v>3241</v>
      </c>
      <c r="AR160" s="9" t="s">
        <v>3242</v>
      </c>
      <c r="AU160" s="9" t="s">
        <v>3244</v>
      </c>
      <c r="BA160" s="9" t="s">
        <v>3245</v>
      </c>
      <c r="BG160" s="9" t="s">
        <v>3243</v>
      </c>
      <c r="BU160">
        <v>2</v>
      </c>
      <c r="BW160">
        <v>2</v>
      </c>
      <c r="BZ160">
        <v>1</v>
      </c>
      <c r="CA160">
        <v>1</v>
      </c>
      <c r="CB160">
        <v>7</v>
      </c>
      <c r="CC160">
        <v>7</v>
      </c>
      <c r="CG160">
        <v>1</v>
      </c>
      <c r="CH160" t="s">
        <v>715</v>
      </c>
      <c r="CI160">
        <v>8</v>
      </c>
      <c r="CK160" t="s">
        <v>713</v>
      </c>
      <c r="EI160" t="s">
        <v>3165</v>
      </c>
      <c r="EJ160" t="s">
        <v>3161</v>
      </c>
      <c r="EK160" t="s">
        <v>3162</v>
      </c>
      <c r="EL160" t="s">
        <v>3163</v>
      </c>
      <c r="EM160" t="s">
        <v>3164</v>
      </c>
      <c r="ET160">
        <v>30</v>
      </c>
      <c r="EU160" t="s">
        <v>433</v>
      </c>
      <c r="EV160">
        <v>2025</v>
      </c>
      <c r="EY160">
        <v>0</v>
      </c>
      <c r="EZ160" t="s">
        <v>441</v>
      </c>
      <c r="FA160">
        <v>100000</v>
      </c>
      <c r="FB160" t="s">
        <v>3125</v>
      </c>
      <c r="FC160">
        <v>50100</v>
      </c>
      <c r="FD160" t="s">
        <v>442</v>
      </c>
      <c r="FE160">
        <v>10000</v>
      </c>
      <c r="FG160" t="s">
        <v>3153</v>
      </c>
      <c r="FH160">
        <v>6</v>
      </c>
      <c r="FI160" t="s">
        <v>753</v>
      </c>
      <c r="FJ160">
        <v>3</v>
      </c>
      <c r="FK160" t="s">
        <v>754</v>
      </c>
      <c r="FL160">
        <v>3</v>
      </c>
      <c r="FM160">
        <v>50000</v>
      </c>
      <c r="FN160">
        <v>50000</v>
      </c>
      <c r="FO160">
        <v>50000</v>
      </c>
      <c r="FP160">
        <v>7</v>
      </c>
    </row>
    <row r="161" spans="1:177" x14ac:dyDescent="0.3">
      <c r="A161">
        <v>160</v>
      </c>
      <c r="B161" t="s">
        <v>3167</v>
      </c>
      <c r="C161" t="s">
        <v>540</v>
      </c>
      <c r="D161" t="s">
        <v>3166</v>
      </c>
      <c r="F161" t="s">
        <v>3168</v>
      </c>
      <c r="G161" t="s">
        <v>3170</v>
      </c>
      <c r="H161">
        <v>12</v>
      </c>
      <c r="I161" t="s">
        <v>3171</v>
      </c>
      <c r="J161">
        <v>41300</v>
      </c>
      <c r="K161" t="s">
        <v>3146</v>
      </c>
      <c r="L161" t="s">
        <v>3147</v>
      </c>
      <c r="M161" t="s">
        <v>540</v>
      </c>
      <c r="N161" t="s">
        <v>706</v>
      </c>
      <c r="O161">
        <v>2751042219</v>
      </c>
      <c r="P161" s="2" t="s">
        <v>3246</v>
      </c>
      <c r="Q161" t="s">
        <v>2184</v>
      </c>
      <c r="R161" t="s">
        <v>428</v>
      </c>
      <c r="S161">
        <v>4</v>
      </c>
      <c r="T161" t="s">
        <v>3172</v>
      </c>
      <c r="U161">
        <v>1</v>
      </c>
      <c r="V161">
        <v>2</v>
      </c>
      <c r="W161">
        <v>2</v>
      </c>
      <c r="X161">
        <v>2</v>
      </c>
      <c r="Y161">
        <v>1</v>
      </c>
      <c r="Z161">
        <v>0</v>
      </c>
      <c r="AA161" t="s">
        <v>870</v>
      </c>
      <c r="AB161">
        <v>3477.15</v>
      </c>
      <c r="AC161">
        <v>281.02999999999997</v>
      </c>
      <c r="AE161" t="s">
        <v>3148</v>
      </c>
      <c r="AF161">
        <v>10</v>
      </c>
      <c r="AG161">
        <v>12</v>
      </c>
      <c r="AH161">
        <v>3</v>
      </c>
      <c r="AL161">
        <v>70</v>
      </c>
      <c r="AM161">
        <v>2</v>
      </c>
      <c r="AO161" t="s">
        <v>3247</v>
      </c>
      <c r="AR161" s="9" t="s">
        <v>3248</v>
      </c>
      <c r="AU161" s="9" t="s">
        <v>3250</v>
      </c>
      <c r="AX161" s="9" t="s">
        <v>3251</v>
      </c>
      <c r="BA161" s="9" t="s">
        <v>3252</v>
      </c>
      <c r="BD161" s="9" t="s">
        <v>3253</v>
      </c>
      <c r="BG161" s="9" t="s">
        <v>3249</v>
      </c>
      <c r="BM161" s="9" t="s">
        <v>3254</v>
      </c>
      <c r="BT161">
        <v>7</v>
      </c>
      <c r="BU161">
        <v>1</v>
      </c>
      <c r="BZ161">
        <v>1</v>
      </c>
      <c r="CA161">
        <v>1</v>
      </c>
      <c r="CB161">
        <v>8</v>
      </c>
      <c r="CC161">
        <v>8</v>
      </c>
      <c r="CG161">
        <v>1</v>
      </c>
      <c r="CH161" t="s">
        <v>715</v>
      </c>
      <c r="CI161">
        <v>11</v>
      </c>
      <c r="CK161" t="s">
        <v>713</v>
      </c>
      <c r="CO161">
        <v>1</v>
      </c>
      <c r="CP161" t="s">
        <v>3122</v>
      </c>
      <c r="EI161" t="s">
        <v>3176</v>
      </c>
      <c r="EJ161" t="s">
        <v>3174</v>
      </c>
      <c r="EK161" t="s">
        <v>437</v>
      </c>
      <c r="EL161" t="s">
        <v>3173</v>
      </c>
      <c r="EM161" t="s">
        <v>3175</v>
      </c>
      <c r="ET161">
        <v>30</v>
      </c>
      <c r="EU161" t="s">
        <v>433</v>
      </c>
      <c r="EV161">
        <v>2025</v>
      </c>
      <c r="EY161">
        <v>0</v>
      </c>
      <c r="EZ161" t="s">
        <v>441</v>
      </c>
      <c r="FA161">
        <v>150000</v>
      </c>
      <c r="FB161" t="s">
        <v>3125</v>
      </c>
      <c r="FC161">
        <v>50130</v>
      </c>
      <c r="FD161" t="s">
        <v>442</v>
      </c>
      <c r="FE161">
        <v>10000</v>
      </c>
      <c r="FG161" t="s">
        <v>3169</v>
      </c>
      <c r="FH161">
        <v>7</v>
      </c>
      <c r="FI161" t="s">
        <v>753</v>
      </c>
      <c r="FJ161">
        <v>3</v>
      </c>
      <c r="FK161" t="s">
        <v>1597</v>
      </c>
      <c r="FL161">
        <v>3</v>
      </c>
      <c r="FM161">
        <v>80000</v>
      </c>
      <c r="FN161">
        <v>70000</v>
      </c>
      <c r="FO161">
        <v>50000</v>
      </c>
      <c r="FP161">
        <v>8</v>
      </c>
    </row>
    <row r="162" spans="1:177" x14ac:dyDescent="0.3">
      <c r="A162">
        <v>161</v>
      </c>
      <c r="B162" t="s">
        <v>3310</v>
      </c>
      <c r="C162" t="s">
        <v>540</v>
      </c>
      <c r="D162" t="s">
        <v>3309</v>
      </c>
      <c r="F162" t="s">
        <v>3311</v>
      </c>
      <c r="G162" t="s">
        <v>3205</v>
      </c>
      <c r="H162">
        <v>6</v>
      </c>
      <c r="I162" t="s">
        <v>3206</v>
      </c>
      <c r="J162">
        <v>74470</v>
      </c>
      <c r="K162" t="s">
        <v>1182</v>
      </c>
      <c r="L162" t="s">
        <v>423</v>
      </c>
      <c r="M162" t="s">
        <v>540</v>
      </c>
      <c r="N162" t="s">
        <v>706</v>
      </c>
      <c r="O162">
        <v>2434369323</v>
      </c>
      <c r="P162" s="2" t="s">
        <v>3313</v>
      </c>
      <c r="Q162" t="s">
        <v>2184</v>
      </c>
      <c r="R162" t="s">
        <v>428</v>
      </c>
      <c r="S162">
        <v>18</v>
      </c>
      <c r="T162" t="s">
        <v>3314</v>
      </c>
      <c r="U162">
        <v>1</v>
      </c>
      <c r="V162">
        <v>2</v>
      </c>
      <c r="W162">
        <v>2</v>
      </c>
      <c r="X162">
        <v>2</v>
      </c>
      <c r="Y162">
        <v>1</v>
      </c>
      <c r="Z162">
        <v>0</v>
      </c>
      <c r="AA162" t="s">
        <v>870</v>
      </c>
      <c r="AB162">
        <v>4789.0200000000004</v>
      </c>
      <c r="AC162">
        <v>1500</v>
      </c>
      <c r="AE162" t="s">
        <v>3309</v>
      </c>
      <c r="AF162">
        <v>16</v>
      </c>
      <c r="AG162">
        <v>1</v>
      </c>
      <c r="AH162">
        <v>3</v>
      </c>
      <c r="AL162">
        <v>30</v>
      </c>
      <c r="AM162">
        <v>4</v>
      </c>
      <c r="AO162" t="s">
        <v>3315</v>
      </c>
      <c r="AR162" s="9" t="s">
        <v>3317</v>
      </c>
      <c r="AU162" s="9" t="s">
        <v>3320</v>
      </c>
      <c r="AX162" s="9" t="s">
        <v>3321</v>
      </c>
      <c r="BA162" s="9" t="s">
        <v>3322</v>
      </c>
      <c r="BD162" s="9" t="s">
        <v>3323</v>
      </c>
      <c r="BG162" s="9" t="s">
        <v>3318</v>
      </c>
      <c r="BJ162" s="9" t="s">
        <v>3319</v>
      </c>
      <c r="BM162" s="9" t="s">
        <v>3324</v>
      </c>
      <c r="BP162" s="9" t="s">
        <v>3325</v>
      </c>
      <c r="BT162">
        <v>12</v>
      </c>
      <c r="BU162">
        <v>1</v>
      </c>
      <c r="BV162">
        <v>2</v>
      </c>
      <c r="BW162">
        <v>1</v>
      </c>
      <c r="BZ162">
        <v>1</v>
      </c>
      <c r="CB162">
        <v>15</v>
      </c>
      <c r="CC162">
        <v>15</v>
      </c>
      <c r="CG162">
        <v>1</v>
      </c>
      <c r="CH162" t="s">
        <v>715</v>
      </c>
      <c r="CI162">
        <v>17</v>
      </c>
      <c r="CK162" t="s">
        <v>713</v>
      </c>
      <c r="CO162">
        <v>1</v>
      </c>
      <c r="CP162" t="s">
        <v>1989</v>
      </c>
      <c r="CQ162" t="s">
        <v>2036</v>
      </c>
      <c r="EI162" t="s">
        <v>3316</v>
      </c>
      <c r="EJ162" t="s">
        <v>3295</v>
      </c>
      <c r="EK162" t="s">
        <v>3296</v>
      </c>
      <c r="EL162" t="s">
        <v>3297</v>
      </c>
      <c r="EM162" t="s">
        <v>3298</v>
      </c>
      <c r="ET162">
        <v>12</v>
      </c>
      <c r="EU162" t="s">
        <v>811</v>
      </c>
      <c r="EV162">
        <v>2025</v>
      </c>
      <c r="EY162">
        <v>0</v>
      </c>
      <c r="EZ162" t="s">
        <v>441</v>
      </c>
      <c r="FA162">
        <v>150000</v>
      </c>
      <c r="FB162" t="s">
        <v>721</v>
      </c>
      <c r="FC162">
        <v>50100</v>
      </c>
      <c r="FD162" t="s">
        <v>442</v>
      </c>
      <c r="FE162">
        <v>10000</v>
      </c>
      <c r="FG162" t="s">
        <v>3312</v>
      </c>
      <c r="FH162">
        <v>8</v>
      </c>
      <c r="FI162" t="s">
        <v>753</v>
      </c>
      <c r="FJ162">
        <v>3</v>
      </c>
      <c r="FK162" t="s">
        <v>1597</v>
      </c>
      <c r="FL162">
        <v>3</v>
      </c>
      <c r="FM162">
        <v>100000</v>
      </c>
      <c r="FN162">
        <v>50000</v>
      </c>
      <c r="FO162">
        <v>50000</v>
      </c>
      <c r="FP162">
        <v>15</v>
      </c>
    </row>
    <row r="163" spans="1:177" x14ac:dyDescent="0.3">
      <c r="A163">
        <v>162</v>
      </c>
      <c r="B163" t="s">
        <v>3178</v>
      </c>
      <c r="C163" t="s">
        <v>513</v>
      </c>
      <c r="D163" t="s">
        <v>3177</v>
      </c>
      <c r="F163" t="s">
        <v>3179</v>
      </c>
      <c r="G163" t="s">
        <v>3182</v>
      </c>
      <c r="H163" t="s">
        <v>3183</v>
      </c>
      <c r="I163" t="s">
        <v>3184</v>
      </c>
      <c r="J163">
        <v>74570</v>
      </c>
      <c r="K163" t="s">
        <v>1182</v>
      </c>
      <c r="L163" t="s">
        <v>423</v>
      </c>
      <c r="M163" t="s">
        <v>3180</v>
      </c>
      <c r="N163" t="s">
        <v>3181</v>
      </c>
      <c r="O163">
        <v>2436881988</v>
      </c>
      <c r="P163" s="2" t="s">
        <v>3255</v>
      </c>
      <c r="Q163" t="s">
        <v>3187</v>
      </c>
      <c r="R163" t="s">
        <v>3188</v>
      </c>
      <c r="S163">
        <v>4</v>
      </c>
      <c r="T163" t="s">
        <v>3185</v>
      </c>
      <c r="U163">
        <v>1</v>
      </c>
      <c r="V163">
        <v>2</v>
      </c>
      <c r="W163">
        <v>2</v>
      </c>
      <c r="X163">
        <v>2</v>
      </c>
      <c r="Y163">
        <v>1</v>
      </c>
      <c r="Z163">
        <v>0</v>
      </c>
      <c r="AA163" t="s">
        <v>870</v>
      </c>
      <c r="AB163">
        <v>680.04</v>
      </c>
      <c r="AC163">
        <v>680.04</v>
      </c>
      <c r="AE163" t="s">
        <v>3186</v>
      </c>
      <c r="AF163">
        <v>3</v>
      </c>
      <c r="AG163">
        <v>1</v>
      </c>
      <c r="AH163">
        <v>1</v>
      </c>
      <c r="AL163">
        <v>20</v>
      </c>
      <c r="AM163">
        <v>2</v>
      </c>
      <c r="AO163" t="s">
        <v>3260</v>
      </c>
      <c r="AR163" s="9" t="s">
        <v>3261</v>
      </c>
      <c r="BG163" s="9" t="s">
        <v>3262</v>
      </c>
      <c r="BT163">
        <v>7</v>
      </c>
      <c r="BU163">
        <v>2</v>
      </c>
      <c r="BV163">
        <v>2</v>
      </c>
      <c r="BW163">
        <v>3</v>
      </c>
      <c r="BX163">
        <v>1</v>
      </c>
      <c r="BZ163">
        <v>1</v>
      </c>
      <c r="CB163">
        <v>2</v>
      </c>
      <c r="CG163">
        <v>2</v>
      </c>
      <c r="CH163" t="s">
        <v>2771</v>
      </c>
      <c r="CI163">
        <v>5</v>
      </c>
      <c r="CJ163">
        <v>2</v>
      </c>
      <c r="CK163" t="s">
        <v>3256</v>
      </c>
      <c r="CO163">
        <v>1</v>
      </c>
      <c r="CP163" t="s">
        <v>1989</v>
      </c>
      <c r="CQ163" t="s">
        <v>715</v>
      </c>
      <c r="EI163" t="s">
        <v>3257</v>
      </c>
      <c r="EJ163" t="s">
        <v>740</v>
      </c>
      <c r="EK163" t="s">
        <v>3258</v>
      </c>
      <c r="EL163" t="s">
        <v>3259</v>
      </c>
      <c r="EM163" t="s">
        <v>740</v>
      </c>
      <c r="ET163">
        <v>12</v>
      </c>
      <c r="EU163" t="s">
        <v>811</v>
      </c>
      <c r="EV163">
        <v>2025</v>
      </c>
      <c r="EX163" t="s">
        <v>2030</v>
      </c>
      <c r="EY163">
        <v>8210</v>
      </c>
      <c r="FA163">
        <v>0</v>
      </c>
      <c r="FB163" t="s">
        <v>3263</v>
      </c>
      <c r="FC163">
        <v>30</v>
      </c>
      <c r="FD163" t="s">
        <v>442</v>
      </c>
      <c r="FE163">
        <v>2000</v>
      </c>
      <c r="FH163">
        <v>10</v>
      </c>
      <c r="FI163" t="s">
        <v>3264</v>
      </c>
    </row>
    <row r="164" spans="1:177" x14ac:dyDescent="0.3">
      <c r="A164">
        <v>163</v>
      </c>
      <c r="B164" t="s">
        <v>3190</v>
      </c>
      <c r="C164" t="s">
        <v>513</v>
      </c>
      <c r="D164" t="s">
        <v>3189</v>
      </c>
      <c r="F164" t="s">
        <v>3191</v>
      </c>
      <c r="G164" t="s">
        <v>3194</v>
      </c>
      <c r="H164">
        <v>10</v>
      </c>
      <c r="I164" t="s">
        <v>421</v>
      </c>
      <c r="J164">
        <v>74400</v>
      </c>
      <c r="K164" t="s">
        <v>1182</v>
      </c>
      <c r="L164" t="s">
        <v>423</v>
      </c>
      <c r="M164" t="s">
        <v>3192</v>
      </c>
      <c r="N164" t="s">
        <v>3193</v>
      </c>
      <c r="O164">
        <v>2751027932</v>
      </c>
      <c r="P164" s="2" t="s">
        <v>3265</v>
      </c>
      <c r="Q164" t="s">
        <v>2184</v>
      </c>
      <c r="R164" t="s">
        <v>3196</v>
      </c>
      <c r="S164">
        <v>7</v>
      </c>
      <c r="T164">
        <v>2018</v>
      </c>
      <c r="U164">
        <v>1</v>
      </c>
      <c r="V164">
        <v>2</v>
      </c>
      <c r="W164">
        <v>1</v>
      </c>
      <c r="X164">
        <v>1</v>
      </c>
      <c r="Y164">
        <v>1</v>
      </c>
      <c r="Z164">
        <v>0</v>
      </c>
      <c r="AA164" t="s">
        <v>807</v>
      </c>
      <c r="AB164">
        <v>110</v>
      </c>
      <c r="AC164">
        <v>110</v>
      </c>
      <c r="AE164" t="s">
        <v>3195</v>
      </c>
      <c r="AF164">
        <v>0</v>
      </c>
      <c r="AG164">
        <v>8</v>
      </c>
      <c r="AH164">
        <v>2</v>
      </c>
      <c r="AL164">
        <v>200</v>
      </c>
      <c r="AM164">
        <v>6</v>
      </c>
      <c r="AO164" t="s">
        <v>3266</v>
      </c>
      <c r="AR164" s="9" t="s">
        <v>3271</v>
      </c>
      <c r="AU164" s="9" t="s">
        <v>3273</v>
      </c>
      <c r="AX164" s="9" t="s">
        <v>3274</v>
      </c>
      <c r="BA164" s="9" t="s">
        <v>3275</v>
      </c>
      <c r="BD164" s="9" t="s">
        <v>3276</v>
      </c>
      <c r="BG164" s="9" t="s">
        <v>3272</v>
      </c>
      <c r="BM164" s="9" t="s">
        <v>3277</v>
      </c>
      <c r="BT164">
        <v>2</v>
      </c>
      <c r="BW164">
        <v>2</v>
      </c>
      <c r="CA164">
        <v>1</v>
      </c>
      <c r="CB164">
        <v>2</v>
      </c>
      <c r="CG164">
        <v>1</v>
      </c>
      <c r="CH164" t="s">
        <v>2034</v>
      </c>
      <c r="CI164">
        <v>2</v>
      </c>
      <c r="CK164" t="s">
        <v>3200</v>
      </c>
      <c r="CR164">
        <v>2</v>
      </c>
      <c r="CS164" t="s">
        <v>3200</v>
      </c>
      <c r="EI164" t="s">
        <v>3267</v>
      </c>
      <c r="EJ164" t="s">
        <v>2298</v>
      </c>
      <c r="EK164" t="s">
        <v>3268</v>
      </c>
      <c r="EL164" t="s">
        <v>3269</v>
      </c>
      <c r="EM164" t="s">
        <v>3270</v>
      </c>
      <c r="ET164">
        <v>12</v>
      </c>
      <c r="EU164" t="s">
        <v>811</v>
      </c>
      <c r="EV164">
        <v>2025</v>
      </c>
      <c r="EX164" t="s">
        <v>2030</v>
      </c>
      <c r="EY164">
        <v>287</v>
      </c>
      <c r="EZ164" t="s">
        <v>440</v>
      </c>
      <c r="FA164">
        <v>20</v>
      </c>
      <c r="FB164" t="s">
        <v>3263</v>
      </c>
      <c r="FC164">
        <v>30</v>
      </c>
      <c r="FD164" t="s">
        <v>442</v>
      </c>
      <c r="FE164">
        <v>2000</v>
      </c>
    </row>
    <row r="165" spans="1:177" x14ac:dyDescent="0.3">
      <c r="A165">
        <v>164</v>
      </c>
      <c r="B165" t="s">
        <v>3198</v>
      </c>
      <c r="C165" t="s">
        <v>513</v>
      </c>
      <c r="D165" t="s">
        <v>3197</v>
      </c>
      <c r="F165" t="s">
        <v>3199</v>
      </c>
      <c r="G165" t="s">
        <v>3182</v>
      </c>
      <c r="H165">
        <v>60</v>
      </c>
      <c r="I165" t="s">
        <v>3184</v>
      </c>
      <c r="J165">
        <v>74570</v>
      </c>
      <c r="K165" t="s">
        <v>1182</v>
      </c>
      <c r="L165" t="s">
        <v>423</v>
      </c>
      <c r="M165" t="s">
        <v>3200</v>
      </c>
      <c r="N165" t="s">
        <v>3201</v>
      </c>
      <c r="O165">
        <v>2434362682</v>
      </c>
      <c r="P165" s="2" t="s">
        <v>3278</v>
      </c>
      <c r="Q165" t="s">
        <v>2184</v>
      </c>
      <c r="R165" t="s">
        <v>3203</v>
      </c>
      <c r="S165">
        <v>11</v>
      </c>
      <c r="T165" t="s">
        <v>3202</v>
      </c>
      <c r="U165">
        <v>1</v>
      </c>
      <c r="V165">
        <v>2</v>
      </c>
      <c r="W165">
        <v>2</v>
      </c>
      <c r="X165">
        <v>2</v>
      </c>
      <c r="Y165">
        <v>1</v>
      </c>
      <c r="Z165">
        <v>0</v>
      </c>
      <c r="AA165" t="s">
        <v>870</v>
      </c>
      <c r="AB165">
        <v>3000</v>
      </c>
      <c r="AC165">
        <v>3000</v>
      </c>
      <c r="AE165" t="s">
        <v>3197</v>
      </c>
      <c r="AF165">
        <v>6</v>
      </c>
      <c r="AG165">
        <v>14</v>
      </c>
      <c r="AH165">
        <v>2</v>
      </c>
      <c r="AL165">
        <v>200</v>
      </c>
      <c r="AM165">
        <v>2</v>
      </c>
      <c r="AO165" t="s">
        <v>3279</v>
      </c>
      <c r="AR165" s="9" t="s">
        <v>3283</v>
      </c>
      <c r="AU165" s="9" t="s">
        <v>3286</v>
      </c>
      <c r="AX165" s="9" t="s">
        <v>3287</v>
      </c>
      <c r="BA165" s="9" t="s">
        <v>3288</v>
      </c>
      <c r="BD165" s="9" t="s">
        <v>3289</v>
      </c>
      <c r="BG165" s="9" t="s">
        <v>3284</v>
      </c>
      <c r="BJ165" s="9" t="s">
        <v>3285</v>
      </c>
      <c r="BM165" s="9" t="s">
        <v>3290</v>
      </c>
      <c r="BP165" s="9" t="s">
        <v>3291</v>
      </c>
      <c r="BT165">
        <v>2</v>
      </c>
      <c r="BU165">
        <v>2</v>
      </c>
      <c r="BW165">
        <v>2</v>
      </c>
      <c r="CA165">
        <v>1</v>
      </c>
      <c r="CB165">
        <v>2</v>
      </c>
      <c r="CG165">
        <v>1</v>
      </c>
      <c r="CH165" t="s">
        <v>2320</v>
      </c>
      <c r="CI165">
        <v>2</v>
      </c>
      <c r="CK165" t="s">
        <v>3200</v>
      </c>
      <c r="EI165" t="s">
        <v>3280</v>
      </c>
      <c r="EJ165" t="s">
        <v>3281</v>
      </c>
      <c r="EK165" t="s">
        <v>3282</v>
      </c>
      <c r="EL165" t="s">
        <v>3259</v>
      </c>
      <c r="EM165" t="s">
        <v>740</v>
      </c>
      <c r="ET165">
        <v>12</v>
      </c>
      <c r="EU165" t="s">
        <v>811</v>
      </c>
      <c r="EV165">
        <v>2025</v>
      </c>
      <c r="EX165" t="s">
        <v>2030</v>
      </c>
      <c r="EY165">
        <v>1100</v>
      </c>
      <c r="EZ165" t="s">
        <v>440</v>
      </c>
      <c r="FA165">
        <v>20</v>
      </c>
      <c r="FB165" t="s">
        <v>3263</v>
      </c>
      <c r="FC165">
        <v>50</v>
      </c>
      <c r="FD165" t="s">
        <v>442</v>
      </c>
      <c r="FE165">
        <v>8000</v>
      </c>
    </row>
    <row r="166" spans="1:177" x14ac:dyDescent="0.3">
      <c r="A166">
        <v>165</v>
      </c>
      <c r="B166" t="s">
        <v>3204</v>
      </c>
      <c r="C166" t="s">
        <v>513</v>
      </c>
      <c r="D166" t="s">
        <v>3197</v>
      </c>
      <c r="F166" t="s">
        <v>3199</v>
      </c>
      <c r="G166" t="s">
        <v>3205</v>
      </c>
      <c r="H166">
        <v>6</v>
      </c>
      <c r="I166" t="s">
        <v>3206</v>
      </c>
      <c r="J166">
        <v>74470</v>
      </c>
      <c r="K166" t="s">
        <v>1182</v>
      </c>
      <c r="L166" t="s">
        <v>423</v>
      </c>
      <c r="M166" t="s">
        <v>3200</v>
      </c>
      <c r="N166" t="s">
        <v>3201</v>
      </c>
      <c r="O166">
        <v>2436883265</v>
      </c>
      <c r="P166" s="2" t="s">
        <v>3292</v>
      </c>
      <c r="Q166" t="s">
        <v>2184</v>
      </c>
      <c r="R166" t="s">
        <v>3203</v>
      </c>
      <c r="S166">
        <v>6</v>
      </c>
      <c r="T166" t="s">
        <v>3207</v>
      </c>
      <c r="U166">
        <v>1</v>
      </c>
      <c r="V166">
        <v>2</v>
      </c>
      <c r="W166">
        <v>2</v>
      </c>
      <c r="X166">
        <v>2</v>
      </c>
      <c r="Y166">
        <v>1</v>
      </c>
      <c r="Z166">
        <v>0</v>
      </c>
      <c r="AA166" t="s">
        <v>870</v>
      </c>
      <c r="AB166">
        <v>2844.52</v>
      </c>
      <c r="AC166">
        <v>2844.52</v>
      </c>
      <c r="AE166" t="s">
        <v>3197</v>
      </c>
      <c r="AF166">
        <v>3</v>
      </c>
      <c r="AG166">
        <v>9</v>
      </c>
      <c r="AH166">
        <v>2</v>
      </c>
      <c r="AL166">
        <v>200</v>
      </c>
      <c r="AM166">
        <v>2</v>
      </c>
      <c r="AO166" t="s">
        <v>3293</v>
      </c>
      <c r="AR166" s="9" t="s">
        <v>3299</v>
      </c>
      <c r="AU166" s="9" t="s">
        <v>3302</v>
      </c>
      <c r="AX166" s="9" t="s">
        <v>3303</v>
      </c>
      <c r="BA166" s="9" t="s">
        <v>3304</v>
      </c>
      <c r="BD166" s="9" t="s">
        <v>3305</v>
      </c>
      <c r="BG166" s="9" t="s">
        <v>3300</v>
      </c>
      <c r="BJ166" s="9" t="s">
        <v>3301</v>
      </c>
      <c r="BM166" s="9" t="s">
        <v>3306</v>
      </c>
      <c r="BP166" s="9" t="s">
        <v>3307</v>
      </c>
      <c r="BT166">
        <v>1</v>
      </c>
      <c r="BU166">
        <v>1</v>
      </c>
      <c r="BV166">
        <v>1</v>
      </c>
      <c r="BW166">
        <v>1</v>
      </c>
      <c r="CB166">
        <v>1</v>
      </c>
      <c r="CG166">
        <v>1</v>
      </c>
      <c r="CH166" t="s">
        <v>1840</v>
      </c>
      <c r="CI166">
        <v>2</v>
      </c>
      <c r="CK166" t="s">
        <v>3200</v>
      </c>
      <c r="EI166" t="s">
        <v>3294</v>
      </c>
      <c r="EJ166" t="s">
        <v>3295</v>
      </c>
      <c r="EK166" t="s">
        <v>3296</v>
      </c>
      <c r="EL166" t="s">
        <v>3297</v>
      </c>
      <c r="EM166" t="s">
        <v>3298</v>
      </c>
      <c r="ET166">
        <v>12</v>
      </c>
      <c r="EU166" t="s">
        <v>811</v>
      </c>
      <c r="EV166">
        <v>2025</v>
      </c>
      <c r="EX166" t="s">
        <v>2030</v>
      </c>
      <c r="EY166">
        <v>860</v>
      </c>
      <c r="FA166">
        <v>0</v>
      </c>
      <c r="FB166" t="s">
        <v>3263</v>
      </c>
      <c r="FC166">
        <v>143</v>
      </c>
      <c r="FD166" t="s">
        <v>442</v>
      </c>
      <c r="FE166">
        <v>8000</v>
      </c>
    </row>
    <row r="167" spans="1:177" x14ac:dyDescent="0.3">
      <c r="A167">
        <v>166</v>
      </c>
      <c r="B167" t="s">
        <v>3211</v>
      </c>
      <c r="C167" t="s">
        <v>801</v>
      </c>
      <c r="D167" t="s">
        <v>905</v>
      </c>
      <c r="F167" t="s">
        <v>803</v>
      </c>
      <c r="G167" t="s">
        <v>3208</v>
      </c>
      <c r="H167" t="s">
        <v>3209</v>
      </c>
      <c r="I167" t="s">
        <v>3210</v>
      </c>
      <c r="J167">
        <v>72400</v>
      </c>
      <c r="K167" t="s">
        <v>423</v>
      </c>
      <c r="L167" t="s">
        <v>423</v>
      </c>
      <c r="M167" t="s">
        <v>804</v>
      </c>
      <c r="N167" t="s">
        <v>805</v>
      </c>
    </row>
    <row r="168" spans="1:177" x14ac:dyDescent="0.3">
      <c r="A168">
        <v>167</v>
      </c>
      <c r="B168" t="s">
        <v>3308</v>
      </c>
      <c r="C168" t="s">
        <v>801</v>
      </c>
      <c r="D168" t="s">
        <v>905</v>
      </c>
      <c r="F168" t="s">
        <v>803</v>
      </c>
      <c r="G168" t="s">
        <v>3212</v>
      </c>
      <c r="H168" t="s">
        <v>3213</v>
      </c>
      <c r="I168" t="s">
        <v>1084</v>
      </c>
      <c r="J168">
        <v>72400</v>
      </c>
      <c r="K168" t="s">
        <v>423</v>
      </c>
      <c r="L168" t="s">
        <v>423</v>
      </c>
      <c r="M168" t="s">
        <v>2702</v>
      </c>
      <c r="N168" t="s">
        <v>805</v>
      </c>
    </row>
    <row r="169" spans="1:177" x14ac:dyDescent="0.3">
      <c r="A169">
        <v>168</v>
      </c>
      <c r="B169" t="s">
        <v>3327</v>
      </c>
      <c r="C169" t="s">
        <v>513</v>
      </c>
      <c r="D169" t="s">
        <v>3326</v>
      </c>
      <c r="F169" t="s">
        <v>3328</v>
      </c>
      <c r="G169" t="s">
        <v>3330</v>
      </c>
      <c r="H169">
        <v>6</v>
      </c>
      <c r="I169" t="s">
        <v>3333</v>
      </c>
      <c r="J169">
        <v>75200</v>
      </c>
      <c r="K169" t="s">
        <v>491</v>
      </c>
      <c r="L169" t="s">
        <v>423</v>
      </c>
      <c r="M169" t="s">
        <v>3331</v>
      </c>
      <c r="N169" t="s">
        <v>3332</v>
      </c>
      <c r="O169">
        <v>2231088680</v>
      </c>
      <c r="P169" s="2" t="s">
        <v>3334</v>
      </c>
      <c r="Q169" t="s">
        <v>2437</v>
      </c>
      <c r="R169" t="s">
        <v>3336</v>
      </c>
      <c r="S169">
        <v>21</v>
      </c>
      <c r="T169" t="s">
        <v>3335</v>
      </c>
      <c r="U169">
        <v>1</v>
      </c>
      <c r="V169">
        <v>2</v>
      </c>
      <c r="W169">
        <v>3</v>
      </c>
      <c r="X169">
        <v>1</v>
      </c>
      <c r="Y169">
        <v>1</v>
      </c>
      <c r="Z169">
        <v>0</v>
      </c>
      <c r="AA169" t="s">
        <v>807</v>
      </c>
      <c r="AB169">
        <v>330</v>
      </c>
      <c r="AC169">
        <v>200</v>
      </c>
      <c r="AE169" t="s">
        <v>3326</v>
      </c>
      <c r="AF169">
        <v>0</v>
      </c>
      <c r="AG169">
        <v>9</v>
      </c>
      <c r="AH169">
        <v>1</v>
      </c>
      <c r="AL169">
        <v>84</v>
      </c>
      <c r="AM169">
        <v>5</v>
      </c>
      <c r="AO169" t="s">
        <v>3326</v>
      </c>
      <c r="AR169" s="9" t="s">
        <v>3340</v>
      </c>
      <c r="AU169" s="9" t="s">
        <v>3342</v>
      </c>
      <c r="BA169" s="9" t="s">
        <v>3343</v>
      </c>
      <c r="BG169" s="9" t="s">
        <v>3341</v>
      </c>
      <c r="BM169" s="9" t="s">
        <v>3344</v>
      </c>
      <c r="BT169">
        <v>7</v>
      </c>
      <c r="BU169">
        <v>2</v>
      </c>
      <c r="BV169">
        <v>1</v>
      </c>
      <c r="BZ169">
        <v>1</v>
      </c>
      <c r="CG169">
        <v>4</v>
      </c>
      <c r="CH169" t="s">
        <v>3337</v>
      </c>
      <c r="CI169">
        <v>4</v>
      </c>
      <c r="CK169" t="s">
        <v>3338</v>
      </c>
      <c r="CR169">
        <v>2</v>
      </c>
      <c r="CS169" t="s">
        <v>3337</v>
      </c>
      <c r="EI169" t="s">
        <v>3339</v>
      </c>
      <c r="EJ169" t="s">
        <v>779</v>
      </c>
      <c r="EK169" t="s">
        <v>779</v>
      </c>
      <c r="EL169" t="s">
        <v>779</v>
      </c>
      <c r="EM169" t="s">
        <v>779</v>
      </c>
      <c r="ET169">
        <v>5</v>
      </c>
      <c r="EU169" t="s">
        <v>811</v>
      </c>
      <c r="EV169">
        <v>2025</v>
      </c>
      <c r="EY169">
        <v>0</v>
      </c>
      <c r="FA169">
        <v>0</v>
      </c>
      <c r="FC169">
        <v>0</v>
      </c>
      <c r="FD169" t="s">
        <v>442</v>
      </c>
      <c r="FE169">
        <v>500</v>
      </c>
      <c r="FG169" t="s">
        <v>3329</v>
      </c>
    </row>
    <row r="170" spans="1:177" x14ac:dyDescent="0.3">
      <c r="A170">
        <v>169</v>
      </c>
      <c r="B170" t="s">
        <v>3379</v>
      </c>
      <c r="C170" t="s">
        <v>513</v>
      </c>
      <c r="D170" t="s">
        <v>3378</v>
      </c>
      <c r="F170" t="s">
        <v>3380</v>
      </c>
      <c r="G170" t="s">
        <v>3068</v>
      </c>
      <c r="H170">
        <v>22</v>
      </c>
      <c r="I170" t="s">
        <v>421</v>
      </c>
      <c r="J170">
        <v>74160</v>
      </c>
      <c r="K170" t="s">
        <v>729</v>
      </c>
      <c r="L170" t="s">
        <v>423</v>
      </c>
      <c r="M170" t="s">
        <v>1060</v>
      </c>
      <c r="N170" t="s">
        <v>805</v>
      </c>
      <c r="O170">
        <v>2272762161</v>
      </c>
      <c r="P170" s="2" t="s">
        <v>3381</v>
      </c>
      <c r="Q170" t="s">
        <v>2437</v>
      </c>
      <c r="R170" t="s">
        <v>3385</v>
      </c>
      <c r="S170">
        <v>80</v>
      </c>
      <c r="T170" t="s">
        <v>3382</v>
      </c>
      <c r="U170">
        <v>1</v>
      </c>
      <c r="V170">
        <v>1</v>
      </c>
      <c r="W170">
        <v>1</v>
      </c>
      <c r="X170">
        <v>2</v>
      </c>
      <c r="Y170">
        <v>0</v>
      </c>
      <c r="Z170">
        <v>0</v>
      </c>
      <c r="AA170" t="s">
        <v>807</v>
      </c>
      <c r="AB170">
        <v>161</v>
      </c>
      <c r="AC170">
        <v>161</v>
      </c>
      <c r="AE170" t="s">
        <v>3383</v>
      </c>
      <c r="AF170">
        <v>4</v>
      </c>
      <c r="AG170">
        <v>2</v>
      </c>
      <c r="AH170">
        <v>1</v>
      </c>
      <c r="AL170">
        <v>60</v>
      </c>
      <c r="AM170">
        <v>4</v>
      </c>
      <c r="AO170" t="s">
        <v>3384</v>
      </c>
      <c r="AR170" s="9" t="s">
        <v>3391</v>
      </c>
      <c r="AU170" s="9" t="s">
        <v>3393</v>
      </c>
      <c r="BA170" s="9" t="s">
        <v>3394</v>
      </c>
      <c r="BG170" s="9" t="s">
        <v>3392</v>
      </c>
      <c r="BM170" s="9" t="s">
        <v>3395</v>
      </c>
      <c r="BT170">
        <v>4</v>
      </c>
      <c r="BU170">
        <v>2</v>
      </c>
      <c r="BW170">
        <v>3</v>
      </c>
      <c r="BZ170">
        <v>2</v>
      </c>
      <c r="CB170">
        <v>2</v>
      </c>
      <c r="CC170">
        <v>3</v>
      </c>
      <c r="CG170">
        <v>1</v>
      </c>
      <c r="CH170" t="s">
        <v>429</v>
      </c>
      <c r="CI170">
        <v>2</v>
      </c>
      <c r="CJ170">
        <v>2</v>
      </c>
      <c r="CK170" t="s">
        <v>3386</v>
      </c>
      <c r="CO170">
        <v>1</v>
      </c>
      <c r="CP170" t="s">
        <v>1842</v>
      </c>
      <c r="CQ170" t="s">
        <v>3457</v>
      </c>
      <c r="CR170">
        <v>5</v>
      </c>
      <c r="CS170" t="s">
        <v>814</v>
      </c>
      <c r="CY170">
        <v>1</v>
      </c>
      <c r="CZ170">
        <v>3</v>
      </c>
      <c r="DA170" t="s">
        <v>814</v>
      </c>
      <c r="EI170" t="s">
        <v>3387</v>
      </c>
      <c r="EJ170" t="s">
        <v>3388</v>
      </c>
      <c r="EK170" t="s">
        <v>3389</v>
      </c>
      <c r="EL170" t="s">
        <v>3390</v>
      </c>
      <c r="EM170" t="s">
        <v>779</v>
      </c>
      <c r="ET170">
        <v>24</v>
      </c>
      <c r="EU170" t="s">
        <v>811</v>
      </c>
      <c r="EV170">
        <v>2025</v>
      </c>
      <c r="EY170">
        <v>0</v>
      </c>
      <c r="FA170">
        <v>0</v>
      </c>
      <c r="FC170">
        <v>0</v>
      </c>
      <c r="FD170" t="s">
        <v>442</v>
      </c>
      <c r="FE170">
        <v>1000</v>
      </c>
      <c r="FT170">
        <v>4</v>
      </c>
      <c r="FU170">
        <v>1</v>
      </c>
    </row>
    <row r="171" spans="1:177" x14ac:dyDescent="0.3">
      <c r="A171">
        <v>170</v>
      </c>
      <c r="B171" t="s">
        <v>3397</v>
      </c>
      <c r="C171" t="s">
        <v>513</v>
      </c>
      <c r="D171" t="s">
        <v>3396</v>
      </c>
      <c r="F171" t="s">
        <v>3398</v>
      </c>
      <c r="G171" t="s">
        <v>3401</v>
      </c>
      <c r="H171" t="s">
        <v>3402</v>
      </c>
      <c r="I171" t="s">
        <v>3059</v>
      </c>
      <c r="J171">
        <v>72680</v>
      </c>
      <c r="K171" t="s">
        <v>3060</v>
      </c>
      <c r="L171" t="s">
        <v>423</v>
      </c>
      <c r="M171" t="s">
        <v>3400</v>
      </c>
      <c r="N171" t="s">
        <v>3399</v>
      </c>
      <c r="O171">
        <v>5544507422</v>
      </c>
      <c r="P171" s="2" t="s">
        <v>3403</v>
      </c>
      <c r="Q171" t="s">
        <v>3404</v>
      </c>
      <c r="R171" t="s">
        <v>3405</v>
      </c>
      <c r="S171">
        <v>23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0</v>
      </c>
      <c r="AA171" t="s">
        <v>870</v>
      </c>
      <c r="AB171">
        <v>86</v>
      </c>
      <c r="AC171">
        <v>86</v>
      </c>
      <c r="AF171">
        <v>1</v>
      </c>
      <c r="AG171">
        <v>1</v>
      </c>
      <c r="AH171">
        <v>1</v>
      </c>
      <c r="AL171">
        <v>85</v>
      </c>
      <c r="AM171">
        <v>4</v>
      </c>
      <c r="AR171" s="9" t="s">
        <v>3408</v>
      </c>
      <c r="BT171">
        <v>2</v>
      </c>
      <c r="BU171">
        <v>2</v>
      </c>
      <c r="BW171">
        <v>2</v>
      </c>
      <c r="BX171">
        <v>1</v>
      </c>
      <c r="CG171">
        <v>1</v>
      </c>
      <c r="CH171" t="s">
        <v>3406</v>
      </c>
      <c r="CI171">
        <v>2</v>
      </c>
      <c r="CJ171">
        <v>1</v>
      </c>
      <c r="CK171" t="s">
        <v>2225</v>
      </c>
      <c r="CO171">
        <v>1</v>
      </c>
      <c r="CP171" t="s">
        <v>1989</v>
      </c>
      <c r="CQ171" t="s">
        <v>3406</v>
      </c>
      <c r="CR171">
        <v>3</v>
      </c>
      <c r="CS171" t="s">
        <v>814</v>
      </c>
      <c r="CT171">
        <v>4</v>
      </c>
      <c r="CU171" t="s">
        <v>814</v>
      </c>
      <c r="EI171" t="s">
        <v>3407</v>
      </c>
      <c r="EJ171" t="s">
        <v>2517</v>
      </c>
      <c r="EK171" t="s">
        <v>2517</v>
      </c>
      <c r="EL171" t="s">
        <v>2517</v>
      </c>
      <c r="EM171" t="s">
        <v>2517</v>
      </c>
      <c r="ET171">
        <v>24</v>
      </c>
      <c r="EU171" t="s">
        <v>811</v>
      </c>
      <c r="EV171">
        <v>2025</v>
      </c>
      <c r="EY171">
        <v>0</v>
      </c>
      <c r="FA171">
        <v>0</v>
      </c>
      <c r="FC171">
        <v>0</v>
      </c>
      <c r="FD171" t="s">
        <v>442</v>
      </c>
      <c r="FE171">
        <v>1500</v>
      </c>
    </row>
    <row r="172" spans="1:177" x14ac:dyDescent="0.3">
      <c r="A172">
        <v>171</v>
      </c>
      <c r="B172" t="s">
        <v>3410</v>
      </c>
      <c r="D172" t="s">
        <v>3409</v>
      </c>
      <c r="F172" t="s">
        <v>3411</v>
      </c>
      <c r="G172" t="s">
        <v>3419</v>
      </c>
      <c r="H172">
        <v>127</v>
      </c>
      <c r="I172" t="s">
        <v>421</v>
      </c>
      <c r="K172" t="s">
        <v>2852</v>
      </c>
      <c r="L172" t="s">
        <v>2852</v>
      </c>
      <c r="M172" t="s">
        <v>3418</v>
      </c>
      <c r="N172" t="s">
        <v>805</v>
      </c>
      <c r="Q172" t="s">
        <v>496</v>
      </c>
      <c r="R172" t="s">
        <v>3428</v>
      </c>
      <c r="S172" s="8" t="s">
        <v>3430</v>
      </c>
      <c r="T172" s="8" t="s">
        <v>3430</v>
      </c>
      <c r="U172">
        <v>1</v>
      </c>
      <c r="V172">
        <v>1</v>
      </c>
      <c r="W172">
        <v>1</v>
      </c>
      <c r="X172">
        <v>1</v>
      </c>
      <c r="Y172">
        <v>0</v>
      </c>
      <c r="Z172">
        <v>0</v>
      </c>
      <c r="AA172" t="s">
        <v>1183</v>
      </c>
      <c r="AB172">
        <v>240</v>
      </c>
      <c r="AC172">
        <v>240</v>
      </c>
      <c r="AE172" t="s">
        <v>3429</v>
      </c>
      <c r="AH172">
        <v>1</v>
      </c>
      <c r="AL172">
        <v>100</v>
      </c>
      <c r="AM172">
        <v>1</v>
      </c>
      <c r="BT172">
        <v>6</v>
      </c>
      <c r="BU172">
        <v>1</v>
      </c>
      <c r="BV172">
        <v>1</v>
      </c>
      <c r="BW172">
        <v>1</v>
      </c>
      <c r="BZ172">
        <v>3</v>
      </c>
      <c r="CA172">
        <v>1</v>
      </c>
      <c r="CB172">
        <v>6</v>
      </c>
      <c r="CC172">
        <v>5</v>
      </c>
      <c r="CG172">
        <v>2</v>
      </c>
      <c r="CH172" t="s">
        <v>429</v>
      </c>
      <c r="CK172" t="s">
        <v>812</v>
      </c>
      <c r="CO172">
        <v>1</v>
      </c>
      <c r="CP172" t="s">
        <v>1842</v>
      </c>
      <c r="CQ172" t="s">
        <v>3458</v>
      </c>
      <c r="DB172">
        <v>1</v>
      </c>
      <c r="DC172" t="s">
        <v>977</v>
      </c>
      <c r="EI172" t="s">
        <v>3434</v>
      </c>
      <c r="EJ172" t="s">
        <v>3435</v>
      </c>
      <c r="EK172" t="s">
        <v>3419</v>
      </c>
      <c r="EL172" t="s">
        <v>437</v>
      </c>
      <c r="EM172" t="s">
        <v>3436</v>
      </c>
      <c r="EY172">
        <v>0</v>
      </c>
      <c r="FA172">
        <v>0</v>
      </c>
      <c r="FC172">
        <v>0</v>
      </c>
      <c r="FD172" t="s">
        <v>442</v>
      </c>
      <c r="FE172">
        <v>480</v>
      </c>
    </row>
    <row r="173" spans="1:177" x14ac:dyDescent="0.3">
      <c r="A173">
        <v>172</v>
      </c>
      <c r="B173" t="s">
        <v>3412</v>
      </c>
      <c r="D173" t="s">
        <v>3409</v>
      </c>
      <c r="F173" t="s">
        <v>3411</v>
      </c>
      <c r="G173" t="s">
        <v>3420</v>
      </c>
      <c r="H173">
        <v>14</v>
      </c>
      <c r="I173" t="s">
        <v>421</v>
      </c>
      <c r="K173" t="s">
        <v>2852</v>
      </c>
      <c r="L173" t="s">
        <v>2852</v>
      </c>
      <c r="M173" t="s">
        <v>3418</v>
      </c>
      <c r="N173" t="s">
        <v>805</v>
      </c>
      <c r="Q173" t="s">
        <v>496</v>
      </c>
      <c r="R173" t="s">
        <v>3428</v>
      </c>
      <c r="S173" s="8" t="s">
        <v>3430</v>
      </c>
      <c r="T173" s="8" t="s">
        <v>3430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0</v>
      </c>
      <c r="AB173">
        <v>399.83</v>
      </c>
      <c r="AC173">
        <v>137.30000000000001</v>
      </c>
      <c r="AE173" t="s">
        <v>3429</v>
      </c>
      <c r="AH173">
        <v>1</v>
      </c>
      <c r="AL173">
        <v>100</v>
      </c>
      <c r="AM173">
        <v>1</v>
      </c>
      <c r="BT173">
        <v>6</v>
      </c>
      <c r="BU173">
        <v>1</v>
      </c>
      <c r="BV173">
        <v>0</v>
      </c>
      <c r="BW173">
        <v>1</v>
      </c>
      <c r="BZ173">
        <v>2</v>
      </c>
      <c r="CA173">
        <v>2</v>
      </c>
      <c r="CB173">
        <v>2</v>
      </c>
      <c r="CC173">
        <v>2</v>
      </c>
      <c r="CG173">
        <v>1</v>
      </c>
      <c r="CH173" t="s">
        <v>429</v>
      </c>
      <c r="CK173" t="s">
        <v>812</v>
      </c>
      <c r="CO173">
        <v>1</v>
      </c>
      <c r="CP173" t="s">
        <v>1842</v>
      </c>
      <c r="CQ173" t="s">
        <v>3458</v>
      </c>
      <c r="DB173">
        <v>2</v>
      </c>
      <c r="DC173" t="s">
        <v>977</v>
      </c>
      <c r="EI173" t="s">
        <v>3437</v>
      </c>
      <c r="EJ173" t="s">
        <v>3435</v>
      </c>
      <c r="EK173" t="s">
        <v>3419</v>
      </c>
      <c r="EL173" t="s">
        <v>437</v>
      </c>
      <c r="EM173" t="s">
        <v>3436</v>
      </c>
      <c r="EY173">
        <v>0</v>
      </c>
      <c r="FA173">
        <v>0</v>
      </c>
      <c r="FC173">
        <v>0</v>
      </c>
      <c r="FD173" t="s">
        <v>442</v>
      </c>
      <c r="FE173">
        <v>480</v>
      </c>
    </row>
    <row r="174" spans="1:177" x14ac:dyDescent="0.3">
      <c r="A174">
        <v>173</v>
      </c>
      <c r="B174" t="s">
        <v>3413</v>
      </c>
      <c r="D174" t="s">
        <v>3409</v>
      </c>
      <c r="F174" t="s">
        <v>3411</v>
      </c>
      <c r="G174" t="s">
        <v>3421</v>
      </c>
      <c r="H174">
        <v>200</v>
      </c>
      <c r="I174" t="s">
        <v>421</v>
      </c>
      <c r="K174" t="s">
        <v>2851</v>
      </c>
      <c r="L174" t="s">
        <v>2852</v>
      </c>
      <c r="M174" t="s">
        <v>3418</v>
      </c>
      <c r="N174" t="s">
        <v>805</v>
      </c>
      <c r="Q174" t="s">
        <v>496</v>
      </c>
      <c r="R174" t="s">
        <v>3428</v>
      </c>
      <c r="S174" s="8" t="s">
        <v>3430</v>
      </c>
      <c r="T174" s="8" t="s">
        <v>3430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0</v>
      </c>
      <c r="AA174" t="s">
        <v>450</v>
      </c>
      <c r="AB174">
        <v>180</v>
      </c>
      <c r="AC174">
        <v>180</v>
      </c>
      <c r="AE174" t="s">
        <v>3429</v>
      </c>
      <c r="AH174">
        <v>1</v>
      </c>
      <c r="AL174">
        <v>350</v>
      </c>
      <c r="AM174">
        <v>1</v>
      </c>
      <c r="BT174">
        <v>8</v>
      </c>
      <c r="BU174">
        <v>1</v>
      </c>
      <c r="BV174">
        <v>1</v>
      </c>
      <c r="BW174">
        <v>1</v>
      </c>
      <c r="BZ174">
        <v>2</v>
      </c>
      <c r="CA174">
        <v>1</v>
      </c>
      <c r="CB174">
        <v>4</v>
      </c>
      <c r="CC174">
        <v>3</v>
      </c>
      <c r="CG174">
        <v>1</v>
      </c>
      <c r="CH174" t="s">
        <v>429</v>
      </c>
      <c r="CK174" t="s">
        <v>812</v>
      </c>
      <c r="CO174">
        <v>1</v>
      </c>
      <c r="CP174" t="s">
        <v>1842</v>
      </c>
      <c r="CQ174" t="s">
        <v>3458</v>
      </c>
      <c r="DB174">
        <v>1</v>
      </c>
      <c r="DC174" t="s">
        <v>977</v>
      </c>
      <c r="EI174" t="s">
        <v>3438</v>
      </c>
      <c r="EJ174" t="s">
        <v>437</v>
      </c>
      <c r="EK174" t="s">
        <v>3421</v>
      </c>
      <c r="EL174" t="s">
        <v>437</v>
      </c>
      <c r="EM174" t="s">
        <v>3439</v>
      </c>
      <c r="EY174">
        <v>0</v>
      </c>
      <c r="FA174">
        <v>0</v>
      </c>
      <c r="FC174">
        <v>0</v>
      </c>
      <c r="FD174" t="s">
        <v>442</v>
      </c>
      <c r="FE174">
        <v>480</v>
      </c>
    </row>
    <row r="175" spans="1:177" x14ac:dyDescent="0.3">
      <c r="A175">
        <v>174</v>
      </c>
      <c r="B175" t="s">
        <v>3414</v>
      </c>
      <c r="D175" t="s">
        <v>3409</v>
      </c>
      <c r="F175" t="s">
        <v>3411</v>
      </c>
      <c r="G175" t="s">
        <v>3422</v>
      </c>
      <c r="H175">
        <v>10</v>
      </c>
      <c r="I175" t="s">
        <v>421</v>
      </c>
      <c r="K175" t="s">
        <v>2852</v>
      </c>
      <c r="L175" t="s">
        <v>2852</v>
      </c>
      <c r="M175" t="s">
        <v>3418</v>
      </c>
      <c r="N175" t="s">
        <v>805</v>
      </c>
      <c r="Q175" t="s">
        <v>496</v>
      </c>
      <c r="R175" t="s">
        <v>3428</v>
      </c>
      <c r="S175">
        <v>21</v>
      </c>
      <c r="T175" t="s">
        <v>3431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0</v>
      </c>
      <c r="AB175">
        <v>370</v>
      </c>
      <c r="AC175">
        <v>370</v>
      </c>
      <c r="AE175" t="s">
        <v>3429</v>
      </c>
      <c r="AH175">
        <v>1</v>
      </c>
      <c r="AL175">
        <v>300</v>
      </c>
      <c r="AM175">
        <v>1</v>
      </c>
      <c r="BT175">
        <v>7</v>
      </c>
      <c r="BU175">
        <v>1</v>
      </c>
      <c r="BV175">
        <v>0</v>
      </c>
      <c r="BW175">
        <v>1</v>
      </c>
      <c r="BZ175">
        <v>1</v>
      </c>
      <c r="CA175">
        <v>2</v>
      </c>
      <c r="CB175">
        <v>4</v>
      </c>
      <c r="CC175">
        <v>2</v>
      </c>
      <c r="CG175">
        <v>2</v>
      </c>
      <c r="CH175" t="s">
        <v>429</v>
      </c>
      <c r="CK175" t="s">
        <v>812</v>
      </c>
      <c r="CO175">
        <v>1</v>
      </c>
      <c r="CP175" t="s">
        <v>1842</v>
      </c>
      <c r="CQ175" t="s">
        <v>3458</v>
      </c>
      <c r="DB175">
        <v>3</v>
      </c>
      <c r="DC175" t="s">
        <v>977</v>
      </c>
      <c r="EI175" t="s">
        <v>3440</v>
      </c>
      <c r="EJ175" t="s">
        <v>3441</v>
      </c>
      <c r="EK175" t="s">
        <v>3442</v>
      </c>
      <c r="EL175" t="s">
        <v>3443</v>
      </c>
      <c r="EM175" t="s">
        <v>3194</v>
      </c>
      <c r="EY175">
        <v>0</v>
      </c>
      <c r="FA175">
        <v>0</v>
      </c>
      <c r="FC175">
        <v>0</v>
      </c>
      <c r="FD175" t="s">
        <v>442</v>
      </c>
      <c r="FE175">
        <v>600</v>
      </c>
    </row>
    <row r="176" spans="1:177" x14ac:dyDescent="0.3">
      <c r="A176">
        <v>175</v>
      </c>
      <c r="B176" t="s">
        <v>3415</v>
      </c>
      <c r="D176" t="s">
        <v>3409</v>
      </c>
      <c r="F176" t="s">
        <v>3411</v>
      </c>
      <c r="G176" t="s">
        <v>3423</v>
      </c>
      <c r="H176">
        <v>311</v>
      </c>
      <c r="I176" t="s">
        <v>421</v>
      </c>
      <c r="K176" t="s">
        <v>2942</v>
      </c>
      <c r="L176" t="s">
        <v>2852</v>
      </c>
      <c r="M176" t="s">
        <v>3418</v>
      </c>
      <c r="N176" t="s">
        <v>805</v>
      </c>
      <c r="Q176" t="s">
        <v>496</v>
      </c>
      <c r="R176" t="s">
        <v>3428</v>
      </c>
      <c r="S176">
        <v>13</v>
      </c>
      <c r="T176" s="10" t="s">
        <v>3432</v>
      </c>
      <c r="U176">
        <v>1</v>
      </c>
      <c r="V176">
        <v>1</v>
      </c>
      <c r="W176">
        <v>1</v>
      </c>
      <c r="X176">
        <v>1</v>
      </c>
      <c r="Y176">
        <v>0</v>
      </c>
      <c r="Z176">
        <v>0</v>
      </c>
      <c r="AA176" t="s">
        <v>450</v>
      </c>
      <c r="AB176">
        <v>250</v>
      </c>
      <c r="AC176">
        <v>250</v>
      </c>
      <c r="AE176" t="s">
        <v>3429</v>
      </c>
      <c r="AH176">
        <v>1</v>
      </c>
      <c r="AL176">
        <v>120</v>
      </c>
      <c r="AM176">
        <v>1</v>
      </c>
      <c r="BT176">
        <v>4</v>
      </c>
      <c r="BU176">
        <v>1</v>
      </c>
      <c r="BV176">
        <v>1</v>
      </c>
      <c r="BW176">
        <v>1</v>
      </c>
      <c r="BZ176">
        <v>1</v>
      </c>
      <c r="CA176">
        <v>1</v>
      </c>
      <c r="CB176">
        <v>5</v>
      </c>
      <c r="CC176">
        <v>3</v>
      </c>
      <c r="CG176">
        <v>2</v>
      </c>
      <c r="CH176" t="s">
        <v>429</v>
      </c>
      <c r="CK176" t="s">
        <v>812</v>
      </c>
      <c r="CO176">
        <v>1</v>
      </c>
      <c r="CP176" t="s">
        <v>1842</v>
      </c>
      <c r="CQ176" t="s">
        <v>3458</v>
      </c>
      <c r="DB176">
        <v>2</v>
      </c>
      <c r="DC176" t="s">
        <v>977</v>
      </c>
      <c r="EI176" t="s">
        <v>3444</v>
      </c>
      <c r="EJ176" t="s">
        <v>2998</v>
      </c>
      <c r="EK176" t="s">
        <v>3445</v>
      </c>
      <c r="EL176" t="s">
        <v>3446</v>
      </c>
      <c r="EM176" t="s">
        <v>3447</v>
      </c>
      <c r="EY176">
        <v>0</v>
      </c>
      <c r="FA176">
        <v>0</v>
      </c>
      <c r="FC176">
        <v>0</v>
      </c>
      <c r="FD176" t="s">
        <v>442</v>
      </c>
      <c r="FE176">
        <v>420</v>
      </c>
    </row>
    <row r="177" spans="1:172" x14ac:dyDescent="0.3">
      <c r="A177">
        <v>176</v>
      </c>
      <c r="B177" t="s">
        <v>3416</v>
      </c>
      <c r="D177" t="s">
        <v>3409</v>
      </c>
      <c r="F177" t="s">
        <v>3411</v>
      </c>
      <c r="G177" t="s">
        <v>3424</v>
      </c>
      <c r="H177">
        <v>19</v>
      </c>
      <c r="I177" t="s">
        <v>421</v>
      </c>
      <c r="K177" t="s">
        <v>3427</v>
      </c>
      <c r="L177" t="s">
        <v>2852</v>
      </c>
      <c r="M177" t="s">
        <v>3418</v>
      </c>
      <c r="N177" t="s">
        <v>805</v>
      </c>
      <c r="Q177" t="s">
        <v>496</v>
      </c>
      <c r="R177" t="s">
        <v>3428</v>
      </c>
      <c r="S177">
        <v>10</v>
      </c>
      <c r="T177">
        <v>2014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0</v>
      </c>
      <c r="AA177" t="s">
        <v>904</v>
      </c>
      <c r="AB177">
        <v>255</v>
      </c>
      <c r="AC177">
        <v>255</v>
      </c>
      <c r="AE177" t="s">
        <v>3429</v>
      </c>
      <c r="AH177">
        <v>1</v>
      </c>
      <c r="AL177">
        <v>250</v>
      </c>
      <c r="AM177">
        <v>1</v>
      </c>
      <c r="BT177">
        <v>7</v>
      </c>
      <c r="BU177">
        <v>1</v>
      </c>
      <c r="BV177">
        <v>1</v>
      </c>
      <c r="BW177">
        <v>1</v>
      </c>
      <c r="BZ177">
        <v>2</v>
      </c>
      <c r="CA177">
        <v>1</v>
      </c>
      <c r="CB177">
        <v>5</v>
      </c>
      <c r="CC177">
        <v>2</v>
      </c>
      <c r="CG177">
        <v>2</v>
      </c>
      <c r="CH177" t="s">
        <v>429</v>
      </c>
      <c r="CK177" t="s">
        <v>812</v>
      </c>
      <c r="CO177">
        <v>1</v>
      </c>
      <c r="CP177" t="s">
        <v>1842</v>
      </c>
      <c r="CQ177" t="s">
        <v>3458</v>
      </c>
      <c r="DB177">
        <v>1</v>
      </c>
      <c r="DC177" t="s">
        <v>977</v>
      </c>
      <c r="EI177" t="s">
        <v>3448</v>
      </c>
      <c r="EJ177" t="s">
        <v>3449</v>
      </c>
      <c r="EK177" t="s">
        <v>3450</v>
      </c>
      <c r="EL177" t="s">
        <v>3451</v>
      </c>
      <c r="EM177" t="s">
        <v>3452</v>
      </c>
      <c r="EY177">
        <v>0</v>
      </c>
      <c r="FA177">
        <v>0</v>
      </c>
      <c r="FC177">
        <v>0</v>
      </c>
      <c r="FD177" t="s">
        <v>442</v>
      </c>
      <c r="FE177">
        <v>480</v>
      </c>
    </row>
    <row r="178" spans="1:172" x14ac:dyDescent="0.3">
      <c r="A178">
        <v>177</v>
      </c>
      <c r="B178" t="s">
        <v>3417</v>
      </c>
      <c r="D178" t="s">
        <v>3409</v>
      </c>
      <c r="F178" t="s">
        <v>3411</v>
      </c>
      <c r="G178" t="s">
        <v>3425</v>
      </c>
      <c r="H178">
        <v>64</v>
      </c>
      <c r="I178" t="s">
        <v>3426</v>
      </c>
      <c r="K178" t="s">
        <v>2851</v>
      </c>
      <c r="L178" t="s">
        <v>2852</v>
      </c>
      <c r="M178" t="s">
        <v>3418</v>
      </c>
      <c r="N178" t="s">
        <v>805</v>
      </c>
      <c r="Q178" t="s">
        <v>496</v>
      </c>
      <c r="R178" t="s">
        <v>3428</v>
      </c>
      <c r="S178">
        <v>4</v>
      </c>
      <c r="T178" t="s">
        <v>3433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0</v>
      </c>
      <c r="AA178" t="s">
        <v>870</v>
      </c>
      <c r="AB178">
        <v>576</v>
      </c>
      <c r="AC178">
        <v>298.20999999999998</v>
      </c>
      <c r="AE178" t="s">
        <v>3429</v>
      </c>
      <c r="AH178">
        <v>1</v>
      </c>
      <c r="AL178">
        <v>150</v>
      </c>
      <c r="AM178">
        <v>1</v>
      </c>
      <c r="BT178">
        <v>2</v>
      </c>
      <c r="BU178">
        <v>1</v>
      </c>
      <c r="BV178">
        <v>1</v>
      </c>
      <c r="BW178">
        <v>1</v>
      </c>
      <c r="BZ178">
        <v>1</v>
      </c>
      <c r="CA178">
        <v>1</v>
      </c>
      <c r="CB178">
        <v>4</v>
      </c>
      <c r="CC178">
        <v>4</v>
      </c>
      <c r="CG178">
        <v>1</v>
      </c>
      <c r="CH178" t="s">
        <v>429</v>
      </c>
      <c r="CK178" t="s">
        <v>812</v>
      </c>
      <c r="CO178">
        <v>1</v>
      </c>
      <c r="CP178" t="s">
        <v>1842</v>
      </c>
      <c r="CQ178" t="s">
        <v>3458</v>
      </c>
      <c r="DB178">
        <v>2</v>
      </c>
      <c r="DC178" t="s">
        <v>977</v>
      </c>
      <c r="EI178" t="s">
        <v>3453</v>
      </c>
      <c r="EJ178" t="s">
        <v>3454</v>
      </c>
      <c r="EK178" t="s">
        <v>3455</v>
      </c>
      <c r="EL178" t="s">
        <v>2916</v>
      </c>
      <c r="EM178" t="s">
        <v>3456</v>
      </c>
      <c r="EY178">
        <v>0</v>
      </c>
      <c r="FA178">
        <v>0</v>
      </c>
      <c r="FC178">
        <v>0</v>
      </c>
      <c r="FD178" t="s">
        <v>442</v>
      </c>
      <c r="FE178">
        <v>480</v>
      </c>
    </row>
    <row r="179" spans="1:172" x14ac:dyDescent="0.3">
      <c r="A179">
        <v>178</v>
      </c>
      <c r="B179" t="s">
        <v>3460</v>
      </c>
      <c r="C179" t="s">
        <v>540</v>
      </c>
      <c r="D179" t="s">
        <v>3459</v>
      </c>
      <c r="F179" t="s">
        <v>3461</v>
      </c>
      <c r="G179" t="s">
        <v>3463</v>
      </c>
      <c r="H179" t="s">
        <v>3464</v>
      </c>
      <c r="I179" t="s">
        <v>3465</v>
      </c>
      <c r="J179">
        <v>75421</v>
      </c>
      <c r="K179" t="s">
        <v>3466</v>
      </c>
      <c r="L179" t="s">
        <v>423</v>
      </c>
      <c r="M179" t="s">
        <v>540</v>
      </c>
      <c r="N179" t="s">
        <v>706</v>
      </c>
      <c r="O179">
        <v>2223085538</v>
      </c>
      <c r="P179" s="2" t="s">
        <v>3471</v>
      </c>
      <c r="Q179" t="s">
        <v>2184</v>
      </c>
      <c r="R179" t="s">
        <v>428</v>
      </c>
      <c r="S179">
        <v>5</v>
      </c>
      <c r="T179" t="s">
        <v>3433</v>
      </c>
      <c r="U179">
        <v>1</v>
      </c>
      <c r="V179">
        <v>2</v>
      </c>
      <c r="W179">
        <v>2</v>
      </c>
      <c r="X179">
        <v>2</v>
      </c>
      <c r="Y179">
        <v>1</v>
      </c>
      <c r="Z179">
        <v>0</v>
      </c>
      <c r="AA179" t="s">
        <v>870</v>
      </c>
      <c r="AB179">
        <v>7914.06</v>
      </c>
      <c r="AC179">
        <v>6426.84</v>
      </c>
      <c r="AE179" t="s">
        <v>3459</v>
      </c>
      <c r="AF179">
        <v>16</v>
      </c>
      <c r="AG179">
        <v>2</v>
      </c>
      <c r="AH179">
        <v>2</v>
      </c>
      <c r="AL179">
        <v>100</v>
      </c>
      <c r="AM179">
        <v>5</v>
      </c>
      <c r="AO179" t="s">
        <v>3475</v>
      </c>
      <c r="AR179" t="s">
        <v>3472</v>
      </c>
      <c r="AU179" s="9" t="s">
        <v>3478</v>
      </c>
      <c r="AX179" s="9" t="s">
        <v>3479</v>
      </c>
      <c r="BA179" s="9" t="s">
        <v>3480</v>
      </c>
      <c r="BD179" s="9" t="s">
        <v>3481</v>
      </c>
      <c r="BG179" s="9" t="s">
        <v>3476</v>
      </c>
      <c r="BJ179" s="9" t="s">
        <v>3477</v>
      </c>
      <c r="BM179" s="9" t="s">
        <v>3482</v>
      </c>
      <c r="BP179" s="9" t="s">
        <v>3483</v>
      </c>
      <c r="BT179">
        <v>15</v>
      </c>
      <c r="BU179">
        <v>2</v>
      </c>
      <c r="BV179">
        <v>1</v>
      </c>
      <c r="BZ179">
        <v>1</v>
      </c>
      <c r="CB179">
        <v>12</v>
      </c>
      <c r="CC179">
        <v>12</v>
      </c>
      <c r="CG179">
        <v>1</v>
      </c>
      <c r="CH179" t="s">
        <v>429</v>
      </c>
      <c r="CI179">
        <v>10</v>
      </c>
      <c r="CK179" t="s">
        <v>713</v>
      </c>
      <c r="CO179">
        <v>1</v>
      </c>
      <c r="CP179" t="s">
        <v>3474</v>
      </c>
      <c r="CQ179" t="s">
        <v>715</v>
      </c>
      <c r="DB179">
        <v>1</v>
      </c>
      <c r="DC179" t="s">
        <v>3473</v>
      </c>
      <c r="EI179" t="s">
        <v>3467</v>
      </c>
      <c r="EJ179" t="s">
        <v>3468</v>
      </c>
      <c r="EK179" t="s">
        <v>3469</v>
      </c>
      <c r="EL179" t="s">
        <v>3470</v>
      </c>
      <c r="EM179" t="s">
        <v>756</v>
      </c>
      <c r="ET179">
        <v>28</v>
      </c>
      <c r="EU179" t="s">
        <v>811</v>
      </c>
      <c r="EV179">
        <v>2025</v>
      </c>
      <c r="EY179">
        <v>0</v>
      </c>
      <c r="EZ179" t="s">
        <v>441</v>
      </c>
      <c r="FA179">
        <v>140000</v>
      </c>
      <c r="FB179" t="s">
        <v>721</v>
      </c>
      <c r="FC179">
        <v>90130</v>
      </c>
      <c r="FD179" t="s">
        <v>442</v>
      </c>
      <c r="FE179">
        <v>10000</v>
      </c>
      <c r="FG179" t="s">
        <v>3462</v>
      </c>
      <c r="FH179">
        <v>8</v>
      </c>
      <c r="FI179" t="s">
        <v>753</v>
      </c>
      <c r="FJ179">
        <v>5</v>
      </c>
      <c r="FK179" t="s">
        <v>1597</v>
      </c>
      <c r="FL179">
        <v>4</v>
      </c>
      <c r="FM179">
        <v>60000</v>
      </c>
      <c r="FN179">
        <v>40000</v>
      </c>
      <c r="FO179">
        <v>60000</v>
      </c>
      <c r="FP179">
        <v>12</v>
      </c>
    </row>
    <row r="180" spans="1:172" x14ac:dyDescent="0.3">
      <c r="A180">
        <v>179</v>
      </c>
      <c r="B180" t="s">
        <v>3485</v>
      </c>
      <c r="C180" t="s">
        <v>2414</v>
      </c>
      <c r="D180" t="s">
        <v>3484</v>
      </c>
      <c r="G180" t="s">
        <v>3486</v>
      </c>
      <c r="H180" t="s">
        <v>3487</v>
      </c>
      <c r="I180" t="s">
        <v>3488</v>
      </c>
      <c r="J180">
        <v>41203</v>
      </c>
      <c r="K180" t="s">
        <v>3160</v>
      </c>
      <c r="L180" t="s">
        <v>3147</v>
      </c>
      <c r="M180" t="s">
        <v>2260</v>
      </c>
      <c r="N180" t="s">
        <v>2261</v>
      </c>
      <c r="O180">
        <v>7571322062</v>
      </c>
      <c r="Q180" t="s">
        <v>2184</v>
      </c>
      <c r="R180" t="s">
        <v>2588</v>
      </c>
      <c r="U180">
        <v>1</v>
      </c>
      <c r="V180">
        <v>1</v>
      </c>
      <c r="W180">
        <v>1</v>
      </c>
      <c r="X180">
        <v>1</v>
      </c>
      <c r="Y180">
        <v>0</v>
      </c>
      <c r="Z180">
        <v>0</v>
      </c>
      <c r="AA180" t="s">
        <v>2181</v>
      </c>
      <c r="AB180">
        <v>187</v>
      </c>
      <c r="AC180">
        <v>95</v>
      </c>
      <c r="AE180" t="s">
        <v>3484</v>
      </c>
      <c r="AF180">
        <v>1</v>
      </c>
      <c r="AG180">
        <v>0</v>
      </c>
      <c r="AH180">
        <v>1</v>
      </c>
      <c r="AL180">
        <v>50</v>
      </c>
      <c r="AM180">
        <v>2</v>
      </c>
      <c r="AO180" t="s">
        <v>3489</v>
      </c>
      <c r="CI180">
        <v>4</v>
      </c>
      <c r="CK180" t="s">
        <v>3490</v>
      </c>
      <c r="EI180" t="s">
        <v>3491</v>
      </c>
      <c r="EJ180" t="s">
        <v>516</v>
      </c>
      <c r="EK180" t="s">
        <v>1881</v>
      </c>
      <c r="EL180" t="s">
        <v>516</v>
      </c>
      <c r="EM180" t="s">
        <v>3492</v>
      </c>
      <c r="ET180">
        <v>30</v>
      </c>
      <c r="EU180" t="s">
        <v>433</v>
      </c>
      <c r="EV180">
        <v>2025</v>
      </c>
      <c r="EX180" t="s">
        <v>2030</v>
      </c>
      <c r="EY180">
        <v>5000</v>
      </c>
      <c r="FA180">
        <v>0</v>
      </c>
      <c r="FC180">
        <v>0</v>
      </c>
      <c r="FD180" t="s">
        <v>442</v>
      </c>
      <c r="FE180">
        <v>500</v>
      </c>
    </row>
    <row r="181" spans="1:172" x14ac:dyDescent="0.3">
      <c r="A181">
        <v>180</v>
      </c>
      <c r="B181" t="s">
        <v>3494</v>
      </c>
      <c r="C181" t="s">
        <v>540</v>
      </c>
      <c r="D181" t="s">
        <v>3493</v>
      </c>
      <c r="F181" t="s">
        <v>3495</v>
      </c>
      <c r="G181" t="s">
        <v>3497</v>
      </c>
      <c r="H181" t="s">
        <v>3498</v>
      </c>
      <c r="I181" t="s">
        <v>3499</v>
      </c>
      <c r="J181">
        <v>74949</v>
      </c>
      <c r="K181" t="s">
        <v>3500</v>
      </c>
      <c r="L181" t="s">
        <v>423</v>
      </c>
      <c r="M181" t="s">
        <v>540</v>
      </c>
      <c r="N181" t="s">
        <v>706</v>
      </c>
      <c r="O181">
        <v>2241071530</v>
      </c>
      <c r="P181" s="2" t="s">
        <v>3501</v>
      </c>
      <c r="Q181" t="s">
        <v>2184</v>
      </c>
      <c r="R181" t="s">
        <v>428</v>
      </c>
      <c r="S181">
        <v>34</v>
      </c>
      <c r="T181" t="s">
        <v>3502</v>
      </c>
      <c r="U181">
        <v>1</v>
      </c>
      <c r="V181">
        <v>2</v>
      </c>
      <c r="W181">
        <v>2</v>
      </c>
      <c r="X181">
        <v>2</v>
      </c>
      <c r="Y181">
        <v>1</v>
      </c>
      <c r="Z181">
        <v>0</v>
      </c>
      <c r="AA181" t="s">
        <v>870</v>
      </c>
      <c r="AB181">
        <v>4142.38</v>
      </c>
      <c r="AC181">
        <v>2655.88</v>
      </c>
      <c r="AE181" t="s">
        <v>3493</v>
      </c>
      <c r="AF181">
        <v>7</v>
      </c>
      <c r="AG181">
        <v>6</v>
      </c>
      <c r="AH181">
        <v>3</v>
      </c>
      <c r="AL181">
        <v>35</v>
      </c>
      <c r="AM181">
        <v>4</v>
      </c>
      <c r="AO181" t="s">
        <v>3503</v>
      </c>
      <c r="AR181" s="9" t="s">
        <v>3508</v>
      </c>
      <c r="AU181" s="9" t="s">
        <v>3511</v>
      </c>
      <c r="AX181" s="9" t="s">
        <v>3512</v>
      </c>
      <c r="BA181" s="9" t="s">
        <v>3513</v>
      </c>
      <c r="BD181" s="9" t="s">
        <v>3514</v>
      </c>
      <c r="BG181" s="9" t="s">
        <v>3509</v>
      </c>
      <c r="BJ181" s="9" t="s">
        <v>3510</v>
      </c>
      <c r="BM181" s="9" t="s">
        <v>3515</v>
      </c>
      <c r="BT181">
        <v>7</v>
      </c>
      <c r="BU181">
        <v>2</v>
      </c>
      <c r="BV181">
        <v>1</v>
      </c>
      <c r="BW181">
        <v>1</v>
      </c>
      <c r="BZ181">
        <v>2</v>
      </c>
      <c r="CA181">
        <v>1</v>
      </c>
      <c r="CB181">
        <v>11</v>
      </c>
      <c r="CC181">
        <v>10</v>
      </c>
      <c r="CG181">
        <v>1</v>
      </c>
      <c r="CH181" t="s">
        <v>715</v>
      </c>
      <c r="CI181">
        <v>10</v>
      </c>
      <c r="CK181" t="s">
        <v>713</v>
      </c>
      <c r="CO181">
        <v>1</v>
      </c>
      <c r="CP181" t="s">
        <v>714</v>
      </c>
      <c r="CQ181" t="s">
        <v>715</v>
      </c>
      <c r="CR181">
        <v>1</v>
      </c>
      <c r="CS181" t="s">
        <v>715</v>
      </c>
      <c r="EI181" t="s">
        <v>3504</v>
      </c>
      <c r="EJ181" t="s">
        <v>756</v>
      </c>
      <c r="EK181" t="s">
        <v>3505</v>
      </c>
      <c r="EL181" t="s">
        <v>3506</v>
      </c>
      <c r="EM181" t="s">
        <v>3507</v>
      </c>
      <c r="ET181">
        <v>15</v>
      </c>
      <c r="EU181" t="s">
        <v>433</v>
      </c>
      <c r="EV181">
        <v>2025</v>
      </c>
      <c r="EY181">
        <v>0</v>
      </c>
      <c r="EZ181" t="s">
        <v>441</v>
      </c>
      <c r="FA181">
        <v>150000</v>
      </c>
      <c r="FB181" t="s">
        <v>721</v>
      </c>
      <c r="FC181">
        <v>80150</v>
      </c>
      <c r="FD181" t="s">
        <v>442</v>
      </c>
      <c r="FE181">
        <v>1000</v>
      </c>
      <c r="FG181" t="s">
        <v>3496</v>
      </c>
      <c r="FH181">
        <v>6</v>
      </c>
      <c r="FI181" t="s">
        <v>753</v>
      </c>
      <c r="FJ181">
        <v>3</v>
      </c>
      <c r="FK181" t="s">
        <v>1597</v>
      </c>
      <c r="FL181">
        <v>3</v>
      </c>
      <c r="FM181">
        <v>80000</v>
      </c>
      <c r="FN181">
        <v>70000</v>
      </c>
      <c r="FO181">
        <v>80000</v>
      </c>
      <c r="FP181">
        <v>10</v>
      </c>
    </row>
    <row r="182" spans="1:172" x14ac:dyDescent="0.3">
      <c r="A182">
        <v>181</v>
      </c>
    </row>
    <row r="183" spans="1:172" x14ac:dyDescent="0.3">
      <c r="A183">
        <v>182</v>
      </c>
    </row>
    <row r="184" spans="1:172" x14ac:dyDescent="0.3">
      <c r="A184">
        <v>183</v>
      </c>
    </row>
    <row r="185" spans="1:172" x14ac:dyDescent="0.3">
      <c r="A185">
        <v>184</v>
      </c>
    </row>
    <row r="186" spans="1:172" x14ac:dyDescent="0.3">
      <c r="A186">
        <v>185</v>
      </c>
    </row>
    <row r="187" spans="1:172" x14ac:dyDescent="0.3">
      <c r="A187">
        <v>186</v>
      </c>
    </row>
    <row r="188" spans="1:172" x14ac:dyDescent="0.3">
      <c r="A188">
        <v>187</v>
      </c>
    </row>
    <row r="189" spans="1:172" x14ac:dyDescent="0.3">
      <c r="A189">
        <v>188</v>
      </c>
    </row>
    <row r="190" spans="1:172" x14ac:dyDescent="0.3">
      <c r="A190">
        <v>189</v>
      </c>
    </row>
    <row r="191" spans="1:172" x14ac:dyDescent="0.3">
      <c r="A191">
        <v>190</v>
      </c>
    </row>
    <row r="192" spans="1:172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</sheetData>
  <phoneticPr fontId="1" type="noConversion"/>
  <conditionalFormatting sqref="B172:B178 K172:N178 BT172:BX178 BZ172:CC178 CK172:CK178 DB172:DC178 EI172:EM178 FE172:FK178 FP172:FP178 D172:I178 Q172:AE178 AL172:AN178 CG172:CH178">
    <cfRule type="expression" dxfId="36" priority="652">
      <formula>$A172=#REF!</formula>
    </cfRule>
  </conditionalFormatting>
  <conditionalFormatting sqref="AQ1 AT1:BF1 CI1:CJ1 EN1 FR1:FS207 A2:A12 FV2:GA42 B2:I171 Q2:AE171 AL2:AN171 CA2:CC171 CG2:CH171 J2:P207 AF2:AH207 AO2:BZ207 CI2:CL207 CO2:EV207 EX2:FQ207 FT2:FU207 KB13:LH41 A13:B200 GJ42:GU42 GW42:GY42 HA42:HB42 HD42 HI42 HN42:HP42 IA42 IC42 IF42:IH42 IJ42 FV43:IK207 C172:C178 B179:E200 F179:I207 Q179:AE207 AL179:AN207 CA179:CC207 CG179:CH207 A201:E207 Q1048575:Q1048576">
    <cfRule type="expression" dxfId="35" priority="612">
      <formula>$A1=#REF!</formula>
    </cfRule>
  </conditionalFormatting>
  <conditionalFormatting sqref="CD2:CE207">
    <cfRule type="expression" dxfId="34" priority="1">
      <formula>$A2=#REF!</formula>
    </cfRule>
  </conditionalFormatting>
  <conditionalFormatting sqref="FV1:GA1">
    <cfRule type="expression" dxfId="33" priority="611">
      <formula>#REF!=#REF!</formula>
    </cfRule>
  </conditionalFormatting>
  <conditionalFormatting sqref="GB42:GI42">
    <cfRule type="expression" dxfId="32" priority="102">
      <formula>$A42=$A$1</formula>
    </cfRule>
  </conditionalFormatting>
  <conditionalFormatting sqref="GB2:IK33">
    <cfRule type="expression" dxfId="31" priority="420">
      <formula>$A2=$A$1</formula>
    </cfRule>
  </conditionalFormatting>
  <conditionalFormatting sqref="GV42">
    <cfRule type="expression" dxfId="30" priority="101">
      <formula>$A42=$A$1</formula>
    </cfRule>
  </conditionalFormatting>
  <conditionalFormatting sqref="GZ42">
    <cfRule type="expression" dxfId="29" priority="100">
      <formula>$A42=$A$1</formula>
    </cfRule>
  </conditionalFormatting>
  <conditionalFormatting sqref="HC42">
    <cfRule type="expression" dxfId="28" priority="99">
      <formula>$A42=$A$1</formula>
    </cfRule>
  </conditionalFormatting>
  <conditionalFormatting sqref="HE42:HH42">
    <cfRule type="expression" dxfId="27" priority="95">
      <formula>$A42=$A$1</formula>
    </cfRule>
  </conditionalFormatting>
  <conditionalFormatting sqref="HJ42:HM42">
    <cfRule type="expression" dxfId="26" priority="91">
      <formula>$A42=$A$1</formula>
    </cfRule>
  </conditionalFormatting>
  <conditionalFormatting sqref="HQ42:HZ42">
    <cfRule type="expression" dxfId="25" priority="81">
      <formula>$A42=$A$1</formula>
    </cfRule>
  </conditionalFormatting>
  <conditionalFormatting sqref="IB42">
    <cfRule type="expression" dxfId="24" priority="80">
      <formula>$A42=$A$1</formula>
    </cfRule>
  </conditionalFormatting>
  <conditionalFormatting sqref="ID42:IE42">
    <cfRule type="expression" dxfId="23" priority="78">
      <formula>$A42=$A$1</formula>
    </cfRule>
  </conditionalFormatting>
  <conditionalFormatting sqref="II42">
    <cfRule type="expression" dxfId="22" priority="77">
      <formula>$A42=$A$1</formula>
    </cfRule>
  </conditionalFormatting>
  <conditionalFormatting sqref="IK42:IP42">
    <cfRule type="expression" dxfId="21" priority="71">
      <formula>$A42=$A$1</formula>
    </cfRule>
  </conditionalFormatting>
  <conditionalFormatting sqref="IL24:IQ25">
    <cfRule type="expression" dxfId="20" priority="49">
      <formula>$A24=$A$1</formula>
    </cfRule>
  </conditionalFormatting>
  <conditionalFormatting sqref="IO14:IP14 IQ15:IR15 IT15:IZ15 JB15:JF15 IL19:IO19 IQ19:IT19 IZ19 JC19:JF19 JR19 JZ19:KA19 IQ22:IZ22 JB22:JI23 JK22:JN23 IL23:IO23 IQ23:IR23 IU23:IZ23 IQ26:IR26 IT26:IZ26 JB26:JI26 JK26:JN26 IL27:IQ27 IS27:IT27 IZ27 JC27:JH27 JK27:JS27 JU27 JX27 JZ27:KA27 IL30:IQ31 IS30:IT31 JK30:JS31 JZ30:KA31 JC30:JH32 IZ30:IZ34 JU30:JU38 JX30:JX38 IS32 KA32 IL32:IP33 JZ32:JZ33 IQ32:IQ34 JK32:JN35 JO32:JS37 IT32:IT38 IR33:IS33 IU33:IV33 IW33:IZ34 JB33:JI35 GB34:IP34 IS34 JZ34:KA38 IP35:IZ35 IL35:IO38 GB35:IK41 IZ36:IZ37 JC36:JD37 JF36:JH37 JM36:JN37 IP36:IP38 IS36:IS38 IQ36:IQ39 JK36:JK40 JL36:JL42 JE37 JK38:JS38 IT38:IZ40 JB38:JI40 IO39:IP39 IR39:IS39 JS39:KA39 JM39:JR40 IL40:IQ40 IS40:IT40 JS40 JU40 JX40 JZ40:KA40 JM40:JM42 IW41:IZ41">
    <cfRule type="expression" dxfId="19" priority="607">
      <formula>$A14=$A$1</formula>
    </cfRule>
  </conditionalFormatting>
  <conditionalFormatting sqref="IS42">
    <cfRule type="expression" dxfId="18" priority="70">
      <formula>$A42=$A$1</formula>
    </cfRule>
  </conditionalFormatting>
  <conditionalFormatting sqref="IS24:IT25">
    <cfRule type="expression" dxfId="17" priority="47">
      <formula>$A24=$A$1</formula>
    </cfRule>
  </conditionalFormatting>
  <conditionalFormatting sqref="IZ24:IZ25">
    <cfRule type="expression" dxfId="16" priority="46">
      <formula>$A24=$A$1</formula>
    </cfRule>
  </conditionalFormatting>
  <conditionalFormatting sqref="IZ42">
    <cfRule type="expression" dxfId="15" priority="69">
      <formula>$A42=$A$1</formula>
    </cfRule>
  </conditionalFormatting>
  <conditionalFormatting sqref="JC24:JH25">
    <cfRule type="expression" dxfId="14" priority="40">
      <formula>$A24=$A$1</formula>
    </cfRule>
  </conditionalFormatting>
  <conditionalFormatting sqref="JD42">
    <cfRule type="expression" dxfId="13" priority="68">
      <formula>$A42=$A$1</formula>
    </cfRule>
  </conditionalFormatting>
  <conditionalFormatting sqref="JF42:JH42">
    <cfRule type="expression" dxfId="12" priority="65">
      <formula>$A42=$A$1</formula>
    </cfRule>
  </conditionalFormatting>
  <conditionalFormatting sqref="JK42">
    <cfRule type="expression" dxfId="11" priority="64">
      <formula>$A42=$A$1</formula>
    </cfRule>
  </conditionalFormatting>
  <conditionalFormatting sqref="JK24:JQ25">
    <cfRule type="expression" dxfId="10" priority="33">
      <formula>$A24=$A$1</formula>
    </cfRule>
  </conditionalFormatting>
  <conditionalFormatting sqref="JN42:JS42">
    <cfRule type="expression" dxfId="9" priority="58">
      <formula>$A42=$A$1</formula>
    </cfRule>
  </conditionalFormatting>
  <conditionalFormatting sqref="JR23:JR25">
    <cfRule type="expression" dxfId="8" priority="32">
      <formula>$A23=$A$1</formula>
    </cfRule>
  </conditionalFormatting>
  <conditionalFormatting sqref="JS24:JS25">
    <cfRule type="expression" dxfId="7" priority="31">
      <formula>$A24=$A$1</formula>
    </cfRule>
  </conditionalFormatting>
  <conditionalFormatting sqref="JU24:JU25">
    <cfRule type="expression" dxfId="6" priority="30">
      <formula>$A24=$A$1</formula>
    </cfRule>
  </conditionalFormatting>
  <conditionalFormatting sqref="JU42">
    <cfRule type="expression" dxfId="5" priority="57">
      <formula>$A42=$A$1</formula>
    </cfRule>
  </conditionalFormatting>
  <conditionalFormatting sqref="JX24:JX25">
    <cfRule type="expression" dxfId="4" priority="29">
      <formula>$A24=$A$1</formula>
    </cfRule>
  </conditionalFormatting>
  <conditionalFormatting sqref="JX42">
    <cfRule type="expression" dxfId="3" priority="56">
      <formula>$A42=$A$1</formula>
    </cfRule>
  </conditionalFormatting>
  <conditionalFormatting sqref="JZ42">
    <cfRule type="expression" dxfId="2" priority="55">
      <formula>$A42=$A$1</formula>
    </cfRule>
  </conditionalFormatting>
  <conditionalFormatting sqref="JZ24:KA25">
    <cfRule type="expression" dxfId="1" priority="27">
      <formula>$A24=$A$1</formula>
    </cfRule>
  </conditionalFormatting>
  <conditionalFormatting sqref="KB1:LH1">
    <cfRule type="expression" dxfId="0" priority="599">
      <formula>#REF!=#REF!</formula>
    </cfRule>
  </conditionalFormatting>
  <dataValidations count="1">
    <dataValidation type="list" allowBlank="1" showInputMessage="1" showErrorMessage="1" sqref="C2:C200" xr:uid="{D5CD9EE6-9E02-4584-93C4-B4A613E84A37}">
      <formula1>"BANCO, BBVA, COMPARTAMOS, DHL, GASERA, GASOLINERA, GENERAL, GDL, UVP"</formula1>
    </dataValidation>
  </dataValidations>
  <hyperlinks>
    <hyperlink ref="P2" r:id="rId1" xr:uid="{6C4FD7E9-0E91-4524-9C66-66997D11B00A}"/>
    <hyperlink ref="P3" r:id="rId2" xr:uid="{A898CEA7-D650-41DC-8C56-3B021079A84A}"/>
    <hyperlink ref="P4" r:id="rId3" xr:uid="{51E5EA68-653F-4ADD-8EBF-BD47F7729958}"/>
    <hyperlink ref="P5" r:id="rId4" xr:uid="{B0B1E0F1-25F4-45F5-9CF8-0006207C21DA}"/>
    <hyperlink ref="P6" r:id="rId5" xr:uid="{6AFE5025-3441-429E-B92F-CF648C8B31B9}"/>
    <hyperlink ref="P7" r:id="rId6" xr:uid="{68706385-AF66-4F49-A410-F4B52499A325}"/>
    <hyperlink ref="P8" r:id="rId7" xr:uid="{ECD9DD4E-296D-4967-8DEA-4C9B0F4464AF}"/>
    <hyperlink ref="P9" r:id="rId8" xr:uid="{91878B54-61A9-411B-B68E-0E041A2904C3}"/>
    <hyperlink ref="P10" r:id="rId9" xr:uid="{9F2CF0DE-DA06-4334-BDEB-FFE06D8179C7}"/>
    <hyperlink ref="P11" r:id="rId10" xr:uid="{B273690A-C54D-473E-8E7B-D7B9AC83DFAD}"/>
    <hyperlink ref="P36" r:id="rId11" xr:uid="{73E06077-7F11-4B0F-ACA2-422A47C71700}"/>
    <hyperlink ref="P31" r:id="rId12" xr:uid="{7D5BC455-F102-4DF5-8F66-AAB3B80A57A9}"/>
    <hyperlink ref="P26" r:id="rId13" xr:uid="{8B585EED-4FB2-47D7-9D2B-AA5AE3B22B52}"/>
    <hyperlink ref="P13" r:id="rId14" xr:uid="{4E4BB7BD-99B7-4CA8-B2CA-7604F3EDE0D2}"/>
    <hyperlink ref="P35" r:id="rId15" xr:uid="{B4CA590F-5879-4279-BD3D-C463EFDC3509}"/>
    <hyperlink ref="P17" r:id="rId16" xr:uid="{25CFBA39-03C8-4081-A0C4-1277A6DE75F7}"/>
    <hyperlink ref="P28" r:id="rId17" xr:uid="{44B582C3-3169-4287-9F09-3EE5AE51FE29}"/>
    <hyperlink ref="P38" r:id="rId18" xr:uid="{BD402CD4-FECC-4968-9741-F72B106BBEF2}"/>
    <hyperlink ref="P29" r:id="rId19" xr:uid="{B5D4169F-364A-44C7-A3D4-4162EBC16939}"/>
    <hyperlink ref="P42" r:id="rId20" xr:uid="{DC91F01F-BB53-459C-AB50-A2313C0D6506}"/>
    <hyperlink ref="P15" r:id="rId21" xr:uid="{4866758B-5B57-4D1F-B71D-863F32FE29A4}"/>
    <hyperlink ref="P32" r:id="rId22" xr:uid="{0CDBCB95-5E65-49A5-B734-53FD1880562A}"/>
    <hyperlink ref="P30" r:id="rId23" xr:uid="{C3804DBF-E862-4FF6-A358-FD3B917D46B2}"/>
    <hyperlink ref="P27" r:id="rId24" xr:uid="{7D7DBE05-BD11-4628-B4CA-0BD349415ABC}"/>
    <hyperlink ref="P41" r:id="rId25" xr:uid="{CE54D597-0828-4DB6-8398-E6B35BD95831}"/>
    <hyperlink ref="P37" r:id="rId26" xr:uid="{2CA19DBA-CB5E-411D-90CF-4DBC994E27FA}"/>
    <hyperlink ref="P34" r:id="rId27" xr:uid="{9E8156F7-1CD4-4387-A96E-A15BD04771BB}"/>
    <hyperlink ref="P23" r:id="rId28" xr:uid="{5F9561E0-F04E-4138-9F17-72093CC7A3C0}"/>
    <hyperlink ref="P22" r:id="rId29" xr:uid="{451E82E8-3F55-4F80-A080-6E168E11EF8A}"/>
    <hyperlink ref="P12" r:id="rId30" xr:uid="{2032BBE1-31DA-46EE-AC48-65C122EE0282}"/>
    <hyperlink ref="P43" r:id="rId31" xr:uid="{A2BBFE7A-BA9E-492E-AF1D-D4A45C7C4B60}"/>
    <hyperlink ref="P44" r:id="rId32" xr:uid="{2BE003B8-9D85-4724-A606-402C9915F18E}"/>
    <hyperlink ref="P45" r:id="rId33" xr:uid="{2B09FFA2-5189-4D4D-A65B-4B15422C7C5B}"/>
    <hyperlink ref="P50" r:id="rId34" xr:uid="{DDE804A1-A1F2-4C98-8E4E-FF4954DAAB88}"/>
    <hyperlink ref="P54" r:id="rId35" xr:uid="{B9F1BA52-AC5D-4251-9008-A4D12466756B}"/>
    <hyperlink ref="P55:P61" r:id="rId36" display="serv.medico@uvp.mx" xr:uid="{35C2D78B-CC24-428B-B9D9-6B044FB382AB}"/>
    <hyperlink ref="P62" r:id="rId37" xr:uid="{BAC1ACDE-29E9-44FE-B95B-93A859FE6E4F}"/>
    <hyperlink ref="P63" r:id="rId38" xr:uid="{3170B663-323B-4A84-AF89-7336EAC6FA6D}"/>
    <hyperlink ref="P64" r:id="rId39" xr:uid="{24117176-E207-4642-BDA4-F4CDDA15AFBC}"/>
    <hyperlink ref="P65" r:id="rId40" xr:uid="{19D5C0DF-B072-400B-A9E9-5EBBA974FB88}"/>
    <hyperlink ref="P66" r:id="rId41" xr:uid="{A7FC72C6-B0DB-4FC9-B190-B58CFCCCC457}"/>
    <hyperlink ref="P67" r:id="rId42" xr:uid="{07B79AC2-D0BB-4053-B52A-2218F9C8D957}"/>
    <hyperlink ref="P72" r:id="rId43" xr:uid="{AC530E9D-142F-47C1-9FA2-9326C9E7E289}"/>
    <hyperlink ref="P73" r:id="rId44" xr:uid="{3666EBA2-130E-4794-96A0-D6F6C3ACD1EE}"/>
    <hyperlink ref="P77" r:id="rId45" xr:uid="{AFBC3AA6-C580-4B7F-B71B-D6480B14E003}"/>
    <hyperlink ref="P74" r:id="rId46" xr:uid="{FF56A344-1EEE-4D08-99A8-FCD2C7F230DE}"/>
    <hyperlink ref="P75" r:id="rId47" xr:uid="{3E196FA2-420A-4B92-844E-6ABDB577F40B}"/>
    <hyperlink ref="P69" r:id="rId48" xr:uid="{97705115-B4A0-4147-AD9C-F7B5CC1C8112}"/>
    <hyperlink ref="P68" r:id="rId49" xr:uid="{F44C7C7B-EEF8-4049-85AD-85239A6C431B}"/>
    <hyperlink ref="P70" r:id="rId50" xr:uid="{2FDC1EA4-7913-4F81-B6BE-310224E8BACE}"/>
    <hyperlink ref="P71" r:id="rId51" xr:uid="{4EB8FB9A-D956-4ABB-9082-FAA69FD2AB60}"/>
    <hyperlink ref="P76" r:id="rId52" xr:uid="{DD7FA7B3-6942-4E12-AD08-F0CFCC3FF11D}"/>
    <hyperlink ref="P78" r:id="rId53" xr:uid="{618B5CA2-6BB8-42A0-BC96-CE9D1A869B83}"/>
    <hyperlink ref="P80" r:id="rId54" xr:uid="{98E40A57-5D15-4758-A662-18D914AB85C3}"/>
    <hyperlink ref="P81" r:id="rId55" xr:uid="{CD6C91A6-5AD9-4111-8327-4A966B5533C1}"/>
    <hyperlink ref="P82" r:id="rId56" xr:uid="{A1567507-C11E-4E1C-944A-8AEAD69FB237}"/>
    <hyperlink ref="P83" r:id="rId57" xr:uid="{D28E4795-28C8-46AC-A4C8-30B9C17D8946}"/>
    <hyperlink ref="P90" r:id="rId58" xr:uid="{09EA88F6-770D-455C-BEBC-7088DD676E40}"/>
    <hyperlink ref="P91" r:id="rId59" xr:uid="{67D348E8-45F4-4E03-A649-E51DAC7CCD9D}"/>
    <hyperlink ref="P92" r:id="rId60" xr:uid="{AF6848FD-3357-4EF6-AE87-797C120C33AF}"/>
    <hyperlink ref="P93" r:id="rId61" xr:uid="{7FD5C3B5-6934-4004-BED0-1FE5363BD542}"/>
    <hyperlink ref="P99" r:id="rId62" xr:uid="{AEF7422C-FE06-4678-BB38-292B3DC8A973}"/>
    <hyperlink ref="P100" r:id="rId63" xr:uid="{3EEC51D1-1175-427A-AD1B-B2FA33DAE2FB}"/>
    <hyperlink ref="P104" r:id="rId64" xr:uid="{6E0D60EF-9E87-419D-BDEC-FDC083CBA1B6}"/>
    <hyperlink ref="P105" r:id="rId65" xr:uid="{A89F835C-908F-45D3-815D-C53FF1765D6A}"/>
    <hyperlink ref="P106" r:id="rId66" xr:uid="{A5DC3454-5E72-40B8-8913-C1542AF6DAB2}"/>
    <hyperlink ref="P107" r:id="rId67" xr:uid="{E12C6610-B367-40BB-98E1-6C768DE3F7C8}"/>
    <hyperlink ref="P108" r:id="rId68" xr:uid="{46C9041F-5905-4018-8C69-0D643D0EE4C4}"/>
    <hyperlink ref="P109" r:id="rId69" xr:uid="{31C7841D-9F35-43AE-A5C8-5A3079985D3B}"/>
    <hyperlink ref="P110" r:id="rId70" xr:uid="{1CE143E8-4C91-4DE2-8A58-BF0323AA879A}"/>
    <hyperlink ref="P111" r:id="rId71" xr:uid="{3DD4F39B-BD9C-4687-8FDF-DFEB14C1926B}"/>
    <hyperlink ref="P112" r:id="rId72" xr:uid="{FDC8E387-82FF-4512-A076-68B633D3E53C}"/>
    <hyperlink ref="P113" r:id="rId73" xr:uid="{B93B83F4-4FAB-4798-AE72-855DDC384C94}"/>
    <hyperlink ref="P114" r:id="rId74" xr:uid="{3B3508AF-9A68-4790-8581-3D6DF91E7EB6}"/>
    <hyperlink ref="P115" r:id="rId75" xr:uid="{CCB62FC7-C2F4-448F-B04B-46ADF0EB10E1}"/>
    <hyperlink ref="P116" r:id="rId76" xr:uid="{59D90B9F-A262-4B6D-8401-6324603AF556}"/>
    <hyperlink ref="P117" r:id="rId77" xr:uid="{AF6265D6-B9AC-4CE2-AFA2-B2F9CDE6C39E}"/>
    <hyperlink ref="P118" r:id="rId78" xr:uid="{DF338ED7-4AB8-477D-83F6-8323AEBEF7E1}"/>
    <hyperlink ref="P119" r:id="rId79" xr:uid="{B89F55C7-0874-47C1-A341-B07DE6682AD8}"/>
    <hyperlink ref="P120" r:id="rId80" xr:uid="{987AB0BC-FBAC-464B-9621-E2F5F6089840}"/>
    <hyperlink ref="P121" r:id="rId81" xr:uid="{EB729DFE-2C3E-4604-AB0C-00D75F40D5ED}"/>
    <hyperlink ref="P122" r:id="rId82" xr:uid="{18A7CB9A-778C-4217-9D5C-10AF74F3AACA}"/>
    <hyperlink ref="P123" r:id="rId83" xr:uid="{0A8FEA8F-E47A-4E8A-A5E6-EB6F020835F6}"/>
    <hyperlink ref="P124" r:id="rId84" xr:uid="{7E87B35C-B775-4E8B-8FFE-87BC2E540863}"/>
    <hyperlink ref="P125" r:id="rId85" xr:uid="{030710B6-7C9E-40C4-8910-1AF014414433}"/>
    <hyperlink ref="P126" r:id="rId86" xr:uid="{5A6B8ABC-6871-44A4-8FB5-50B6465AD834}"/>
    <hyperlink ref="P127" r:id="rId87" xr:uid="{41490482-97CA-46F7-83D9-938AEE9F0635}"/>
    <hyperlink ref="P128" r:id="rId88" xr:uid="{72E3F51C-5496-4486-AAB8-084DFD6281FA}"/>
    <hyperlink ref="P157" r:id="rId89" xr:uid="{728E6BD1-AA36-4F14-91C7-FEE99B3A3D9F}"/>
    <hyperlink ref="P158" r:id="rId90" xr:uid="{5512B737-0B02-4E1D-BC82-610053DF80C1}"/>
    <hyperlink ref="P159" r:id="rId91" xr:uid="{58257F67-123A-4998-9FA4-9212BE66038D}"/>
    <hyperlink ref="P160" r:id="rId92" xr:uid="{C58DD6AE-5D2E-4D72-B9BD-B61CD30363B2}"/>
    <hyperlink ref="P161" r:id="rId93" xr:uid="{3D66463F-5708-410A-83B3-F4E31BEDB99C}"/>
    <hyperlink ref="P163" r:id="rId94" xr:uid="{47FD4545-D423-402F-82AD-F5915A68EE59}"/>
    <hyperlink ref="P164" r:id="rId95" xr:uid="{B26C9EB8-CD96-4A8D-889A-73F987A2C383}"/>
    <hyperlink ref="P165" r:id="rId96" xr:uid="{8B92A97E-83E5-4A9F-A1F3-DD68228910F5}"/>
    <hyperlink ref="P166" r:id="rId97" xr:uid="{FAEC38A3-3ECB-42E3-ADB8-0488CDFCACBB}"/>
    <hyperlink ref="P162" r:id="rId98" xr:uid="{2FDF8E54-D278-4038-B92B-6F0CFA72C860}"/>
    <hyperlink ref="P169" r:id="rId99" xr:uid="{687CBD42-F8F8-413A-9181-AF9A95B41226}"/>
    <hyperlink ref="P170" r:id="rId100" xr:uid="{9E8619DF-BDD7-4F85-9908-F6D15E28C3FB}"/>
    <hyperlink ref="P171" r:id="rId101" xr:uid="{6643A235-762F-436F-9BE8-CC7E7D29D447}"/>
    <hyperlink ref="P179" r:id="rId102" xr:uid="{B8F24855-8B00-4AB3-B3A8-184E71B648FD}"/>
    <hyperlink ref="P181" r:id="rId103" xr:uid="{B2801E80-3C37-40A8-AA06-D8DA304A016A}"/>
  </hyperlinks>
  <pageMargins left="0.7" right="0.7" top="0.75" bottom="0.75" header="0.3" footer="0.3"/>
  <pageSetup orientation="portrait" horizontalDpi="4294967294" verticalDpi="0" r:id="rId104"/>
  <legacy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HF1" workbookViewId="0">
      <selection activeCell="HJ1" sqref="HJ1"/>
    </sheetView>
  </sheetViews>
  <sheetFormatPr baseColWidth="10" defaultRowHeight="14.4" x14ac:dyDescent="0.3"/>
  <sheetData>
    <row r="1" spans="1:310" x14ac:dyDescent="0.3">
      <c r="A1" t="e">
        <f>+BD!#REF!</f>
        <v>#REF!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1666</v>
      </c>
      <c r="U1" t="s">
        <v>1667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658</v>
      </c>
      <c r="AX1" t="s">
        <v>659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662</v>
      </c>
      <c r="BH1" t="s">
        <v>664</v>
      </c>
      <c r="BI1" t="s">
        <v>8</v>
      </c>
      <c r="BJ1" t="s">
        <v>1669</v>
      </c>
      <c r="BK1" t="s">
        <v>1670</v>
      </c>
      <c r="BL1" t="s">
        <v>3</v>
      </c>
      <c r="BM1" t="s">
        <v>4</v>
      </c>
      <c r="BN1" t="s">
        <v>1995</v>
      </c>
      <c r="BO1" t="s">
        <v>1996</v>
      </c>
      <c r="BP1" t="s">
        <v>1997</v>
      </c>
      <c r="BQ1" t="s">
        <v>1998</v>
      </c>
      <c r="BR1" t="s">
        <v>1999</v>
      </c>
      <c r="BS1" t="s">
        <v>2000</v>
      </c>
      <c r="BT1" t="s">
        <v>2001</v>
      </c>
      <c r="BU1" t="s">
        <v>2002</v>
      </c>
      <c r="BV1" t="s">
        <v>2003</v>
      </c>
      <c r="BW1" t="s">
        <v>2004</v>
      </c>
      <c r="BX1" t="s">
        <v>2005</v>
      </c>
      <c r="BY1" t="s">
        <v>2006</v>
      </c>
      <c r="BZ1" t="s">
        <v>2007</v>
      </c>
      <c r="CA1" t="s">
        <v>2008</v>
      </c>
      <c r="CB1" t="s">
        <v>2009</v>
      </c>
      <c r="CC1" t="s">
        <v>2010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2054</v>
      </c>
      <c r="CN1" t="s">
        <v>9</v>
      </c>
      <c r="CO1" t="s">
        <v>10</v>
      </c>
      <c r="CP1" t="s">
        <v>11</v>
      </c>
      <c r="CQ1" t="s">
        <v>12</v>
      </c>
      <c r="CR1" t="s">
        <v>1671</v>
      </c>
      <c r="CS1" t="s">
        <v>13</v>
      </c>
      <c r="CT1" t="s">
        <v>529</v>
      </c>
      <c r="CU1" t="s">
        <v>536</v>
      </c>
      <c r="CV1" t="s">
        <v>535</v>
      </c>
      <c r="CW1" t="s">
        <v>15</v>
      </c>
      <c r="CX1" t="s">
        <v>16</v>
      </c>
      <c r="CY1" t="s">
        <v>17</v>
      </c>
      <c r="CZ1" t="s">
        <v>527</v>
      </c>
      <c r="DA1" t="s">
        <v>18</v>
      </c>
      <c r="DB1" t="s">
        <v>531</v>
      </c>
      <c r="DC1" t="s">
        <v>19</v>
      </c>
      <c r="DD1" t="s">
        <v>539</v>
      </c>
      <c r="DE1" t="s">
        <v>20</v>
      </c>
      <c r="DF1" t="s">
        <v>523</v>
      </c>
      <c r="DG1" t="s">
        <v>22</v>
      </c>
      <c r="DH1" t="s">
        <v>533</v>
      </c>
      <c r="DI1" t="s">
        <v>23</v>
      </c>
      <c r="DJ1" t="s">
        <v>525</v>
      </c>
      <c r="DK1" t="s">
        <v>190</v>
      </c>
      <c r="DL1" t="s">
        <v>191</v>
      </c>
      <c r="DM1" t="s">
        <v>192</v>
      </c>
      <c r="DN1" t="s">
        <v>193</v>
      </c>
      <c r="DO1" t="s">
        <v>1678</v>
      </c>
      <c r="DP1" t="s">
        <v>1679</v>
      </c>
      <c r="DQ1" t="s">
        <v>1680</v>
      </c>
      <c r="DR1" t="s">
        <v>1681</v>
      </c>
      <c r="DS1" t="s">
        <v>1686</v>
      </c>
      <c r="DT1" t="s">
        <v>1687</v>
      </c>
      <c r="DU1" t="s">
        <v>1688</v>
      </c>
      <c r="DV1" t="s">
        <v>1689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558</v>
      </c>
      <c r="EF1" t="s">
        <v>199</v>
      </c>
      <c r="EG1" t="s">
        <v>200</v>
      </c>
      <c r="EH1" t="s">
        <v>608</v>
      </c>
      <c r="EI1" t="s">
        <v>201</v>
      </c>
      <c r="EJ1" t="s">
        <v>1672</v>
      </c>
      <c r="EK1" t="s">
        <v>609</v>
      </c>
      <c r="EL1" t="s">
        <v>202</v>
      </c>
      <c r="EM1" t="s">
        <v>542</v>
      </c>
      <c r="EN1" t="s">
        <v>610</v>
      </c>
      <c r="EO1" t="s">
        <v>203</v>
      </c>
      <c r="EP1" t="s">
        <v>543</v>
      </c>
      <c r="EQ1" t="s">
        <v>611</v>
      </c>
      <c r="ER1" t="s">
        <v>204</v>
      </c>
      <c r="ES1" t="s">
        <v>544</v>
      </c>
      <c r="ET1" t="s">
        <v>612</v>
      </c>
      <c r="EU1" t="s">
        <v>205</v>
      </c>
      <c r="EV1" t="s">
        <v>545</v>
      </c>
      <c r="EW1" t="s">
        <v>613</v>
      </c>
      <c r="EX1" t="s">
        <v>206</v>
      </c>
      <c r="EY1" t="s">
        <v>546</v>
      </c>
      <c r="EZ1" t="s">
        <v>614</v>
      </c>
      <c r="FA1" t="s">
        <v>207</v>
      </c>
      <c r="FB1" t="s">
        <v>547</v>
      </c>
      <c r="FC1" t="s">
        <v>615</v>
      </c>
      <c r="FD1" t="s">
        <v>208</v>
      </c>
      <c r="FE1" t="s">
        <v>548</v>
      </c>
      <c r="FF1" t="s">
        <v>616</v>
      </c>
      <c r="FG1" t="s">
        <v>209</v>
      </c>
      <c r="FH1" t="s">
        <v>549</v>
      </c>
      <c r="FI1" t="s">
        <v>617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1685</v>
      </c>
      <c r="FW1" t="s">
        <v>222</v>
      </c>
      <c r="FX1" t="s">
        <v>578</v>
      </c>
      <c r="FY1" t="s">
        <v>580</v>
      </c>
      <c r="FZ1" t="s">
        <v>598</v>
      </c>
      <c r="GA1" t="s">
        <v>579</v>
      </c>
      <c r="GB1" t="s">
        <v>581</v>
      </c>
      <c r="GC1" t="s">
        <v>599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561</v>
      </c>
      <c r="IR1" t="s">
        <v>563</v>
      </c>
      <c r="IS1" t="s">
        <v>566</v>
      </c>
      <c r="IT1" t="s">
        <v>569</v>
      </c>
      <c r="IU1" t="s">
        <v>572</v>
      </c>
      <c r="IV1" t="s">
        <v>575</v>
      </c>
      <c r="IW1" t="s">
        <v>666</v>
      </c>
      <c r="IX1" t="s">
        <v>671</v>
      </c>
      <c r="IY1" t="s">
        <v>674</v>
      </c>
      <c r="IZ1" t="s">
        <v>675</v>
      </c>
      <c r="JA1" t="s">
        <v>676</v>
      </c>
      <c r="JB1" t="s">
        <v>788</v>
      </c>
      <c r="JC1" t="s">
        <v>789</v>
      </c>
      <c r="JD1" t="s">
        <v>677</v>
      </c>
      <c r="JE1" t="s">
        <v>678</v>
      </c>
      <c r="JF1" t="s">
        <v>679</v>
      </c>
      <c r="JG1" t="s">
        <v>680</v>
      </c>
      <c r="JH1" t="s">
        <v>681</v>
      </c>
      <c r="JI1" t="s">
        <v>682</v>
      </c>
      <c r="JJ1" t="s">
        <v>683</v>
      </c>
      <c r="JK1" t="s">
        <v>687</v>
      </c>
      <c r="JL1" t="s">
        <v>688</v>
      </c>
      <c r="JM1" t="s">
        <v>689</v>
      </c>
      <c r="JN1" t="s">
        <v>684</v>
      </c>
      <c r="JO1" t="s">
        <v>685</v>
      </c>
      <c r="JP1" t="s">
        <v>686</v>
      </c>
      <c r="JQ1" t="s">
        <v>906</v>
      </c>
      <c r="JR1" t="s">
        <v>1695</v>
      </c>
      <c r="JS1" t="s">
        <v>1696</v>
      </c>
      <c r="JT1" t="s">
        <v>1697</v>
      </c>
      <c r="JU1" t="s">
        <v>1698</v>
      </c>
      <c r="JV1" t="s">
        <v>1699</v>
      </c>
      <c r="JW1" t="s">
        <v>1700</v>
      </c>
      <c r="JX1" t="s">
        <v>1701</v>
      </c>
      <c r="JY1" t="s">
        <v>1702</v>
      </c>
      <c r="JZ1" t="s">
        <v>1703</v>
      </c>
      <c r="KA1" t="s">
        <v>1704</v>
      </c>
      <c r="KB1" t="s">
        <v>1705</v>
      </c>
      <c r="KC1" t="s">
        <v>1706</v>
      </c>
      <c r="KD1" t="s">
        <v>2055</v>
      </c>
      <c r="KE1" t="s">
        <v>2057</v>
      </c>
      <c r="KF1" t="s">
        <v>2058</v>
      </c>
      <c r="KG1" t="s">
        <v>2059</v>
      </c>
      <c r="KH1" t="s">
        <v>2060</v>
      </c>
      <c r="KI1" t="s">
        <v>2061</v>
      </c>
      <c r="KJ1" t="s">
        <v>2062</v>
      </c>
      <c r="KK1" t="s">
        <v>2063</v>
      </c>
      <c r="KL1" t="s">
        <v>2064</v>
      </c>
      <c r="KM1" t="s">
        <v>2065</v>
      </c>
      <c r="KN1" t="s">
        <v>2066</v>
      </c>
      <c r="KO1" t="s">
        <v>2067</v>
      </c>
      <c r="KP1" t="s">
        <v>2068</v>
      </c>
      <c r="KQ1" t="s">
        <v>2075</v>
      </c>
      <c r="KR1" t="s">
        <v>2076</v>
      </c>
      <c r="KS1" t="s">
        <v>2077</v>
      </c>
      <c r="KT1" t="s">
        <v>2078</v>
      </c>
      <c r="KU1" t="s">
        <v>2079</v>
      </c>
      <c r="KV1" t="s">
        <v>2080</v>
      </c>
      <c r="KW1" t="s">
        <v>2073</v>
      </c>
      <c r="KX1" t="s">
        <v>2074</v>
      </c>
    </row>
    <row r="2" spans="1:310" x14ac:dyDescent="0.3">
      <c r="B2" t="e">
        <f>VLOOKUP($A$1,BD!$A$2:$ID$209,2, FALSE)</f>
        <v>#REF!</v>
      </c>
      <c r="C2" t="e">
        <f>VLOOKUP($A$1,BD!$A$2:$ID$209,3, FALSE)</f>
        <v>#REF!</v>
      </c>
      <c r="D2" t="e">
        <f>VLOOKUP($A$1,BD!$A$2:$ID$209,4, FALSE)</f>
        <v>#REF!</v>
      </c>
      <c r="E2" t="e">
        <f>VLOOKUP($A$1,BD!$A$2:$ID$209,5, FALSE)</f>
        <v>#REF!</v>
      </c>
      <c r="F2" t="e">
        <f>VLOOKUP($A$1,BD!$A$2:$ID$209,6, FALSE)</f>
        <v>#REF!</v>
      </c>
      <c r="G2" t="e">
        <f>VLOOKUP($A$1,BD!$A$2:$ID$209,7, FALSE)</f>
        <v>#REF!</v>
      </c>
      <c r="H2" t="e">
        <f>VLOOKUP($A$1,BD!$A$2:$ID$209,8, FALSE)</f>
        <v>#REF!</v>
      </c>
      <c r="I2" t="e">
        <f>VLOOKUP($A$1,BD!$A$2:$ID$209,9, FALSE)</f>
        <v>#REF!</v>
      </c>
      <c r="J2" t="e">
        <f>VLOOKUP($A$1,BD!$A$2:$ID$209,10, FALSE)</f>
        <v>#REF!</v>
      </c>
      <c r="K2" t="e">
        <f>VLOOKUP($A$1,BD!$A$2:$ID$209,11, FALSE)</f>
        <v>#REF!</v>
      </c>
      <c r="L2" t="e">
        <f>VLOOKUP($A$1,BD!$A$2:$ID$209,12, FALSE)</f>
        <v>#REF!</v>
      </c>
      <c r="M2" t="e">
        <f>VLOOKUP($A$1,BD!$A$2:$ID$209,13, FALSE)</f>
        <v>#REF!</v>
      </c>
      <c r="N2" t="e">
        <f>VLOOKUP($A$1,BD!$A$2:$ID$209,14, FALSE)</f>
        <v>#REF!</v>
      </c>
      <c r="O2" t="e">
        <f>VLOOKUP($A$1,BD!$A$2:$ID$209,15, FALSE)</f>
        <v>#REF!</v>
      </c>
      <c r="P2" t="e">
        <f>VLOOKUP($A$1,BD!$A$2:$ID$209,16, FALSE)</f>
        <v>#REF!</v>
      </c>
      <c r="Q2" t="e">
        <f>VLOOKUP($A$1,BD!$A$2:$ID$209,17, FALSE)</f>
        <v>#REF!</v>
      </c>
      <c r="R2" t="e">
        <f>VLOOKUP($A$1,BD!$A$2:$ID$209,18, FALSE)</f>
        <v>#REF!</v>
      </c>
      <c r="S2" t="e">
        <f>VLOOKUP($A$1,BD!$A$2:$ID$209,19, FALSE)</f>
        <v>#REF!</v>
      </c>
      <c r="T2" t="e">
        <f>VLOOKUP($A$1,BD!$A$2:$ID$209,20, FALSE)</f>
        <v>#REF!</v>
      </c>
      <c r="U2" t="e">
        <f>VLOOKUP($A$1,BD!$A$2:$ID$209,21, FALSE)</f>
        <v>#REF!</v>
      </c>
      <c r="V2" t="e">
        <f>VLOOKUP($A$1,BD!$A$2:$ID$209,22, FALSE)</f>
        <v>#REF!</v>
      </c>
      <c r="W2" t="e">
        <f>VLOOKUP($A$1,BD!$A$2:$ID$209,23, FALSE)</f>
        <v>#REF!</v>
      </c>
      <c r="X2" t="e">
        <f>VLOOKUP($A$1,BD!$A$2:$ID$209,24, FALSE)</f>
        <v>#REF!</v>
      </c>
      <c r="Y2" t="e">
        <f>VLOOKUP($A$1,BD!$A$2:$ID$209,25, FALSE)</f>
        <v>#REF!</v>
      </c>
      <c r="Z2" t="e">
        <f>VLOOKUP($A$1,BD!$A$2:$ID$209,26, FALSE)</f>
        <v>#REF!</v>
      </c>
      <c r="AA2" t="e">
        <f>VLOOKUP($A$1,BD!$A$2:$ID$209,27, FALSE)</f>
        <v>#REF!</v>
      </c>
      <c r="AB2" t="e">
        <f>VLOOKUP($A$1,BD!$A$2:$ID$209,28, FALSE)</f>
        <v>#REF!</v>
      </c>
      <c r="AC2" t="e">
        <f>VLOOKUP($A$1,BD!$A$2:$ID$209,29, FALSE)</f>
        <v>#REF!</v>
      </c>
      <c r="AD2" t="e">
        <f>VLOOKUP($A$1,BD!$A$2:$ID$209,30, FALSE)</f>
        <v>#REF!</v>
      </c>
      <c r="AE2" t="e">
        <f>VLOOKUP($A$1,BD!$A$2:$ID$209,31, FALSE)</f>
        <v>#REF!</v>
      </c>
      <c r="AF2" t="e">
        <f>VLOOKUP($A$1,BD!$A$2:$ID$209,32, FALSE)</f>
        <v>#REF!</v>
      </c>
      <c r="AG2" t="e">
        <f>VLOOKUP($A$1,BD!$A$2:$ID$209,33, FALSE)</f>
        <v>#REF!</v>
      </c>
      <c r="AH2" t="e">
        <f>VLOOKUP($A$1,BD!$A$2:$ID$209,34, FALSE)</f>
        <v>#REF!</v>
      </c>
      <c r="AI2" t="e">
        <f>VLOOKUP($A$1,BD!$A$2:$ID$209,35, FALSE)</f>
        <v>#REF!</v>
      </c>
      <c r="AJ2" t="e">
        <f>VLOOKUP($A$1,BD!$A$2:$ID$209,36, FALSE)</f>
        <v>#REF!</v>
      </c>
      <c r="AK2" t="e">
        <f>VLOOKUP($A$1,BD!$A$2:$ID$209,37, FALSE)</f>
        <v>#REF!</v>
      </c>
      <c r="AL2" t="e">
        <f>VLOOKUP($A$1,BD!$A$2:$ID$209,38, FALSE)</f>
        <v>#REF!</v>
      </c>
      <c r="AM2" t="e">
        <f>VLOOKUP($A$1,BD!$A$2:$ID$209,39, FALSE)</f>
        <v>#REF!</v>
      </c>
      <c r="AN2" t="e">
        <f>VLOOKUP($A$1,BD!$A$2:$ID$209,40, FALSE)</f>
        <v>#REF!</v>
      </c>
      <c r="AO2" t="e">
        <f>VLOOKUP($A$1,BD!$A$2:$ID$209,41, FALSE)</f>
        <v>#REF!</v>
      </c>
      <c r="AP2" t="e">
        <f>VLOOKUP($A$1,BD!$A$2:$ID$209,42, FALSE)</f>
        <v>#REF!</v>
      </c>
      <c r="AQ2" t="e">
        <f>VLOOKUP($A$1,BD!$A$2:$ID$209,43, FALSE)</f>
        <v>#REF!</v>
      </c>
      <c r="AR2" t="e">
        <f>VLOOKUP($A$1,BD!$A$2:$ID$209,44, FALSE)</f>
        <v>#REF!</v>
      </c>
      <c r="AS2" t="e">
        <f>VLOOKUP($A$1,BD!$A$2:$ID$209,45, FALSE)</f>
        <v>#REF!</v>
      </c>
      <c r="AT2" t="e">
        <f>VLOOKUP($A$1,BD!$A$2:$ID$209,46, FALSE)</f>
        <v>#REF!</v>
      </c>
      <c r="AU2" t="e">
        <f>VLOOKUP($A$1,BD!$A$2:$ID$209,47, FALSE)</f>
        <v>#REF!</v>
      </c>
      <c r="AV2" t="e">
        <f>VLOOKUP($A$1,BD!$A$2:$ID$209,48, FALSE)</f>
        <v>#REF!</v>
      </c>
      <c r="AW2" t="e">
        <f>VLOOKUP($A$1,BD!$A$2:$ID$209,49, FALSE)</f>
        <v>#REF!</v>
      </c>
      <c r="AX2" t="e">
        <f>VLOOKUP($A$1,BD!$A$2:$ID$209,50, FALSE)</f>
        <v>#REF!</v>
      </c>
      <c r="AY2" t="e">
        <f>VLOOKUP($A$1,BD!$A$2:$ID$209,51, FALSE)</f>
        <v>#REF!</v>
      </c>
      <c r="AZ2" t="e">
        <f>VLOOKUP($A$1,BD!$A$2:$ID$209,52, FALSE)</f>
        <v>#REF!</v>
      </c>
      <c r="BA2" t="e">
        <f>VLOOKUP($A$1,BD!$A$2:$ID$209,53, FALSE)</f>
        <v>#REF!</v>
      </c>
      <c r="BB2" t="e">
        <f>VLOOKUP($A$1,BD!$A$2:$ID$209,54, FALSE)</f>
        <v>#REF!</v>
      </c>
      <c r="BC2" t="e">
        <f>VLOOKUP($A$1,BD!$A$2:$ID$209,55, FALSE)</f>
        <v>#REF!</v>
      </c>
      <c r="BD2" t="e">
        <f>VLOOKUP($A$1,BD!$A$2:$ID$209,56, FALSE)</f>
        <v>#REF!</v>
      </c>
      <c r="BE2" t="e">
        <f>VLOOKUP($A$1,BD!$A$2:$ID$209,57, FALSE)</f>
        <v>#REF!</v>
      </c>
      <c r="BF2" t="e">
        <f>VLOOKUP($A$1,BD!$A$2:$ID$209,58, FALSE)</f>
        <v>#REF!</v>
      </c>
      <c r="BG2" t="e">
        <f>VLOOKUP($A$1,BD!$A$2:$ID$209,59, FALSE)</f>
        <v>#REF!</v>
      </c>
      <c r="BH2" t="e">
        <f>VLOOKUP($A$1,BD!$A$2:$ID$209,60, FALSE)</f>
        <v>#REF!</v>
      </c>
      <c r="BI2" t="e">
        <f>VLOOKUP($A$1,BD!$A$2:$ID$209,61, FALSE)</f>
        <v>#REF!</v>
      </c>
      <c r="BJ2" t="e">
        <f>VLOOKUP($A$1,BD!$A$2:$ID$209,62, FALSE)</f>
        <v>#REF!</v>
      </c>
      <c r="BK2" t="e">
        <f>VLOOKUP($A$1,BD!$A$2:$ID$209,63, FALSE)</f>
        <v>#REF!</v>
      </c>
      <c r="BL2" t="e">
        <f>VLOOKUP($A$1,BD!$A$2:$ID$209,64, FALSE)</f>
        <v>#REF!</v>
      </c>
      <c r="BM2" t="e">
        <f>VLOOKUP($A$1,BD!$A$2:$ID$209,65, FALSE)</f>
        <v>#REF!</v>
      </c>
      <c r="BN2" t="e">
        <f>VLOOKUP($A$1,BD!$A$2:$ID$209,66, FALSE)</f>
        <v>#REF!</v>
      </c>
      <c r="BO2" t="e">
        <f>VLOOKUP($A$1,BD!$A$2:$ID$209,67, FALSE)</f>
        <v>#REF!</v>
      </c>
      <c r="BP2" t="e">
        <f>VLOOKUP($A$1,BD!$A$2:$ID$209,68, FALSE)</f>
        <v>#REF!</v>
      </c>
      <c r="BQ2" t="e">
        <f>VLOOKUP($A$1,BD!$A$2:$ID$209,69, FALSE)</f>
        <v>#REF!</v>
      </c>
      <c r="BR2" t="e">
        <f>VLOOKUP($A$1,BD!$A$2:$ID$209,70, FALSE)</f>
        <v>#REF!</v>
      </c>
      <c r="BS2" t="e">
        <f>VLOOKUP($A$1,BD!$A$2:$ID$209,71, FALSE)</f>
        <v>#REF!</v>
      </c>
      <c r="BT2" t="e">
        <f>VLOOKUP($A$1,BD!$A$2:$ID$209,72, FALSE)</f>
        <v>#REF!</v>
      </c>
      <c r="BU2" t="e">
        <f>VLOOKUP($A$1,BD!$A$2:$ID$209,73, FALSE)</f>
        <v>#REF!</v>
      </c>
      <c r="BV2" t="e">
        <f>VLOOKUP($A$1,BD!$A$2:$ID$209,74, FALSE)</f>
        <v>#REF!</v>
      </c>
      <c r="BW2" t="e">
        <f>VLOOKUP($A$1,BD!$A$2:$ID$209,75, FALSE)</f>
        <v>#REF!</v>
      </c>
      <c r="BX2" t="e">
        <f>VLOOKUP($A$1,BD!$A$2:$ID$209,76, FALSE)</f>
        <v>#REF!</v>
      </c>
      <c r="BY2" t="e">
        <f>VLOOKUP($A$1,BD!$A$2:$ID$209,77, FALSE)</f>
        <v>#REF!</v>
      </c>
      <c r="BZ2" t="e">
        <f>VLOOKUP($A$1,BD!$A$2:$ID$209,78, FALSE)</f>
        <v>#REF!</v>
      </c>
      <c r="CA2" t="e">
        <f>VLOOKUP($A$1,BD!$A$2:$ID$209,79, FALSE)</f>
        <v>#REF!</v>
      </c>
      <c r="CB2" t="e">
        <f>VLOOKUP($A$1,BD!$A$2:$ID$209,80, FALSE)</f>
        <v>#REF!</v>
      </c>
      <c r="CC2" t="e">
        <f>VLOOKUP($A$1,BD!$A$2:$ID$209,81, FALSE)</f>
        <v>#REF!</v>
      </c>
      <c r="CD2" t="e">
        <f>VLOOKUP($A$1,BD!$A$2:$ID$209,82, FALSE)</f>
        <v>#REF!</v>
      </c>
      <c r="CE2" t="e">
        <f>VLOOKUP($A$1,BD!$A$2:$ID$209,83, FALSE)</f>
        <v>#REF!</v>
      </c>
      <c r="CF2" t="e">
        <f>VLOOKUP($A$1,BD!$A$2:$ID$209,84, FALSE)</f>
        <v>#REF!</v>
      </c>
      <c r="CG2" t="e">
        <f>VLOOKUP($A$1,BD!$A$2:$ID$209,85, FALSE)</f>
        <v>#REF!</v>
      </c>
      <c r="CH2" t="e">
        <f>VLOOKUP($A$1,BD!$A$2:$ID$209,86, FALSE)</f>
        <v>#REF!</v>
      </c>
      <c r="CI2" t="e">
        <f>VLOOKUP($A$1,BD!$A$2:$ID$209,87, FALSE)</f>
        <v>#REF!</v>
      </c>
      <c r="CJ2" t="e">
        <f>VLOOKUP($A$1,BD!$A$2:$ID$209,88, FALSE)</f>
        <v>#REF!</v>
      </c>
      <c r="CK2" t="e">
        <f>VLOOKUP($A$1,BD!$A$2:$ID$209,89, FALSE)</f>
        <v>#REF!</v>
      </c>
      <c r="CL2" t="e">
        <f>VLOOKUP($A$1,BD!$A$2:$ID$209,90, FALSE)</f>
        <v>#REF!</v>
      </c>
      <c r="CM2" t="e">
        <f>VLOOKUP($A$1,BD!$A$2:$ID$209,91, FALSE)</f>
        <v>#REF!</v>
      </c>
      <c r="CN2" t="e">
        <f>VLOOKUP($A$1,BD!$A$2:$ID$209,92, FALSE)</f>
        <v>#REF!</v>
      </c>
      <c r="CO2" t="e">
        <f>VLOOKUP($A$1,BD!$A$2:$ID$209,93, FALSE)</f>
        <v>#REF!</v>
      </c>
      <c r="CP2" t="e">
        <f>VLOOKUP($A$1,BD!$A$2:$ID$209,94, FALSE)</f>
        <v>#REF!</v>
      </c>
      <c r="CQ2" t="e">
        <f>VLOOKUP($A$1,BD!$A$2:$ID$209,95, FALSE)</f>
        <v>#REF!</v>
      </c>
      <c r="CR2" t="e">
        <f>VLOOKUP($A$1,BD!$A$2:$ID$209,96, FALSE)</f>
        <v>#REF!</v>
      </c>
      <c r="CS2" t="e">
        <f>VLOOKUP($A$1,BD!$A$2:$ID$209,97, FALSE)</f>
        <v>#REF!</v>
      </c>
      <c r="CT2" t="e">
        <f>VLOOKUP($A$1,BD!$A$2:$ID$209,98, FALSE)</f>
        <v>#REF!</v>
      </c>
      <c r="CU2" t="e">
        <f>VLOOKUP($A$1,BD!$A$2:$ID$209,99, FALSE)</f>
        <v>#REF!</v>
      </c>
      <c r="CV2" t="e">
        <f>VLOOKUP($A$1,BD!$A$2:$ID$209,100, FALSE)</f>
        <v>#REF!</v>
      </c>
      <c r="CW2" t="e">
        <f>VLOOKUP($A$1,BD!$A$2:$ID$209,101, FALSE)</f>
        <v>#REF!</v>
      </c>
      <c r="CX2" t="e">
        <f>VLOOKUP($A$1,BD!$A$2:$ID$209,102, FALSE)</f>
        <v>#REF!</v>
      </c>
      <c r="CY2" t="e">
        <f>VLOOKUP($A$1,BD!$A$2:$ID$209,103, FALSE)</f>
        <v>#REF!</v>
      </c>
      <c r="CZ2" t="e">
        <f>VLOOKUP($A$1,BD!$A$2:$ID$209,104, FALSE)</f>
        <v>#REF!</v>
      </c>
      <c r="DA2" t="e">
        <f>VLOOKUP($A$1,BD!$A$2:$ID$209,105, FALSE)</f>
        <v>#REF!</v>
      </c>
      <c r="DB2" t="e">
        <f>VLOOKUP($A$1,BD!$A$2:$ID$209,106, FALSE)</f>
        <v>#REF!</v>
      </c>
      <c r="DC2" t="e">
        <f>VLOOKUP($A$1,BD!$A$2:$ID$209,107, FALSE)</f>
        <v>#REF!</v>
      </c>
      <c r="DD2" t="e">
        <f>VLOOKUP($A$1,BD!$A$2:$ID$209,108, FALSE)</f>
        <v>#REF!</v>
      </c>
      <c r="DE2" t="e">
        <f>VLOOKUP($A$1,BD!$A$2:$ID$209,109, FALSE)</f>
        <v>#REF!</v>
      </c>
      <c r="DF2" t="e">
        <f>VLOOKUP($A$1,BD!$A$2:$ID$209,110, FALSE)</f>
        <v>#REF!</v>
      </c>
      <c r="DG2" t="e">
        <f>VLOOKUP($A$1,BD!$A$2:$ID$209,111, FALSE)</f>
        <v>#REF!</v>
      </c>
      <c r="DH2" t="e">
        <f>VLOOKUP($A$1,BD!$A$2:$ID$209,112, FALSE)</f>
        <v>#REF!</v>
      </c>
      <c r="DI2" t="e">
        <f>VLOOKUP($A$1,BD!$A$2:$ID$209,113, FALSE)</f>
        <v>#REF!</v>
      </c>
      <c r="DJ2" t="e">
        <f>VLOOKUP($A$1,BD!$A$2:$ID$209,114, FALSE)</f>
        <v>#REF!</v>
      </c>
      <c r="DK2" t="e">
        <f>VLOOKUP($A$1,BD!$A$2:$ID$209,115, FALSE)</f>
        <v>#REF!</v>
      </c>
      <c r="DL2" t="e">
        <f>VLOOKUP($A$1,BD!$A$2:$ID$209,116, FALSE)</f>
        <v>#REF!</v>
      </c>
      <c r="DM2" t="e">
        <f>VLOOKUP($A$1,BD!$A$2:$ID$209,117, FALSE)</f>
        <v>#REF!</v>
      </c>
      <c r="DN2" s="4" t="e">
        <f>VLOOKUP($A$1,BD!$A$2:$ID$209,118, FALSE)</f>
        <v>#REF!</v>
      </c>
      <c r="DO2" t="e">
        <f>VLOOKUP($A$1,BD!$A$2:$ID$209,119, FALSE)</f>
        <v>#REF!</v>
      </c>
      <c r="DP2" t="e">
        <f>VLOOKUP($A$1,BD!$A$2:$ID$209,120, FALSE)</f>
        <v>#REF!</v>
      </c>
      <c r="DQ2" s="4" t="e">
        <f>VLOOKUP($A$1,BD!$A$2:$ID$209,121, FALSE)</f>
        <v>#REF!</v>
      </c>
      <c r="DR2" t="e">
        <f>VLOOKUP($A$1,BD!$A$2:$ID$209,122, FALSE)</f>
        <v>#REF!</v>
      </c>
      <c r="DS2" t="e">
        <f>VLOOKUP($A$1,BD!$A$2:$ID$209,123, FALSE)</f>
        <v>#REF!</v>
      </c>
      <c r="DT2" s="4" t="e">
        <f>VLOOKUP($A$1,BD!$A$2:$ID$209,124, FALSE)</f>
        <v>#REF!</v>
      </c>
      <c r="DU2" t="e">
        <f>VLOOKUP($A$1,BD!$A$2:$ID$209,125, FALSE)</f>
        <v>#REF!</v>
      </c>
      <c r="DV2" t="e">
        <f>VLOOKUP($A$1,BD!$A$2:$ID$209,126, FALSE)</f>
        <v>#REF!</v>
      </c>
      <c r="DW2" s="4" t="e">
        <f>VLOOKUP($A$1,BD!$A$2:$ID$209,127, FALSE)</f>
        <v>#REF!</v>
      </c>
      <c r="DX2" t="e">
        <f>VLOOKUP($A$1,BD!$A$2:$ID$209,128, FALSE)</f>
        <v>#REF!</v>
      </c>
      <c r="DY2" t="e">
        <f>VLOOKUP($A$1,BD!$A$2:$ID$209,129, FALSE)</f>
        <v>#REF!</v>
      </c>
      <c r="DZ2" t="e">
        <f>VLOOKUP($A$1,BD!$A$2:$ID$209,130, FALSE)</f>
        <v>#REF!</v>
      </c>
      <c r="EA2" t="e">
        <f>VLOOKUP($A$1,BD!$A$2:$ID$209,131, FALSE)</f>
        <v>#REF!</v>
      </c>
      <c r="EB2" t="e">
        <f>VLOOKUP($A$1,BD!$A$2:$ID$209,132, FALSE)</f>
        <v>#REF!</v>
      </c>
      <c r="EC2" t="e">
        <f>VLOOKUP($A$1,BD!$A$2:$ID$209,133, FALSE)</f>
        <v>#REF!</v>
      </c>
      <c r="ED2" t="e">
        <f>VLOOKUP($A$1,BD!$A$2:$ID$209,134, FALSE)</f>
        <v>#REF!</v>
      </c>
      <c r="EE2" t="e">
        <f>VLOOKUP($A$1,BD!$A$2:$ID$209,135, FALSE)</f>
        <v>#REF!</v>
      </c>
      <c r="EF2" t="e">
        <f>VLOOKUP($A$1,BD!$A$2:$ID$209,136, FALSE)</f>
        <v>#REF!</v>
      </c>
      <c r="EG2" t="e">
        <f>VLOOKUP($A$1,BD!$A$2:$ID$209,137, FALSE)</f>
        <v>#REF!</v>
      </c>
      <c r="EH2" t="e">
        <f>VLOOKUP($A$1,BD!$A$2:$ID$209,138, FALSE)</f>
        <v>#REF!</v>
      </c>
      <c r="EI2" t="e">
        <f>VLOOKUP($A$1,BD!$A$2:$ID$209,139, FALSE)</f>
        <v>#REF!</v>
      </c>
      <c r="EJ2" t="e">
        <f>VLOOKUP($A$1,BD!$A$2:$ID$209,140, FALSE)</f>
        <v>#REF!</v>
      </c>
      <c r="EK2" t="e">
        <f>VLOOKUP($A$1,BD!$A$2:$ID$209,141, FALSE)</f>
        <v>#REF!</v>
      </c>
      <c r="EL2" t="e">
        <f>VLOOKUP($A$1,BD!$A$2:$ID$209,142, FALSE)</f>
        <v>#REF!</v>
      </c>
      <c r="EM2" t="e">
        <f>VLOOKUP($A$1,BD!$A$2:$ID$209,143, FALSE)</f>
        <v>#REF!</v>
      </c>
      <c r="EN2" t="e">
        <f>VLOOKUP($A$1,BD!$A$2:$ID$209,144, FALSE)</f>
        <v>#REF!</v>
      </c>
      <c r="EO2" t="e">
        <f>VLOOKUP($A$1,BD!$A$2:$ID$209,145, FALSE)</f>
        <v>#REF!</v>
      </c>
      <c r="EP2" t="e">
        <f>VLOOKUP($A$1,BD!$A$2:$ID$209,146, FALSE)</f>
        <v>#REF!</v>
      </c>
      <c r="EQ2" t="e">
        <f>VLOOKUP($A$1,BD!$A$2:$ID$209,147, FALSE)</f>
        <v>#REF!</v>
      </c>
      <c r="ER2" t="e">
        <f>VLOOKUP($A$1,BD!$A$2:$ID$209,148, FALSE)</f>
        <v>#REF!</v>
      </c>
      <c r="ES2" t="e">
        <f>VLOOKUP($A$1,BD!$A$2:$ID$209,149, FALSE)</f>
        <v>#REF!</v>
      </c>
      <c r="ET2" t="e">
        <f>VLOOKUP($A$1,BD!$A$2:$ID$209,150, FALSE)</f>
        <v>#REF!</v>
      </c>
      <c r="EU2" t="e">
        <f>VLOOKUP($A$1,BD!$A$2:$ID$209,151, FALSE)</f>
        <v>#REF!</v>
      </c>
      <c r="EV2" t="e">
        <f>VLOOKUP($A$1,BD!$A$2:$ID$209,152, FALSE)</f>
        <v>#REF!</v>
      </c>
      <c r="EW2" t="e">
        <f>VLOOKUP($A$1,BD!$A$2:$ID$209,153, FALSE)</f>
        <v>#REF!</v>
      </c>
      <c r="EX2" t="e">
        <f>VLOOKUP($A$1,BD!$A$2:$ID$209,154, FALSE)</f>
        <v>#REF!</v>
      </c>
      <c r="EY2" t="e">
        <f>VLOOKUP($A$1,BD!$A$2:$ID$209,155, FALSE)</f>
        <v>#REF!</v>
      </c>
      <c r="EZ2" t="e">
        <f>VLOOKUP($A$1,BD!$A$2:$ID$209,156, FALSE)</f>
        <v>#REF!</v>
      </c>
      <c r="FA2" t="e">
        <f>VLOOKUP($A$1,BD!$A$2:$ID$209,157, FALSE)</f>
        <v>#REF!</v>
      </c>
      <c r="FB2" t="e">
        <f>VLOOKUP($A$1,BD!$A$2:$ID$209,158, FALSE)</f>
        <v>#REF!</v>
      </c>
      <c r="FC2" t="e">
        <f>VLOOKUP($A$1,BD!$A$2:$ID$209,159, FALSE)</f>
        <v>#REF!</v>
      </c>
      <c r="FD2" t="e">
        <f>VLOOKUP($A$1,BD!$A$2:$ID$209,160, FALSE)</f>
        <v>#REF!</v>
      </c>
      <c r="FE2" t="e">
        <f>VLOOKUP($A$1,BD!$A$2:$ID$209,161, FALSE)</f>
        <v>#REF!</v>
      </c>
      <c r="FF2" t="e">
        <f>VLOOKUP($A$1,BD!$A$2:$ID$209,162, FALSE)</f>
        <v>#REF!</v>
      </c>
      <c r="FG2" t="e">
        <f>VLOOKUP($A$1,BD!$A$2:$ID$209,163, FALSE)</f>
        <v>#REF!</v>
      </c>
      <c r="FH2" t="e">
        <f>VLOOKUP($A$1,BD!$A$2:$ID$209,164, FALSE)</f>
        <v>#REF!</v>
      </c>
      <c r="FI2" t="e">
        <f>VLOOKUP($A$1,BD!$A$2:$ID$209,165, FALSE)</f>
        <v>#REF!</v>
      </c>
      <c r="FJ2" t="e">
        <f>VLOOKUP($A$1,BD!$A$2:$ID$209,166, FALSE)</f>
        <v>#REF!</v>
      </c>
      <c r="FK2" t="e">
        <f>VLOOKUP($A$1,BD!$A$2:$ID$209,167, FALSE)</f>
        <v>#REF!</v>
      </c>
      <c r="FL2" t="e">
        <f>VLOOKUP($A$1,BD!$A$2:$ID$209,168, FALSE)</f>
        <v>#REF!</v>
      </c>
      <c r="FM2" t="e">
        <f>VLOOKUP($A$1,BD!$A$2:$ID$209,169, FALSE)</f>
        <v>#REF!</v>
      </c>
      <c r="FN2" t="e">
        <f>VLOOKUP($A$1,BD!$A$2:$ID$209,170, FALSE)</f>
        <v>#REF!</v>
      </c>
      <c r="FO2" t="e">
        <f>VLOOKUP($A$1,BD!$A$2:$ID$209,171, FALSE)</f>
        <v>#REF!</v>
      </c>
      <c r="FP2" t="e">
        <f>VLOOKUP($A$1,BD!$A$2:$ID$209,172, FALSE)</f>
        <v>#REF!</v>
      </c>
      <c r="FQ2" t="e">
        <f>VLOOKUP($A$1,BD!$A$2:$ID$209,173, FALSE)</f>
        <v>#REF!</v>
      </c>
      <c r="FR2" t="e">
        <f>VLOOKUP($A$1,BD!$A$2:$ID$209,174, FALSE)</f>
        <v>#REF!</v>
      </c>
      <c r="FS2" t="e">
        <f>VLOOKUP($A$1,BD!$A$2:$ID$209,175, FALSE)</f>
        <v>#REF!</v>
      </c>
      <c r="FT2" t="e">
        <f>VLOOKUP($A$1,BD!$A$2:$ID$209,176, FALSE)</f>
        <v>#REF!</v>
      </c>
      <c r="FU2" t="e">
        <f>VLOOKUP($A$1,BD!$A$2:$ID$209,177, FALSE)</f>
        <v>#REF!</v>
      </c>
      <c r="FV2" t="e">
        <f>VLOOKUP($A$1,BD!$A$2:$ID$209,178, FALSE)</f>
        <v>#REF!</v>
      </c>
      <c r="FW2" t="e">
        <f>VLOOKUP($A$1,BD!$A$2:$ID$209,179, FALSE)</f>
        <v>#REF!</v>
      </c>
      <c r="FX2" t="e">
        <f>VLOOKUP($A$1,BD!$A$2:$ID$209,180, FALSE)</f>
        <v>#REF!</v>
      </c>
      <c r="FY2" t="e">
        <f>VLOOKUP($A$1,BD!$A$2:$ID$209,181, FALSE)</f>
        <v>#REF!</v>
      </c>
      <c r="FZ2" t="e">
        <f>VLOOKUP($A$1,BD!$A$2:$ID$209,182, FALSE)</f>
        <v>#REF!</v>
      </c>
      <c r="GA2" t="e">
        <f>VLOOKUP($A$1,BD!$A$2:$ID$209,183, FALSE)</f>
        <v>#REF!</v>
      </c>
      <c r="GB2" t="e">
        <f>VLOOKUP($A$1,BD!$A$2:$ID$209,184, FALSE)</f>
        <v>#REF!</v>
      </c>
      <c r="GC2" t="e">
        <f>VLOOKUP($A$1,BD!$A$2:$ID$209,185, FALSE)</f>
        <v>#REF!</v>
      </c>
      <c r="GD2" t="s">
        <v>81</v>
      </c>
      <c r="GE2" t="s">
        <v>82</v>
      </c>
      <c r="GF2" t="s">
        <v>83</v>
      </c>
      <c r="GG2" t="s">
        <v>791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792</v>
      </c>
      <c r="GQ2" t="s">
        <v>793</v>
      </c>
      <c r="GR2" t="s">
        <v>794</v>
      </c>
      <c r="GS2" t="s">
        <v>795</v>
      </c>
      <c r="GT2" t="s">
        <v>796</v>
      </c>
      <c r="GU2" t="s">
        <v>800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1694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562</v>
      </c>
      <c r="IR2" t="s">
        <v>1691</v>
      </c>
      <c r="IS2" t="s">
        <v>567</v>
      </c>
      <c r="IT2" t="s">
        <v>570</v>
      </c>
      <c r="IU2" t="s">
        <v>573</v>
      </c>
      <c r="IV2" t="s">
        <v>576</v>
      </c>
      <c r="IW2" t="s">
        <v>667</v>
      </c>
      <c r="IX2" t="s">
        <v>672</v>
      </c>
      <c r="IY2" t="s">
        <v>1599</v>
      </c>
      <c r="IZ2" t="s">
        <v>1600</v>
      </c>
      <c r="JA2" t="s">
        <v>690</v>
      </c>
      <c r="JB2" t="s">
        <v>797</v>
      </c>
      <c r="JC2" t="s">
        <v>798</v>
      </c>
      <c r="JD2" t="s">
        <v>691</v>
      </c>
      <c r="JE2" t="s">
        <v>692</v>
      </c>
      <c r="JF2" t="s">
        <v>693</v>
      </c>
      <c r="JG2" t="s">
        <v>694</v>
      </c>
      <c r="JH2" t="s">
        <v>695</v>
      </c>
      <c r="JI2" t="s">
        <v>696</v>
      </c>
      <c r="JJ2" t="s">
        <v>697</v>
      </c>
      <c r="JK2" t="s">
        <v>698</v>
      </c>
      <c r="JL2" t="s">
        <v>699</v>
      </c>
      <c r="JM2" t="s">
        <v>700</v>
      </c>
      <c r="JN2" t="s">
        <v>701</v>
      </c>
      <c r="JO2" t="s">
        <v>702</v>
      </c>
      <c r="JP2" t="s">
        <v>703</v>
      </c>
      <c r="JQ2" t="s">
        <v>1796</v>
      </c>
      <c r="JR2" t="s">
        <v>1707</v>
      </c>
      <c r="JS2" t="s">
        <v>1708</v>
      </c>
      <c r="JT2" t="s">
        <v>1709</v>
      </c>
      <c r="JU2" t="s">
        <v>1710</v>
      </c>
      <c r="JV2" t="s">
        <v>1711</v>
      </c>
      <c r="JW2" t="s">
        <v>1712</v>
      </c>
      <c r="JX2" t="s">
        <v>1713</v>
      </c>
      <c r="JY2" t="s">
        <v>1714</v>
      </c>
      <c r="JZ2" t="s">
        <v>1715</v>
      </c>
      <c r="KA2" t="s">
        <v>1716</v>
      </c>
      <c r="KB2" t="s">
        <v>1717</v>
      </c>
      <c r="KC2" t="s">
        <v>1718</v>
      </c>
      <c r="KD2" t="s">
        <v>2056</v>
      </c>
      <c r="KE2" t="s">
        <v>2081</v>
      </c>
      <c r="KF2" t="s">
        <v>2082</v>
      </c>
      <c r="KG2" t="s">
        <v>2083</v>
      </c>
      <c r="KH2" t="s">
        <v>2084</v>
      </c>
      <c r="KI2" t="s">
        <v>2085</v>
      </c>
      <c r="KJ2" t="s">
        <v>2086</v>
      </c>
      <c r="KK2" t="s">
        <v>2087</v>
      </c>
      <c r="KL2" t="s">
        <v>2088</v>
      </c>
      <c r="KM2" t="s">
        <v>2089</v>
      </c>
      <c r="KN2" t="s">
        <v>2090</v>
      </c>
      <c r="KO2" t="s">
        <v>2091</v>
      </c>
      <c r="KP2" t="s">
        <v>2092</v>
      </c>
      <c r="KQ2" t="s">
        <v>2069</v>
      </c>
      <c r="KR2" t="s">
        <v>2070</v>
      </c>
      <c r="KS2" t="s">
        <v>2071</v>
      </c>
      <c r="KT2" t="s">
        <v>2072</v>
      </c>
      <c r="KU2" t="s">
        <v>2093</v>
      </c>
      <c r="KV2" t="s">
        <v>2094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A1:W210"/>
  <sheetViews>
    <sheetView workbookViewId="0">
      <selection activeCell="K28" sqref="K28"/>
    </sheetView>
  </sheetViews>
  <sheetFormatPr baseColWidth="10" defaultRowHeight="14.4" x14ac:dyDescent="0.3"/>
  <cols>
    <col min="10" max="10" width="20.5546875" bestFit="1" customWidth="1"/>
  </cols>
  <sheetData>
    <row r="1" spans="1:23" x14ac:dyDescent="0.3">
      <c r="B1" t="s">
        <v>1828</v>
      </c>
      <c r="D1" t="s">
        <v>790</v>
      </c>
      <c r="E1" s="1" t="s">
        <v>25</v>
      </c>
      <c r="F1" t="s">
        <v>81</v>
      </c>
      <c r="G1" t="s">
        <v>339</v>
      </c>
      <c r="H1">
        <v>145</v>
      </c>
      <c r="J1" s="1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519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521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520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1:23" x14ac:dyDescent="0.3">
      <c r="B2" t="s">
        <v>1828</v>
      </c>
      <c r="D2" t="s">
        <v>790</v>
      </c>
      <c r="E2" t="s">
        <v>26</v>
      </c>
      <c r="F2" t="s">
        <v>82</v>
      </c>
      <c r="G2" t="s">
        <v>340</v>
      </c>
      <c r="H2">
        <v>15</v>
      </c>
      <c r="J2" s="11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519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521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520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1:23" x14ac:dyDescent="0.3">
      <c r="A3" t="s">
        <v>416</v>
      </c>
      <c r="B3" t="s">
        <v>1828</v>
      </c>
      <c r="C3" t="s">
        <v>801</v>
      </c>
      <c r="D3" t="s">
        <v>790</v>
      </c>
      <c r="E3" t="s">
        <v>24</v>
      </c>
      <c r="F3" t="s">
        <v>83</v>
      </c>
      <c r="G3" t="s">
        <v>341</v>
      </c>
      <c r="H3">
        <v>90</v>
      </c>
      <c r="I3" t="s">
        <v>1693</v>
      </c>
      <c r="J3" s="11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519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521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520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1:23" x14ac:dyDescent="0.3">
      <c r="A4" t="s">
        <v>416</v>
      </c>
      <c r="B4" t="s">
        <v>1828</v>
      </c>
      <c r="C4" t="s">
        <v>801</v>
      </c>
      <c r="D4" t="s">
        <v>790</v>
      </c>
      <c r="E4" t="s">
        <v>27</v>
      </c>
      <c r="F4" t="s">
        <v>791</v>
      </c>
      <c r="G4" t="s">
        <v>342</v>
      </c>
      <c r="H4">
        <v>155</v>
      </c>
      <c r="I4" t="s">
        <v>1692</v>
      </c>
      <c r="J4" s="16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519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521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520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1:23" x14ac:dyDescent="0.3">
      <c r="A5" t="s">
        <v>416</v>
      </c>
      <c r="B5" t="s">
        <v>1828</v>
      </c>
      <c r="C5" t="s">
        <v>801</v>
      </c>
      <c r="D5" t="s">
        <v>790</v>
      </c>
      <c r="E5" t="s">
        <v>395</v>
      </c>
      <c r="F5" t="s">
        <v>396</v>
      </c>
      <c r="G5" t="s">
        <v>397</v>
      </c>
      <c r="H5">
        <v>50</v>
      </c>
      <c r="I5" t="s">
        <v>1693</v>
      </c>
      <c r="J5" s="11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519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521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520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1:23" x14ac:dyDescent="0.3">
      <c r="A6" t="s">
        <v>416</v>
      </c>
      <c r="B6" t="s">
        <v>1828</v>
      </c>
      <c r="C6" t="s">
        <v>801</v>
      </c>
      <c r="D6" t="s">
        <v>790</v>
      </c>
      <c r="E6" t="s">
        <v>28</v>
      </c>
      <c r="F6" t="s">
        <v>84</v>
      </c>
      <c r="G6" t="s">
        <v>343</v>
      </c>
      <c r="H6">
        <v>50</v>
      </c>
      <c r="I6" t="s">
        <v>1693</v>
      </c>
      <c r="J6" s="11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519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521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520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1:23" x14ac:dyDescent="0.3">
      <c r="A7" t="s">
        <v>416</v>
      </c>
      <c r="B7" t="s">
        <v>1828</v>
      </c>
      <c r="C7" t="s">
        <v>801</v>
      </c>
      <c r="D7" t="s">
        <v>790</v>
      </c>
      <c r="E7" t="s">
        <v>29</v>
      </c>
      <c r="F7" t="s">
        <v>85</v>
      </c>
      <c r="G7" t="s">
        <v>344</v>
      </c>
      <c r="H7">
        <v>50</v>
      </c>
      <c r="I7" t="s">
        <v>1693</v>
      </c>
      <c r="J7" s="11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519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521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520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1:23" x14ac:dyDescent="0.3">
      <c r="D8" t="s">
        <v>790</v>
      </c>
      <c r="E8" t="s">
        <v>180</v>
      </c>
      <c r="F8" t="s">
        <v>400</v>
      </c>
      <c r="G8" t="s">
        <v>271</v>
      </c>
      <c r="H8">
        <v>50</v>
      </c>
      <c r="I8" t="s">
        <v>1693</v>
      </c>
      <c r="J8" s="11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519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521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520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1:23" x14ac:dyDescent="0.3">
      <c r="D9" t="s">
        <v>790</v>
      </c>
      <c r="E9" t="s">
        <v>402</v>
      </c>
      <c r="F9" t="s">
        <v>403</v>
      </c>
      <c r="G9" t="s">
        <v>401</v>
      </c>
      <c r="H9">
        <v>50</v>
      </c>
      <c r="I9" t="s">
        <v>1693</v>
      </c>
      <c r="J9" s="11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519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521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520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1:23" x14ac:dyDescent="0.3">
      <c r="A10" t="s">
        <v>416</v>
      </c>
      <c r="B10" t="s">
        <v>1828</v>
      </c>
      <c r="C10" t="s">
        <v>801</v>
      </c>
      <c r="D10" t="s">
        <v>790</v>
      </c>
      <c r="E10" t="s">
        <v>30</v>
      </c>
      <c r="F10" t="s">
        <v>86</v>
      </c>
      <c r="G10" t="s">
        <v>345</v>
      </c>
      <c r="H10">
        <v>50</v>
      </c>
      <c r="I10" t="s">
        <v>1693</v>
      </c>
      <c r="J10" s="11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519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521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520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1:23" x14ac:dyDescent="0.3">
      <c r="A11" t="s">
        <v>416</v>
      </c>
      <c r="B11" t="s">
        <v>1828</v>
      </c>
      <c r="C11" t="s">
        <v>801</v>
      </c>
      <c r="D11" t="s">
        <v>790</v>
      </c>
      <c r="E11" t="s">
        <v>31</v>
      </c>
      <c r="F11" t="s">
        <v>87</v>
      </c>
      <c r="G11" t="s">
        <v>346</v>
      </c>
      <c r="H11">
        <v>50</v>
      </c>
      <c r="I11" t="s">
        <v>1693</v>
      </c>
      <c r="J11" s="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519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521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520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1:23" x14ac:dyDescent="0.3">
      <c r="D12" t="s">
        <v>790</v>
      </c>
      <c r="E12" t="s">
        <v>404</v>
      </c>
      <c r="F12" t="s">
        <v>405</v>
      </c>
      <c r="G12" t="s">
        <v>406</v>
      </c>
      <c r="H12">
        <v>50</v>
      </c>
      <c r="I12" t="s">
        <v>1693</v>
      </c>
      <c r="J12" s="11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519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521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520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1:23" x14ac:dyDescent="0.3">
      <c r="A13" t="s">
        <v>416</v>
      </c>
      <c r="B13" t="s">
        <v>1828</v>
      </c>
      <c r="C13" t="s">
        <v>801</v>
      </c>
      <c r="D13" t="s">
        <v>790</v>
      </c>
      <c r="E13" t="s">
        <v>32</v>
      </c>
      <c r="F13" t="s">
        <v>792</v>
      </c>
      <c r="G13" t="s">
        <v>347</v>
      </c>
      <c r="H13">
        <v>155</v>
      </c>
      <c r="I13" t="s">
        <v>1692</v>
      </c>
      <c r="J13" s="11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519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521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520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1:23" x14ac:dyDescent="0.3">
      <c r="A14" t="s">
        <v>416</v>
      </c>
      <c r="B14" t="s">
        <v>1828</v>
      </c>
      <c r="C14" t="s">
        <v>801</v>
      </c>
      <c r="D14" t="s">
        <v>790</v>
      </c>
      <c r="E14" t="s">
        <v>33</v>
      </c>
      <c r="F14" t="s">
        <v>793</v>
      </c>
      <c r="G14" t="s">
        <v>348</v>
      </c>
      <c r="H14">
        <v>155</v>
      </c>
      <c r="I14" t="s">
        <v>1692</v>
      </c>
      <c r="J14" s="11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519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521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520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1:23" x14ac:dyDescent="0.3">
      <c r="A15" t="s">
        <v>416</v>
      </c>
      <c r="B15" t="s">
        <v>1828</v>
      </c>
      <c r="D15" t="s">
        <v>790</v>
      </c>
      <c r="E15" t="s">
        <v>34</v>
      </c>
      <c r="F15" t="s">
        <v>794</v>
      </c>
      <c r="G15" t="s">
        <v>349</v>
      </c>
      <c r="H15">
        <v>155</v>
      </c>
      <c r="I15" t="s">
        <v>1692</v>
      </c>
      <c r="J15" s="11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519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521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520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1:23" x14ac:dyDescent="0.3">
      <c r="A16" t="s">
        <v>416</v>
      </c>
      <c r="B16" t="s">
        <v>1828</v>
      </c>
      <c r="C16" t="s">
        <v>801</v>
      </c>
      <c r="D16" t="s">
        <v>790</v>
      </c>
      <c r="E16" t="s">
        <v>35</v>
      </c>
      <c r="F16" t="s">
        <v>795</v>
      </c>
      <c r="G16" t="s">
        <v>350</v>
      </c>
      <c r="H16">
        <v>155</v>
      </c>
      <c r="I16" t="s">
        <v>1692</v>
      </c>
      <c r="J16" s="11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519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521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520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1:23" x14ac:dyDescent="0.3">
      <c r="A17" t="s">
        <v>416</v>
      </c>
      <c r="B17" t="s">
        <v>1828</v>
      </c>
      <c r="C17" t="s">
        <v>801</v>
      </c>
      <c r="D17" t="s">
        <v>790</v>
      </c>
      <c r="E17" t="s">
        <v>36</v>
      </c>
      <c r="F17" t="s">
        <v>796</v>
      </c>
      <c r="G17" t="s">
        <v>351</v>
      </c>
      <c r="H17">
        <v>155</v>
      </c>
      <c r="I17" t="s">
        <v>1692</v>
      </c>
      <c r="J17" s="11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519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521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520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1:23" x14ac:dyDescent="0.3">
      <c r="A18" t="s">
        <v>416</v>
      </c>
      <c r="B18" t="s">
        <v>1828</v>
      </c>
      <c r="D18" t="s">
        <v>790</v>
      </c>
      <c r="E18" t="s">
        <v>37</v>
      </c>
      <c r="F18" t="s">
        <v>800</v>
      </c>
      <c r="G18" t="s">
        <v>352</v>
      </c>
      <c r="H18">
        <v>155</v>
      </c>
      <c r="I18" t="s">
        <v>1692</v>
      </c>
      <c r="J18" s="3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519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521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520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1:23" x14ac:dyDescent="0.3">
      <c r="A19" t="s">
        <v>416</v>
      </c>
      <c r="B19" t="s">
        <v>1828</v>
      </c>
      <c r="C19" t="s">
        <v>801</v>
      </c>
      <c r="D19" t="s">
        <v>790</v>
      </c>
      <c r="E19" t="s">
        <v>38</v>
      </c>
      <c r="F19" t="s">
        <v>88</v>
      </c>
      <c r="G19" t="s">
        <v>353</v>
      </c>
      <c r="H19">
        <v>50</v>
      </c>
      <c r="I19" t="s">
        <v>1693</v>
      </c>
      <c r="J19" s="3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519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521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520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1:23" x14ac:dyDescent="0.3">
      <c r="A20" t="s">
        <v>416</v>
      </c>
      <c r="B20" t="s">
        <v>1828</v>
      </c>
      <c r="D20" t="s">
        <v>790</v>
      </c>
      <c r="E20" t="s">
        <v>39</v>
      </c>
      <c r="F20" t="s">
        <v>89</v>
      </c>
      <c r="G20" t="s">
        <v>354</v>
      </c>
      <c r="H20">
        <v>50</v>
      </c>
      <c r="I20" t="s">
        <v>1693</v>
      </c>
      <c r="J20" s="11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519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521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520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1:23" x14ac:dyDescent="0.3">
      <c r="A21" t="s">
        <v>416</v>
      </c>
      <c r="B21" t="s">
        <v>1828</v>
      </c>
      <c r="D21" t="s">
        <v>790</v>
      </c>
      <c r="E21" t="s">
        <v>40</v>
      </c>
      <c r="F21" t="s">
        <v>90</v>
      </c>
      <c r="G21" t="s">
        <v>355</v>
      </c>
      <c r="H21">
        <v>50</v>
      </c>
      <c r="I21" t="s">
        <v>1693</v>
      </c>
      <c r="J21" s="1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519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521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520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1:23" x14ac:dyDescent="0.3">
      <c r="A22" t="s">
        <v>416</v>
      </c>
      <c r="B22" t="s">
        <v>1828</v>
      </c>
      <c r="D22" t="s">
        <v>790</v>
      </c>
      <c r="E22" t="s">
        <v>41</v>
      </c>
      <c r="F22" t="s">
        <v>91</v>
      </c>
      <c r="G22" t="s">
        <v>356</v>
      </c>
      <c r="H22">
        <v>50</v>
      </c>
      <c r="I22" t="s">
        <v>1693</v>
      </c>
      <c r="J22" s="11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519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521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520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1:23" x14ac:dyDescent="0.3">
      <c r="A23" t="s">
        <v>416</v>
      </c>
      <c r="B23" t="s">
        <v>1828</v>
      </c>
      <c r="C23" t="s">
        <v>801</v>
      </c>
      <c r="D23" t="s">
        <v>790</v>
      </c>
      <c r="E23" t="s">
        <v>42</v>
      </c>
      <c r="F23" t="s">
        <v>92</v>
      </c>
      <c r="G23" t="s">
        <v>265</v>
      </c>
      <c r="H23">
        <v>50</v>
      </c>
      <c r="I23" t="s">
        <v>1693</v>
      </c>
      <c r="J23" s="11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519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521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520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1:23" x14ac:dyDescent="0.3">
      <c r="A24" t="s">
        <v>416</v>
      </c>
      <c r="B24" t="s">
        <v>1828</v>
      </c>
      <c r="C24" t="s">
        <v>801</v>
      </c>
      <c r="D24" t="s">
        <v>790</v>
      </c>
      <c r="E24" t="s">
        <v>43</v>
      </c>
      <c r="F24" t="s">
        <v>93</v>
      </c>
      <c r="G24" t="s">
        <v>357</v>
      </c>
      <c r="H24">
        <v>50</v>
      </c>
      <c r="I24" t="s">
        <v>1693</v>
      </c>
      <c r="J24" s="11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519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521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520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1:23" x14ac:dyDescent="0.3">
      <c r="A25" t="s">
        <v>416</v>
      </c>
      <c r="B25" t="s">
        <v>1828</v>
      </c>
      <c r="C25" t="s">
        <v>801</v>
      </c>
      <c r="D25" t="s">
        <v>790</v>
      </c>
      <c r="E25" t="s">
        <v>44</v>
      </c>
      <c r="F25" t="s">
        <v>94</v>
      </c>
      <c r="G25" t="s">
        <v>358</v>
      </c>
      <c r="H25">
        <v>50</v>
      </c>
      <c r="I25" t="s">
        <v>1693</v>
      </c>
      <c r="J25" s="11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519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521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520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1:23" x14ac:dyDescent="0.3">
      <c r="A26" t="s">
        <v>416</v>
      </c>
      <c r="B26" t="s">
        <v>1828</v>
      </c>
      <c r="D26" t="s">
        <v>790</v>
      </c>
      <c r="E26" t="s">
        <v>338</v>
      </c>
      <c r="F26" t="s">
        <v>95</v>
      </c>
      <c r="G26" t="s">
        <v>359</v>
      </c>
      <c r="H26">
        <v>50</v>
      </c>
      <c r="I26" t="s">
        <v>1693</v>
      </c>
      <c r="J26" s="11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519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521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520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1:23" x14ac:dyDescent="0.3">
      <c r="A27" t="s">
        <v>416</v>
      </c>
      <c r="B27" t="s">
        <v>1828</v>
      </c>
      <c r="D27" t="s">
        <v>790</v>
      </c>
      <c r="E27" t="s">
        <v>45</v>
      </c>
      <c r="F27" t="s">
        <v>96</v>
      </c>
      <c r="G27" t="s">
        <v>360</v>
      </c>
      <c r="H27">
        <v>50</v>
      </c>
      <c r="I27" t="s">
        <v>1693</v>
      </c>
      <c r="J27" s="11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519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521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520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1:23" x14ac:dyDescent="0.3">
      <c r="A28" t="s">
        <v>416</v>
      </c>
      <c r="B28" t="s">
        <v>1828</v>
      </c>
      <c r="C28" t="s">
        <v>801</v>
      </c>
      <c r="D28" t="s">
        <v>790</v>
      </c>
      <c r="E28" t="s">
        <v>46</v>
      </c>
      <c r="F28" t="s">
        <v>97</v>
      </c>
      <c r="G28" t="s">
        <v>275</v>
      </c>
      <c r="H28">
        <v>50</v>
      </c>
      <c r="I28" t="s">
        <v>1693</v>
      </c>
      <c r="J28" s="11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519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521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520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1:23" x14ac:dyDescent="0.3">
      <c r="A29" t="s">
        <v>416</v>
      </c>
      <c r="B29" t="s">
        <v>1828</v>
      </c>
      <c r="D29" t="s">
        <v>790</v>
      </c>
      <c r="E29" t="s">
        <v>47</v>
      </c>
      <c r="F29" t="s">
        <v>98</v>
      </c>
      <c r="G29" t="s">
        <v>361</v>
      </c>
      <c r="H29">
        <v>50</v>
      </c>
      <c r="I29" t="s">
        <v>1693</v>
      </c>
      <c r="J29" s="12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519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521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520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1:23" x14ac:dyDescent="0.3">
      <c r="A30" t="s">
        <v>416</v>
      </c>
      <c r="B30" t="s">
        <v>1828</v>
      </c>
      <c r="D30" t="s">
        <v>790</v>
      </c>
      <c r="E30" t="s">
        <v>48</v>
      </c>
      <c r="F30" t="s">
        <v>99</v>
      </c>
      <c r="G30" t="s">
        <v>362</v>
      </c>
      <c r="H30">
        <v>50</v>
      </c>
      <c r="I30" t="s">
        <v>1693</v>
      </c>
      <c r="J30" s="14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519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521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520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1:23" x14ac:dyDescent="0.3">
      <c r="A31" t="s">
        <v>416</v>
      </c>
      <c r="B31" t="s">
        <v>1828</v>
      </c>
      <c r="D31" t="s">
        <v>790</v>
      </c>
      <c r="E31" t="s">
        <v>49</v>
      </c>
      <c r="F31" t="s">
        <v>100</v>
      </c>
      <c r="G31" t="s">
        <v>363</v>
      </c>
      <c r="H31">
        <v>50</v>
      </c>
      <c r="I31" t="s">
        <v>1693</v>
      </c>
      <c r="J31" s="12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519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521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520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1:23" x14ac:dyDescent="0.3">
      <c r="A32" t="s">
        <v>416</v>
      </c>
      <c r="B32" t="s">
        <v>1828</v>
      </c>
      <c r="D32" t="s">
        <v>790</v>
      </c>
      <c r="E32" t="s">
        <v>50</v>
      </c>
      <c r="F32" t="s">
        <v>101</v>
      </c>
      <c r="G32" t="s">
        <v>364</v>
      </c>
      <c r="H32">
        <v>50</v>
      </c>
      <c r="I32" t="s">
        <v>1693</v>
      </c>
      <c r="J32" s="3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519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521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520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1:23" x14ac:dyDescent="0.3">
      <c r="A33" t="s">
        <v>416</v>
      </c>
      <c r="B33" t="s">
        <v>1828</v>
      </c>
      <c r="C33" t="s">
        <v>801</v>
      </c>
      <c r="D33" t="s">
        <v>790</v>
      </c>
      <c r="E33" t="s">
        <v>51</v>
      </c>
      <c r="F33" t="s">
        <v>1694</v>
      </c>
      <c r="G33" t="s">
        <v>365</v>
      </c>
      <c r="H33">
        <v>155</v>
      </c>
      <c r="I33" t="s">
        <v>1692</v>
      </c>
      <c r="J33" s="12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519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521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520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1:23" x14ac:dyDescent="0.3">
      <c r="A34" t="s">
        <v>416</v>
      </c>
      <c r="B34" t="s">
        <v>1828</v>
      </c>
      <c r="C34" t="s">
        <v>801</v>
      </c>
      <c r="D34" t="s">
        <v>790</v>
      </c>
      <c r="E34" t="s">
        <v>52</v>
      </c>
      <c r="F34" t="s">
        <v>102</v>
      </c>
      <c r="G34" t="s">
        <v>366</v>
      </c>
      <c r="H34">
        <v>60</v>
      </c>
      <c r="I34" t="s">
        <v>1693</v>
      </c>
      <c r="J34" s="12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519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521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520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1:23" x14ac:dyDescent="0.3">
      <c r="A35" t="s">
        <v>416</v>
      </c>
      <c r="B35" t="s">
        <v>1828</v>
      </c>
      <c r="C35" t="s">
        <v>801</v>
      </c>
      <c r="D35" t="s">
        <v>790</v>
      </c>
      <c r="E35" t="s">
        <v>53</v>
      </c>
      <c r="F35" t="s">
        <v>103</v>
      </c>
      <c r="G35" t="s">
        <v>367</v>
      </c>
      <c r="H35">
        <v>60</v>
      </c>
      <c r="I35" t="s">
        <v>1693</v>
      </c>
      <c r="J35" s="3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519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521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520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1:23" x14ac:dyDescent="0.3">
      <c r="A36" t="s">
        <v>416</v>
      </c>
      <c r="B36" t="s">
        <v>1828</v>
      </c>
      <c r="C36" t="s">
        <v>801</v>
      </c>
      <c r="D36" t="s">
        <v>790</v>
      </c>
      <c r="E36" t="s">
        <v>54</v>
      </c>
      <c r="F36" t="s">
        <v>104</v>
      </c>
      <c r="G36" t="s">
        <v>368</v>
      </c>
      <c r="H36">
        <v>60</v>
      </c>
      <c r="I36" t="s">
        <v>1693</v>
      </c>
      <c r="J36" s="3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519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521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520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1:23" x14ac:dyDescent="0.3">
      <c r="A37" t="s">
        <v>416</v>
      </c>
      <c r="B37" t="s">
        <v>1828</v>
      </c>
      <c r="C37" t="s">
        <v>801</v>
      </c>
      <c r="D37" t="s">
        <v>790</v>
      </c>
      <c r="E37" t="s">
        <v>55</v>
      </c>
      <c r="F37" t="s">
        <v>105</v>
      </c>
      <c r="G37" t="s">
        <v>369</v>
      </c>
      <c r="H37">
        <v>60</v>
      </c>
      <c r="I37" t="s">
        <v>1693</v>
      </c>
      <c r="J37" s="11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519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521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520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1:23" x14ac:dyDescent="0.3">
      <c r="A38" t="s">
        <v>416</v>
      </c>
      <c r="B38" t="s">
        <v>1828</v>
      </c>
      <c r="C38" t="s">
        <v>801</v>
      </c>
      <c r="D38" t="s">
        <v>790</v>
      </c>
      <c r="E38" t="s">
        <v>56</v>
      </c>
      <c r="F38" t="s">
        <v>106</v>
      </c>
      <c r="G38" t="s">
        <v>370</v>
      </c>
      <c r="H38">
        <v>60</v>
      </c>
      <c r="I38" t="s">
        <v>1693</v>
      </c>
      <c r="J38" s="12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519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521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520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1:23" x14ac:dyDescent="0.3">
      <c r="A39" t="s">
        <v>416</v>
      </c>
      <c r="B39" t="s">
        <v>1828</v>
      </c>
      <c r="C39" t="s">
        <v>801</v>
      </c>
      <c r="D39" t="s">
        <v>790</v>
      </c>
      <c r="E39" t="s">
        <v>57</v>
      </c>
      <c r="F39" t="s">
        <v>107</v>
      </c>
      <c r="G39" t="s">
        <v>371</v>
      </c>
      <c r="H39">
        <v>60</v>
      </c>
      <c r="I39" t="s">
        <v>1693</v>
      </c>
      <c r="J39" s="12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519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521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520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1:23" x14ac:dyDescent="0.3">
      <c r="A40" t="s">
        <v>416</v>
      </c>
      <c r="B40" t="s">
        <v>1828</v>
      </c>
      <c r="C40" t="s">
        <v>801</v>
      </c>
      <c r="D40" t="s">
        <v>790</v>
      </c>
      <c r="E40" t="s">
        <v>58</v>
      </c>
      <c r="F40" t="s">
        <v>108</v>
      </c>
      <c r="G40" t="s">
        <v>372</v>
      </c>
      <c r="H40">
        <v>60</v>
      </c>
      <c r="I40" t="s">
        <v>1693</v>
      </c>
      <c r="J40" s="11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519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521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520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1:23" x14ac:dyDescent="0.3">
      <c r="A41" t="s">
        <v>416</v>
      </c>
      <c r="B41" t="s">
        <v>1828</v>
      </c>
      <c r="C41" t="s">
        <v>801</v>
      </c>
      <c r="D41" t="s">
        <v>790</v>
      </c>
      <c r="E41" t="s">
        <v>59</v>
      </c>
      <c r="F41" t="s">
        <v>109</v>
      </c>
      <c r="G41" t="s">
        <v>373</v>
      </c>
      <c r="H41">
        <v>60</v>
      </c>
      <c r="I41" t="s">
        <v>1693</v>
      </c>
      <c r="J41" s="1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519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521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520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1:23" x14ac:dyDescent="0.3">
      <c r="A42" t="s">
        <v>416</v>
      </c>
      <c r="B42" t="s">
        <v>1828</v>
      </c>
      <c r="C42" t="s">
        <v>801</v>
      </c>
      <c r="D42" t="s">
        <v>790</v>
      </c>
      <c r="E42" t="s">
        <v>60</v>
      </c>
      <c r="F42" t="s">
        <v>110</v>
      </c>
      <c r="G42" t="s">
        <v>374</v>
      </c>
      <c r="H42">
        <v>60</v>
      </c>
      <c r="I42" t="s">
        <v>1693</v>
      </c>
      <c r="J42" s="3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519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521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520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1:23" x14ac:dyDescent="0.3">
      <c r="A43" t="s">
        <v>416</v>
      </c>
      <c r="B43" t="s">
        <v>1828</v>
      </c>
      <c r="C43" t="s">
        <v>801</v>
      </c>
      <c r="D43" t="s">
        <v>790</v>
      </c>
      <c r="E43" t="s">
        <v>61</v>
      </c>
      <c r="F43" t="s">
        <v>111</v>
      </c>
      <c r="G43" t="s">
        <v>375</v>
      </c>
      <c r="H43">
        <v>60</v>
      </c>
      <c r="I43" t="s">
        <v>1693</v>
      </c>
      <c r="J43" s="15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519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521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520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1:23" x14ac:dyDescent="0.3">
      <c r="A44" t="s">
        <v>416</v>
      </c>
      <c r="B44" t="s">
        <v>1828</v>
      </c>
      <c r="C44" t="s">
        <v>801</v>
      </c>
      <c r="D44" t="s">
        <v>790</v>
      </c>
      <c r="E44" t="s">
        <v>62</v>
      </c>
      <c r="F44" t="s">
        <v>112</v>
      </c>
      <c r="G44" t="s">
        <v>376</v>
      </c>
      <c r="H44">
        <v>60</v>
      </c>
      <c r="I44" t="s">
        <v>1693</v>
      </c>
      <c r="J44" s="15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519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521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520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1:23" x14ac:dyDescent="0.3">
      <c r="A45" t="s">
        <v>416</v>
      </c>
      <c r="B45" t="s">
        <v>1828</v>
      </c>
      <c r="C45" t="s">
        <v>801</v>
      </c>
      <c r="D45" t="s">
        <v>790</v>
      </c>
      <c r="E45" t="s">
        <v>63</v>
      </c>
      <c r="F45" t="s">
        <v>113</v>
      </c>
      <c r="G45" t="s">
        <v>377</v>
      </c>
      <c r="H45">
        <v>60</v>
      </c>
      <c r="I45" t="s">
        <v>1693</v>
      </c>
      <c r="J45" s="3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519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521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520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1:23" x14ac:dyDescent="0.3">
      <c r="A46" t="s">
        <v>416</v>
      </c>
      <c r="B46" t="s">
        <v>1828</v>
      </c>
      <c r="C46" t="s">
        <v>801</v>
      </c>
      <c r="D46" t="s">
        <v>790</v>
      </c>
      <c r="E46" t="s">
        <v>64</v>
      </c>
      <c r="F46" t="s">
        <v>114</v>
      </c>
      <c r="G46" t="s">
        <v>378</v>
      </c>
      <c r="H46">
        <v>60</v>
      </c>
      <c r="I46" t="s">
        <v>1693</v>
      </c>
      <c r="J46" s="15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519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521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520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1:23" x14ac:dyDescent="0.3">
      <c r="A47" t="s">
        <v>416</v>
      </c>
      <c r="B47" t="s">
        <v>1828</v>
      </c>
      <c r="C47" t="s">
        <v>801</v>
      </c>
      <c r="D47" t="s">
        <v>790</v>
      </c>
      <c r="E47" t="s">
        <v>65</v>
      </c>
      <c r="F47" t="s">
        <v>115</v>
      </c>
      <c r="G47" t="s">
        <v>379</v>
      </c>
      <c r="H47">
        <v>60</v>
      </c>
      <c r="I47" t="s">
        <v>1693</v>
      </c>
      <c r="J47" s="15" t="s">
        <v>658</v>
      </c>
      <c r="K47" t="s">
        <v>660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519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521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520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1:23" x14ac:dyDescent="0.3">
      <c r="A48" t="s">
        <v>416</v>
      </c>
      <c r="B48" t="s">
        <v>1828</v>
      </c>
      <c r="C48" t="s">
        <v>801</v>
      </c>
      <c r="D48" t="s">
        <v>790</v>
      </c>
      <c r="E48" t="s">
        <v>66</v>
      </c>
      <c r="F48" t="s">
        <v>116</v>
      </c>
      <c r="G48" t="s">
        <v>380</v>
      </c>
      <c r="H48">
        <v>60</v>
      </c>
      <c r="I48" t="s">
        <v>1693</v>
      </c>
      <c r="J48" s="15" t="s">
        <v>659</v>
      </c>
      <c r="K48" t="s">
        <v>661</v>
      </c>
      <c r="L48" t="str">
        <f t="shared" si="9"/>
        <v>'ext_co2' : r_val['ext_co2'],</v>
      </c>
      <c r="M48" t="str">
        <f t="shared" si="1"/>
        <v>'sim3': sim3,</v>
      </c>
      <c r="N48" t="s">
        <v>519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521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520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1:23" x14ac:dyDescent="0.3">
      <c r="A49" t="s">
        <v>416</v>
      </c>
      <c r="B49" t="s">
        <v>1828</v>
      </c>
      <c r="C49" t="s">
        <v>801</v>
      </c>
      <c r="D49" t="s">
        <v>790</v>
      </c>
      <c r="E49" t="s">
        <v>67</v>
      </c>
      <c r="F49" t="s">
        <v>117</v>
      </c>
      <c r="G49" t="s">
        <v>381</v>
      </c>
      <c r="H49">
        <v>60</v>
      </c>
      <c r="I49" t="s">
        <v>1693</v>
      </c>
      <c r="J49" s="16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519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521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520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1:23" x14ac:dyDescent="0.3">
      <c r="A50" t="s">
        <v>416</v>
      </c>
      <c r="B50" t="s">
        <v>1828</v>
      </c>
      <c r="C50" t="s">
        <v>801</v>
      </c>
      <c r="D50" t="s">
        <v>790</v>
      </c>
      <c r="E50" t="s">
        <v>68</v>
      </c>
      <c r="F50" t="s">
        <v>118</v>
      </c>
      <c r="G50" t="s">
        <v>382</v>
      </c>
      <c r="H50">
        <v>60</v>
      </c>
      <c r="I50" t="s">
        <v>1693</v>
      </c>
      <c r="J50" s="16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519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521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520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1:23" x14ac:dyDescent="0.3">
      <c r="A51" t="s">
        <v>416</v>
      </c>
      <c r="B51" t="s">
        <v>1828</v>
      </c>
      <c r="C51" t="s">
        <v>801</v>
      </c>
      <c r="D51" t="s">
        <v>790</v>
      </c>
      <c r="E51" t="s">
        <v>69</v>
      </c>
      <c r="F51" t="s">
        <v>119</v>
      </c>
      <c r="G51" t="s">
        <v>383</v>
      </c>
      <c r="H51">
        <v>60</v>
      </c>
      <c r="I51" t="s">
        <v>1693</v>
      </c>
      <c r="J51" s="16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519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521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520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1:23" x14ac:dyDescent="0.3">
      <c r="A52" t="s">
        <v>416</v>
      </c>
      <c r="B52" t="s">
        <v>1828</v>
      </c>
      <c r="C52" t="s">
        <v>801</v>
      </c>
      <c r="D52" t="s">
        <v>790</v>
      </c>
      <c r="E52" t="s">
        <v>70</v>
      </c>
      <c r="F52" t="s">
        <v>120</v>
      </c>
      <c r="G52" t="s">
        <v>384</v>
      </c>
      <c r="H52">
        <v>60</v>
      </c>
      <c r="I52" t="s">
        <v>1693</v>
      </c>
      <c r="J52" s="16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519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521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520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1:23" x14ac:dyDescent="0.3">
      <c r="A53" t="s">
        <v>416</v>
      </c>
      <c r="B53" t="s">
        <v>1828</v>
      </c>
      <c r="C53" t="s">
        <v>801</v>
      </c>
      <c r="D53" t="s">
        <v>790</v>
      </c>
      <c r="E53" t="s">
        <v>71</v>
      </c>
      <c r="F53" t="s">
        <v>121</v>
      </c>
      <c r="G53" t="s">
        <v>385</v>
      </c>
      <c r="H53">
        <v>50</v>
      </c>
      <c r="I53" t="s">
        <v>1693</v>
      </c>
      <c r="J53" s="20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519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521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520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1:23" x14ac:dyDescent="0.3">
      <c r="A54" t="s">
        <v>416</v>
      </c>
      <c r="B54" t="s">
        <v>1828</v>
      </c>
      <c r="C54" t="s">
        <v>801</v>
      </c>
      <c r="E54" t="s">
        <v>72</v>
      </c>
      <c r="F54" t="s">
        <v>122</v>
      </c>
      <c r="G54" t="s">
        <v>386</v>
      </c>
      <c r="H54">
        <v>50</v>
      </c>
      <c r="I54" t="s">
        <v>1693</v>
      </c>
      <c r="J54" s="20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519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521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520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1:23" x14ac:dyDescent="0.3">
      <c r="A55" t="s">
        <v>416</v>
      </c>
      <c r="C55" t="s">
        <v>801</v>
      </c>
      <c r="E55" t="s">
        <v>73</v>
      </c>
      <c r="F55" t="s">
        <v>123</v>
      </c>
      <c r="G55" t="s">
        <v>387</v>
      </c>
      <c r="H55">
        <v>50</v>
      </c>
      <c r="I55" t="s">
        <v>1693</v>
      </c>
      <c r="J55" s="1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519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521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520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1:23" x14ac:dyDescent="0.3">
      <c r="C56" t="s">
        <v>801</v>
      </c>
      <c r="D56" t="s">
        <v>790</v>
      </c>
      <c r="E56" t="s">
        <v>14</v>
      </c>
      <c r="F56" t="s">
        <v>124</v>
      </c>
      <c r="G56" t="s">
        <v>293</v>
      </c>
      <c r="H56">
        <v>50</v>
      </c>
      <c r="I56" t="s">
        <v>1693</v>
      </c>
      <c r="J56" s="15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519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521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520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1:23" x14ac:dyDescent="0.3">
      <c r="A57" t="s">
        <v>416</v>
      </c>
      <c r="B57" t="s">
        <v>1828</v>
      </c>
      <c r="C57" t="s">
        <v>801</v>
      </c>
      <c r="D57" t="s">
        <v>790</v>
      </c>
      <c r="E57" t="s">
        <v>74</v>
      </c>
      <c r="F57" t="s">
        <v>125</v>
      </c>
      <c r="G57" t="s">
        <v>388</v>
      </c>
      <c r="H57">
        <v>50</v>
      </c>
      <c r="I57" t="s">
        <v>1693</v>
      </c>
      <c r="J57" s="3" t="s">
        <v>662</v>
      </c>
      <c r="K57" t="s">
        <v>663</v>
      </c>
      <c r="L57" t="str">
        <f t="shared" si="9"/>
        <v>'silbato' : r_val['silbato'],</v>
      </c>
      <c r="M57" t="str">
        <f t="shared" si="1"/>
        <v>'dh': dh,</v>
      </c>
      <c r="N57" t="s">
        <v>519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521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520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1:23" x14ac:dyDescent="0.3">
      <c r="C58" t="s">
        <v>801</v>
      </c>
      <c r="D58" t="s">
        <v>790</v>
      </c>
      <c r="E58" t="s">
        <v>75</v>
      </c>
      <c r="F58" t="s">
        <v>126</v>
      </c>
      <c r="G58" t="s">
        <v>389</v>
      </c>
      <c r="H58">
        <v>50</v>
      </c>
      <c r="I58" t="s">
        <v>1693</v>
      </c>
      <c r="J58" s="3" t="s">
        <v>664</v>
      </c>
      <c r="K58" t="s">
        <v>665</v>
      </c>
      <c r="L58" t="str">
        <f t="shared" si="9"/>
        <v>'estrobo' : r_val['estrobo'],</v>
      </c>
      <c r="M58" t="str">
        <f t="shared" si="1"/>
        <v>'ventanas': ventanas,</v>
      </c>
      <c r="N58" t="s">
        <v>519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521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520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1:23" x14ac:dyDescent="0.3">
      <c r="D59" t="s">
        <v>790</v>
      </c>
      <c r="E59" t="s">
        <v>76</v>
      </c>
      <c r="F59" t="s">
        <v>127</v>
      </c>
      <c r="G59" t="s">
        <v>390</v>
      </c>
      <c r="H59">
        <v>50</v>
      </c>
      <c r="I59" t="s">
        <v>1693</v>
      </c>
      <c r="J59" s="15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519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521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520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1:23" x14ac:dyDescent="0.3">
      <c r="D60" t="s">
        <v>790</v>
      </c>
      <c r="E60" t="s">
        <v>77</v>
      </c>
      <c r="F60" t="s">
        <v>128</v>
      </c>
      <c r="G60" t="s">
        <v>391</v>
      </c>
      <c r="H60">
        <v>50</v>
      </c>
      <c r="I60" t="s">
        <v>1693</v>
      </c>
      <c r="J60" s="15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519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521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520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1:23" x14ac:dyDescent="0.3">
      <c r="B61" t="s">
        <v>1828</v>
      </c>
      <c r="D61" t="s">
        <v>790</v>
      </c>
      <c r="E61" t="s">
        <v>78</v>
      </c>
      <c r="F61" t="s">
        <v>129</v>
      </c>
      <c r="G61" t="s">
        <v>392</v>
      </c>
      <c r="H61">
        <v>50</v>
      </c>
      <c r="I61" t="s">
        <v>1693</v>
      </c>
      <c r="J61" s="15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519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521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520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1:23" x14ac:dyDescent="0.3">
      <c r="D62" t="s">
        <v>790</v>
      </c>
      <c r="E62" t="s">
        <v>79</v>
      </c>
      <c r="F62" t="s">
        <v>130</v>
      </c>
      <c r="G62" t="s">
        <v>393</v>
      </c>
      <c r="H62">
        <v>50</v>
      </c>
      <c r="I62" t="s">
        <v>1693</v>
      </c>
      <c r="J62" s="13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519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521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520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1:23" x14ac:dyDescent="0.3">
      <c r="D63" t="s">
        <v>790</v>
      </c>
      <c r="E63" t="s">
        <v>80</v>
      </c>
      <c r="F63" t="s">
        <v>131</v>
      </c>
      <c r="G63" t="s">
        <v>394</v>
      </c>
      <c r="H63">
        <v>50</v>
      </c>
      <c r="I63" t="s">
        <v>1693</v>
      </c>
      <c r="J63" s="1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519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521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520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1:23" x14ac:dyDescent="0.3">
      <c r="A64" t="s">
        <v>416</v>
      </c>
      <c r="E64" t="s">
        <v>21</v>
      </c>
      <c r="F64" t="s">
        <v>412</v>
      </c>
      <c r="G64" t="s">
        <v>273</v>
      </c>
      <c r="H64">
        <v>50</v>
      </c>
      <c r="I64" t="s">
        <v>1693</v>
      </c>
      <c r="J64" s="13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519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521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520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1:23" x14ac:dyDescent="0.3">
      <c r="A65" t="s">
        <v>416</v>
      </c>
      <c r="E65" t="s">
        <v>413</v>
      </c>
      <c r="F65" t="s">
        <v>414</v>
      </c>
      <c r="G65" t="s">
        <v>415</v>
      </c>
      <c r="H65">
        <v>50</v>
      </c>
      <c r="I65" t="s">
        <v>1693</v>
      </c>
      <c r="J65" s="13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519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521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520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1:23" x14ac:dyDescent="0.3">
      <c r="C66" t="s">
        <v>801</v>
      </c>
      <c r="E66" t="s">
        <v>561</v>
      </c>
      <c r="F66" t="s">
        <v>562</v>
      </c>
      <c r="G66" t="s">
        <v>560</v>
      </c>
      <c r="H66">
        <v>155</v>
      </c>
      <c r="I66" t="s">
        <v>1692</v>
      </c>
      <c r="J66" s="13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519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521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520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1:23" x14ac:dyDescent="0.3">
      <c r="C67" t="s">
        <v>801</v>
      </c>
      <c r="E67" t="s">
        <v>563</v>
      </c>
      <c r="F67" t="s">
        <v>564</v>
      </c>
      <c r="G67" t="s">
        <v>565</v>
      </c>
      <c r="H67">
        <v>155</v>
      </c>
      <c r="I67" t="s">
        <v>1692</v>
      </c>
      <c r="J67" s="13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519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521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520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1:23" x14ac:dyDescent="0.3">
      <c r="A68" t="s">
        <v>416</v>
      </c>
      <c r="C68" t="s">
        <v>801</v>
      </c>
      <c r="E68" t="s">
        <v>566</v>
      </c>
      <c r="F68" t="s">
        <v>567</v>
      </c>
      <c r="G68" t="s">
        <v>568</v>
      </c>
      <c r="H68">
        <v>50</v>
      </c>
      <c r="I68" t="s">
        <v>1693</v>
      </c>
      <c r="J68" s="13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519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521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520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1:23" x14ac:dyDescent="0.3">
      <c r="A69" t="s">
        <v>416</v>
      </c>
      <c r="C69" t="s">
        <v>801</v>
      </c>
      <c r="E69" t="s">
        <v>569</v>
      </c>
      <c r="F69" t="s">
        <v>570</v>
      </c>
      <c r="G69" t="s">
        <v>571</v>
      </c>
      <c r="H69">
        <v>50</v>
      </c>
      <c r="I69" t="s">
        <v>1693</v>
      </c>
      <c r="J69" s="3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519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521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520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1:23" x14ac:dyDescent="0.3">
      <c r="C70" t="s">
        <v>801</v>
      </c>
      <c r="E70" t="s">
        <v>572</v>
      </c>
      <c r="F70" t="s">
        <v>573</v>
      </c>
      <c r="G70" t="s">
        <v>574</v>
      </c>
      <c r="H70">
        <v>50</v>
      </c>
      <c r="I70" t="s">
        <v>1693</v>
      </c>
      <c r="J70" s="13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519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521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520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1:23" x14ac:dyDescent="0.3">
      <c r="C71" t="s">
        <v>801</v>
      </c>
      <c r="E71" t="s">
        <v>575</v>
      </c>
      <c r="F71" t="s">
        <v>576</v>
      </c>
      <c r="G71" t="s">
        <v>577</v>
      </c>
      <c r="H71">
        <v>50</v>
      </c>
      <c r="I71" t="s">
        <v>1693</v>
      </c>
      <c r="J71" s="13" t="s">
        <v>502</v>
      </c>
      <c r="K71" t="s">
        <v>2053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519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521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520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1:23" x14ac:dyDescent="0.3">
      <c r="C72" t="s">
        <v>801</v>
      </c>
      <c r="D72" t="s">
        <v>790</v>
      </c>
      <c r="E72" t="s">
        <v>666</v>
      </c>
      <c r="F72" t="s">
        <v>667</v>
      </c>
      <c r="G72" t="s">
        <v>668</v>
      </c>
      <c r="H72">
        <v>50</v>
      </c>
      <c r="I72" t="s">
        <v>1693</v>
      </c>
      <c r="J72" s="16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519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521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520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1:23" x14ac:dyDescent="0.3">
      <c r="C73" t="s">
        <v>801</v>
      </c>
      <c r="E73" t="s">
        <v>671</v>
      </c>
      <c r="F73" t="s">
        <v>672</v>
      </c>
      <c r="G73" t="s">
        <v>673</v>
      </c>
      <c r="H73">
        <v>50</v>
      </c>
      <c r="I73" t="s">
        <v>1693</v>
      </c>
      <c r="J73" s="1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519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521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520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1:23" x14ac:dyDescent="0.3">
      <c r="A74" t="s">
        <v>416</v>
      </c>
      <c r="B74" t="s">
        <v>1828</v>
      </c>
      <c r="C74" t="s">
        <v>801</v>
      </c>
      <c r="D74" t="s">
        <v>790</v>
      </c>
      <c r="E74" t="s">
        <v>674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1692</v>
      </c>
      <c r="J74" s="13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519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521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520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1:23" x14ac:dyDescent="0.3">
      <c r="A75" t="s">
        <v>416</v>
      </c>
      <c r="B75" t="s">
        <v>1828</v>
      </c>
      <c r="C75" t="s">
        <v>801</v>
      </c>
      <c r="D75" t="s">
        <v>790</v>
      </c>
      <c r="E75" t="s">
        <v>675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1692</v>
      </c>
      <c r="J75" s="13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519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521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520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1:23" x14ac:dyDescent="0.3">
      <c r="A76" t="s">
        <v>416</v>
      </c>
      <c r="B76" t="s">
        <v>1828</v>
      </c>
      <c r="C76" t="s">
        <v>801</v>
      </c>
      <c r="D76" t="s">
        <v>790</v>
      </c>
      <c r="E76" t="s">
        <v>676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1692</v>
      </c>
      <c r="J76" s="20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519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521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520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1:23" x14ac:dyDescent="0.3">
      <c r="A77" t="s">
        <v>416</v>
      </c>
      <c r="B77" t="s">
        <v>1828</v>
      </c>
      <c r="C77" t="s">
        <v>801</v>
      </c>
      <c r="D77" t="s">
        <v>790</v>
      </c>
      <c r="E77" t="s">
        <v>788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1692</v>
      </c>
      <c r="J77" s="20" t="s">
        <v>529</v>
      </c>
      <c r="K77" t="s">
        <v>528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519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521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520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1:23" x14ac:dyDescent="0.3">
      <c r="A78" t="s">
        <v>416</v>
      </c>
      <c r="C78" t="s">
        <v>801</v>
      </c>
      <c r="D78" t="s">
        <v>790</v>
      </c>
      <c r="E78" t="s">
        <v>789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1692</v>
      </c>
      <c r="J78" s="20" t="s">
        <v>536</v>
      </c>
      <c r="K78" t="s">
        <v>537</v>
      </c>
      <c r="L78" t="str">
        <f t="shared" si="9"/>
        <v>'site_emer' : r_val['site_emer'],</v>
      </c>
      <c r="M78" t="str">
        <f t="shared" si="13"/>
        <v>'mantto2': mantto2,</v>
      </c>
      <c r="N78" t="s">
        <v>519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521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520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1:23" x14ac:dyDescent="0.3">
      <c r="A79" t="s">
        <v>416</v>
      </c>
      <c r="B79" t="s">
        <v>1828</v>
      </c>
      <c r="C79" t="s">
        <v>801</v>
      </c>
      <c r="D79" t="s">
        <v>790</v>
      </c>
      <c r="E79" t="s">
        <v>677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1692</v>
      </c>
      <c r="J79" s="20" t="s">
        <v>535</v>
      </c>
      <c r="K79" t="s">
        <v>534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519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521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520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1:23" x14ac:dyDescent="0.3">
      <c r="A80" t="s">
        <v>416</v>
      </c>
      <c r="B80" t="s">
        <v>1828</v>
      </c>
      <c r="C80" t="s">
        <v>801</v>
      </c>
      <c r="D80" t="s">
        <v>790</v>
      </c>
      <c r="E80" t="s">
        <v>678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1692</v>
      </c>
      <c r="J80" s="2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519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521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520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1:23" x14ac:dyDescent="0.3">
      <c r="B81" t="s">
        <v>1828</v>
      </c>
      <c r="C81" t="s">
        <v>801</v>
      </c>
      <c r="D81" t="s">
        <v>790</v>
      </c>
      <c r="E81" t="s">
        <v>679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1692</v>
      </c>
      <c r="J81" s="20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519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521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520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1:23" x14ac:dyDescent="0.3">
      <c r="B82" t="s">
        <v>1828</v>
      </c>
      <c r="C82" t="s">
        <v>801</v>
      </c>
      <c r="D82" t="s">
        <v>790</v>
      </c>
      <c r="E82" t="s">
        <v>680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1692</v>
      </c>
      <c r="J82" s="20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519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521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520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1:23" x14ac:dyDescent="0.3">
      <c r="B83" t="s">
        <v>1828</v>
      </c>
      <c r="C83" t="s">
        <v>801</v>
      </c>
      <c r="D83" t="s">
        <v>790</v>
      </c>
      <c r="E83" t="s">
        <v>681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1692</v>
      </c>
      <c r="J83" s="20" t="s">
        <v>527</v>
      </c>
      <c r="K83" t="s">
        <v>526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519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521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520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1:23" x14ac:dyDescent="0.3">
      <c r="B84" t="s">
        <v>1828</v>
      </c>
      <c r="C84" t="s">
        <v>801</v>
      </c>
      <c r="D84" t="s">
        <v>790</v>
      </c>
      <c r="E84" t="s">
        <v>682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1692</v>
      </c>
      <c r="J84" s="20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519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521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520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1:23" x14ac:dyDescent="0.3">
      <c r="A85" t="s">
        <v>416</v>
      </c>
      <c r="B85" t="s">
        <v>1828</v>
      </c>
      <c r="C85" t="s">
        <v>801</v>
      </c>
      <c r="D85" t="s">
        <v>790</v>
      </c>
      <c r="E85" t="s">
        <v>683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1692</v>
      </c>
      <c r="J85" s="20" t="s">
        <v>531</v>
      </c>
      <c r="K85" t="s">
        <v>530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519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521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520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1:23" x14ac:dyDescent="0.3">
      <c r="B86" t="s">
        <v>1828</v>
      </c>
      <c r="C86" t="s">
        <v>801</v>
      </c>
      <c r="D86" t="s">
        <v>790</v>
      </c>
      <c r="E86" t="s">
        <v>687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1692</v>
      </c>
      <c r="J86" s="20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519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521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520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1:23" x14ac:dyDescent="0.3">
      <c r="B87" t="s">
        <v>1828</v>
      </c>
      <c r="D87" t="s">
        <v>790</v>
      </c>
      <c r="E87" t="s">
        <v>688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1692</v>
      </c>
      <c r="J87" s="20" t="s">
        <v>539</v>
      </c>
      <c r="K87" t="s">
        <v>538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519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521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520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1:23" x14ac:dyDescent="0.3">
      <c r="A88" t="s">
        <v>416</v>
      </c>
      <c r="B88" t="s">
        <v>1828</v>
      </c>
      <c r="C88" t="s">
        <v>801</v>
      </c>
      <c r="D88" t="s">
        <v>790</v>
      </c>
      <c r="E88" t="s">
        <v>689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1692</v>
      </c>
      <c r="J88" s="3" t="s">
        <v>669</v>
      </c>
      <c r="K88" t="s">
        <v>670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519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521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520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1:23" x14ac:dyDescent="0.3">
      <c r="A89" t="s">
        <v>416</v>
      </c>
      <c r="B89" t="s">
        <v>1828</v>
      </c>
      <c r="C89" t="s">
        <v>801</v>
      </c>
      <c r="D89" t="s">
        <v>790</v>
      </c>
      <c r="E89" t="s">
        <v>684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1692</v>
      </c>
      <c r="J89" s="15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519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521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520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1:23" x14ac:dyDescent="0.3">
      <c r="A90" t="s">
        <v>416</v>
      </c>
      <c r="B90" t="s">
        <v>1828</v>
      </c>
      <c r="C90" t="s">
        <v>801</v>
      </c>
      <c r="D90" t="s">
        <v>790</v>
      </c>
      <c r="E90" t="s">
        <v>685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1692</v>
      </c>
      <c r="J90" s="15" t="s">
        <v>523</v>
      </c>
      <c r="K90" t="s">
        <v>522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519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521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520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1:23" x14ac:dyDescent="0.3">
      <c r="A91" t="s">
        <v>416</v>
      </c>
      <c r="B91" t="s">
        <v>1828</v>
      </c>
      <c r="C91" t="s">
        <v>801</v>
      </c>
      <c r="D91" t="s">
        <v>790</v>
      </c>
      <c r="E91" t="s">
        <v>686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1692</v>
      </c>
      <c r="J91" s="20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519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521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520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1:23" x14ac:dyDescent="0.3">
      <c r="A92" t="s">
        <v>416</v>
      </c>
      <c r="B92" t="s">
        <v>1828</v>
      </c>
      <c r="C92" t="s">
        <v>801</v>
      </c>
      <c r="D92" t="s">
        <v>790</v>
      </c>
      <c r="E92" t="s">
        <v>906</v>
      </c>
      <c r="F92" t="s">
        <v>1796</v>
      </c>
      <c r="G92" t="s">
        <v>907</v>
      </c>
      <c r="H92">
        <v>155</v>
      </c>
      <c r="I92" t="s">
        <v>1692</v>
      </c>
      <c r="J92" s="20" t="s">
        <v>533</v>
      </c>
      <c r="K92" t="s">
        <v>532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519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521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520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1:23" x14ac:dyDescent="0.3">
      <c r="C93" t="s">
        <v>801</v>
      </c>
      <c r="E93" t="s">
        <v>1695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1692</v>
      </c>
      <c r="J93" s="20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519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521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520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1:23" x14ac:dyDescent="0.3">
      <c r="C94" t="s">
        <v>801</v>
      </c>
      <c r="E94" t="s">
        <v>1696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1692</v>
      </c>
      <c r="J94" s="20" t="s">
        <v>525</v>
      </c>
      <c r="K94" t="s">
        <v>524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519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521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520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1:23" x14ac:dyDescent="0.3">
      <c r="C95" t="s">
        <v>801</v>
      </c>
      <c r="E95" t="s">
        <v>1697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1692</v>
      </c>
      <c r="J95" s="16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519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521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520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1:23" x14ac:dyDescent="0.3">
      <c r="C96" t="s">
        <v>801</v>
      </c>
      <c r="E96" t="s">
        <v>1698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1692</v>
      </c>
      <c r="J96" s="1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519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521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520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801</v>
      </c>
      <c r="E97" t="s">
        <v>1699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1692</v>
      </c>
      <c r="J97" s="16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519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521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520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801</v>
      </c>
      <c r="E98" t="s">
        <v>1700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1692</v>
      </c>
      <c r="J98" s="16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519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521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520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801</v>
      </c>
      <c r="E99" t="s">
        <v>1701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1692</v>
      </c>
      <c r="J99" s="18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519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521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520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801</v>
      </c>
      <c r="E100" t="s">
        <v>1702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1692</v>
      </c>
      <c r="J100" s="18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519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521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520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801</v>
      </c>
      <c r="E101" t="s">
        <v>1703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1692</v>
      </c>
      <c r="J101" s="3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519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521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520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801</v>
      </c>
      <c r="E102" t="s">
        <v>1704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1692</v>
      </c>
      <c r="J102" s="17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519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521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520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801</v>
      </c>
      <c r="E103" t="s">
        <v>1705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1692</v>
      </c>
      <c r="J103" s="17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519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521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520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801</v>
      </c>
      <c r="E104" t="s">
        <v>1706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1692</v>
      </c>
      <c r="J104" s="17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519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521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520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1828</v>
      </c>
      <c r="C105" t="s">
        <v>801</v>
      </c>
      <c r="E105" t="s">
        <v>2055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1693</v>
      </c>
      <c r="J105" s="17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519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521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520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2118</v>
      </c>
      <c r="E106" t="s">
        <v>2057</v>
      </c>
      <c r="F106" t="s">
        <v>2081</v>
      </c>
      <c r="G106" t="str">
        <f t="shared" si="34"/>
        <v>{{ layout1 }}</v>
      </c>
      <c r="H106">
        <v>160</v>
      </c>
      <c r="I106" t="s">
        <v>1692</v>
      </c>
      <c r="J106" s="17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519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521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520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2118</v>
      </c>
      <c r="E107" t="s">
        <v>2058</v>
      </c>
      <c r="F107" t="s">
        <v>2082</v>
      </c>
      <c r="G107" t="str">
        <f t="shared" si="34"/>
        <v>{{ layout2 }}</v>
      </c>
      <c r="H107">
        <v>160</v>
      </c>
      <c r="I107" t="s">
        <v>1692</v>
      </c>
      <c r="J107" s="17" t="s">
        <v>558</v>
      </c>
      <c r="K107" t="s">
        <v>559</v>
      </c>
      <c r="L107" t="str">
        <f t="shared" si="25"/>
        <v>'ref_llegar' : r_val['ref_llegar'],</v>
      </c>
      <c r="M107" t="str">
        <f t="shared" si="49"/>
        <v>'layout2': layout2,</v>
      </c>
      <c r="N107" t="s">
        <v>519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521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520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2118</v>
      </c>
      <c r="E108" t="s">
        <v>2059</v>
      </c>
      <c r="F108" t="s">
        <v>2083</v>
      </c>
      <c r="G108" t="str">
        <f t="shared" ref="G108:G118" si="57">+_xlfn.CONCAT("{{ ",E108," }}")</f>
        <v>{{ layout3 }}</v>
      </c>
      <c r="H108">
        <v>160</v>
      </c>
      <c r="I108" t="s">
        <v>1692</v>
      </c>
      <c r="J108" s="3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519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521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520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2118</v>
      </c>
      <c r="E109" t="s">
        <v>2060</v>
      </c>
      <c r="F109" t="s">
        <v>2084</v>
      </c>
      <c r="G109" t="str">
        <f t="shared" si="57"/>
        <v>{{ layout4 }}</v>
      </c>
      <c r="H109">
        <v>160</v>
      </c>
      <c r="I109" t="s">
        <v>1692</v>
      </c>
      <c r="J109" s="3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519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521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520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2118</v>
      </c>
      <c r="E110" t="s">
        <v>2061</v>
      </c>
      <c r="F110" t="s">
        <v>2085</v>
      </c>
      <c r="G110" t="str">
        <f t="shared" si="57"/>
        <v>{{ layout5 }}</v>
      </c>
      <c r="H110">
        <v>160</v>
      </c>
      <c r="I110" t="s">
        <v>1692</v>
      </c>
      <c r="J110" s="14" t="s">
        <v>608</v>
      </c>
      <c r="K110" t="s">
        <v>648</v>
      </c>
      <c r="L110" t="str">
        <f t="shared" si="25"/>
        <v>'m_dir' : r_val['m_dir'],</v>
      </c>
      <c r="M110" t="str">
        <f t="shared" si="49"/>
        <v>'layout5': layout5,</v>
      </c>
      <c r="N110" t="s">
        <v>519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521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520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2118</v>
      </c>
      <c r="E111" t="s">
        <v>2062</v>
      </c>
      <c r="F111" t="s">
        <v>2086</v>
      </c>
      <c r="G111" t="str">
        <f t="shared" si="57"/>
        <v>{{ layout6 }}</v>
      </c>
      <c r="H111">
        <v>160</v>
      </c>
      <c r="I111" t="s">
        <v>1692</v>
      </c>
      <c r="J111" s="14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519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521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520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2118</v>
      </c>
      <c r="E112" t="s">
        <v>2063</v>
      </c>
      <c r="F112" t="s">
        <v>2087</v>
      </c>
      <c r="G112" t="str">
        <f t="shared" si="57"/>
        <v>{{ layout7 }}</v>
      </c>
      <c r="H112">
        <v>160</v>
      </c>
      <c r="I112" t="s">
        <v>1692</v>
      </c>
      <c r="J112" s="14" t="s">
        <v>609</v>
      </c>
      <c r="K112" t="s">
        <v>649</v>
      </c>
      <c r="L112" t="str">
        <f t="shared" si="58"/>
        <v>'m_jef_caj' : r_val['m_jef_caj'],</v>
      </c>
      <c r="M112" t="str">
        <f t="shared" si="49"/>
        <v>'layout7': layout7,</v>
      </c>
      <c r="N112" t="s">
        <v>519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521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520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2118</v>
      </c>
      <c r="E113" t="s">
        <v>2064</v>
      </c>
      <c r="F113" t="s">
        <v>2088</v>
      </c>
      <c r="G113" t="str">
        <f t="shared" si="57"/>
        <v>{{ layout8 }}</v>
      </c>
      <c r="H113">
        <v>160</v>
      </c>
      <c r="I113" t="s">
        <v>1692</v>
      </c>
      <c r="J113" s="14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519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521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520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2118</v>
      </c>
      <c r="E114" t="s">
        <v>2065</v>
      </c>
      <c r="F114" t="s">
        <v>2089</v>
      </c>
      <c r="G114" t="str">
        <f t="shared" si="57"/>
        <v>{{ layout9 }}</v>
      </c>
      <c r="H114">
        <v>160</v>
      </c>
      <c r="I114" t="s">
        <v>1692</v>
      </c>
      <c r="J114" s="14" t="s">
        <v>542</v>
      </c>
      <c r="K114" t="s">
        <v>550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519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521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520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2118</v>
      </c>
      <c r="E115" t="s">
        <v>2066</v>
      </c>
      <c r="F115" t="s">
        <v>2090</v>
      </c>
      <c r="G115" t="str">
        <f t="shared" si="57"/>
        <v>{{ layout10 }}</v>
      </c>
      <c r="H115">
        <v>160</v>
      </c>
      <c r="I115" t="s">
        <v>1692</v>
      </c>
      <c r="J115" s="14" t="s">
        <v>610</v>
      </c>
      <c r="K115" t="s">
        <v>650</v>
      </c>
      <c r="L115" t="str">
        <f t="shared" si="58"/>
        <v>'m_evac' : r_val['m_evac'],</v>
      </c>
      <c r="M115" t="str">
        <f t="shared" si="49"/>
        <v>'layout10': layout10,</v>
      </c>
      <c r="N115" t="s">
        <v>519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521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520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2118</v>
      </c>
      <c r="E116" t="s">
        <v>2067</v>
      </c>
      <c r="F116" t="s">
        <v>2091</v>
      </c>
      <c r="G116" t="str">
        <f t="shared" si="57"/>
        <v>{{ layout11 }}</v>
      </c>
      <c r="H116">
        <v>160</v>
      </c>
      <c r="I116" t="s">
        <v>1692</v>
      </c>
      <c r="J116" s="14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519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521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520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2118</v>
      </c>
      <c r="E117" t="s">
        <v>2068</v>
      </c>
      <c r="F117" t="s">
        <v>2092</v>
      </c>
      <c r="G117" t="str">
        <f t="shared" si="57"/>
        <v>{{ layout12 }}</v>
      </c>
      <c r="H117">
        <v>160</v>
      </c>
      <c r="I117" t="s">
        <v>1692</v>
      </c>
      <c r="J117" s="14" t="s">
        <v>543</v>
      </c>
      <c r="K117" t="s">
        <v>551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519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521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520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2118</v>
      </c>
      <c r="E118" t="s">
        <v>2075</v>
      </c>
      <c r="F118" t="s">
        <v>2069</v>
      </c>
      <c r="G118" t="str">
        <f t="shared" si="57"/>
        <v>{{ ev_sim3 }}</v>
      </c>
      <c r="H118">
        <v>155</v>
      </c>
      <c r="I118" t="s">
        <v>1692</v>
      </c>
      <c r="J118" s="14" t="s">
        <v>611</v>
      </c>
      <c r="K118" t="s">
        <v>651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519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521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520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2118</v>
      </c>
      <c r="E119" t="s">
        <v>2076</v>
      </c>
      <c r="F119" t="s">
        <v>2070</v>
      </c>
      <c r="G119" t="str">
        <f t="shared" ref="G119:G123" si="67">+_xlfn.CONCAT("{{ ",E119," }}")</f>
        <v>{{ ev_sim4 }}</v>
      </c>
      <c r="H119">
        <v>155</v>
      </c>
      <c r="I119" t="s">
        <v>1692</v>
      </c>
      <c r="J119" s="14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519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521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520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2118</v>
      </c>
      <c r="E120" t="s">
        <v>2077</v>
      </c>
      <c r="F120" t="s">
        <v>2071</v>
      </c>
      <c r="G120" t="str">
        <f t="shared" si="67"/>
        <v>{{ ev_sim5 }}</v>
      </c>
      <c r="H120">
        <v>155</v>
      </c>
      <c r="I120" t="s">
        <v>1692</v>
      </c>
      <c r="J120" s="14" t="s">
        <v>544</v>
      </c>
      <c r="K120" t="s">
        <v>552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519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521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520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2118</v>
      </c>
      <c r="E121" t="s">
        <v>2078</v>
      </c>
      <c r="F121" t="s">
        <v>2072</v>
      </c>
      <c r="G121" t="str">
        <f t="shared" si="67"/>
        <v>{{ ev_sim6 }}</v>
      </c>
      <c r="H121">
        <v>155</v>
      </c>
      <c r="I121" t="s">
        <v>1692</v>
      </c>
      <c r="J121" s="14" t="s">
        <v>612</v>
      </c>
      <c r="K121" t="s">
        <v>652</v>
      </c>
      <c r="L121" t="str">
        <f t="shared" si="58"/>
        <v>'m_inc' : r_val['m_inc'],</v>
      </c>
      <c r="M121" t="str">
        <f t="shared" si="59"/>
        <v>'ev_sim6': ev_sim6,</v>
      </c>
      <c r="N121" t="s">
        <v>519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521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520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2118</v>
      </c>
      <c r="E122" t="s">
        <v>2079</v>
      </c>
      <c r="F122" t="s">
        <v>2093</v>
      </c>
      <c r="G122" t="str">
        <f t="shared" si="67"/>
        <v>{{ ev_sim7 }}</v>
      </c>
      <c r="H122">
        <v>155</v>
      </c>
      <c r="I122" t="s">
        <v>1692</v>
      </c>
      <c r="J122" s="14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519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521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520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2118</v>
      </c>
      <c r="E123" t="s">
        <v>2080</v>
      </c>
      <c r="F123" t="s">
        <v>2094</v>
      </c>
      <c r="G123" t="str">
        <f t="shared" si="67"/>
        <v>{{ ev_sim8 }}</v>
      </c>
      <c r="H123">
        <v>155</v>
      </c>
      <c r="I123" t="s">
        <v>1692</v>
      </c>
      <c r="J123" s="14" t="s">
        <v>545</v>
      </c>
      <c r="K123" t="s">
        <v>553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519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521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520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2118</v>
      </c>
      <c r="E124" t="s">
        <v>2073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1692</v>
      </c>
      <c r="J124" s="14" t="s">
        <v>613</v>
      </c>
      <c r="K124" t="s">
        <v>653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519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521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520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2118</v>
      </c>
      <c r="E125" t="s">
        <v>2074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1692</v>
      </c>
      <c r="J125" s="14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519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521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520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4" t="s">
        <v>546</v>
      </c>
      <c r="K126" t="s">
        <v>554</v>
      </c>
      <c r="L126" t="str">
        <f t="shared" si="58"/>
        <v>'prim_aux_puesto' : r_val['prim_aux_puesto'],</v>
      </c>
    </row>
    <row r="127" spans="2:23" x14ac:dyDescent="0.3">
      <c r="J127" s="14" t="s">
        <v>614</v>
      </c>
      <c r="K127" t="s">
        <v>654</v>
      </c>
      <c r="L127" t="str">
        <f t="shared" si="58"/>
        <v>'m_prim_aux' : r_val['m_prim_aux'],</v>
      </c>
    </row>
    <row r="128" spans="2:23" x14ac:dyDescent="0.3">
      <c r="J128" s="14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4" t="s">
        <v>547</v>
      </c>
      <c r="K129" t="s">
        <v>555</v>
      </c>
      <c r="L129" t="str">
        <f t="shared" si="58"/>
        <v>'supl_prim_aux_puesto' : r_val['supl_prim_aux_puesto'],</v>
      </c>
    </row>
    <row r="130" spans="10:12" x14ac:dyDescent="0.3">
      <c r="J130" s="14" t="s">
        <v>615</v>
      </c>
      <c r="K130" t="s">
        <v>655</v>
      </c>
      <c r="L130" t="str">
        <f t="shared" si="58"/>
        <v>'m_supl_paux' : r_val['m_supl_paux'],</v>
      </c>
    </row>
    <row r="131" spans="10:12" x14ac:dyDescent="0.3">
      <c r="J131" s="14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4" t="s">
        <v>548</v>
      </c>
      <c r="K132" t="s">
        <v>556</v>
      </c>
      <c r="L132" t="str">
        <f t="shared" si="58"/>
        <v>'busq_puesto' : r_val['busq_puesto'],</v>
      </c>
    </row>
    <row r="133" spans="10:12" x14ac:dyDescent="0.3">
      <c r="J133" s="14" t="s">
        <v>616</v>
      </c>
      <c r="K133" t="s">
        <v>656</v>
      </c>
      <c r="L133" t="str">
        <f t="shared" si="58"/>
        <v>'m_busq' : r_val['m_busq'],</v>
      </c>
    </row>
    <row r="134" spans="10:12" x14ac:dyDescent="0.3">
      <c r="J134" s="1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4" t="s">
        <v>549</v>
      </c>
      <c r="K135" t="s">
        <v>557</v>
      </c>
      <c r="L135" t="str">
        <f t="shared" si="58"/>
        <v>'supl_busq_puesto' : r_val['supl_busq_puesto'],</v>
      </c>
    </row>
    <row r="136" spans="10:12" x14ac:dyDescent="0.3">
      <c r="J136" s="14" t="s">
        <v>617</v>
      </c>
      <c r="K136" t="s">
        <v>657</v>
      </c>
      <c r="L136" t="str">
        <f t="shared" si="58"/>
        <v>'m_supl_busq' : r_val['m_supl_busq'],</v>
      </c>
    </row>
    <row r="137" spans="10:12" x14ac:dyDescent="0.3">
      <c r="J137" s="18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8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8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8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8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8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8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8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8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8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8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578</v>
      </c>
      <c r="K150" t="s">
        <v>618</v>
      </c>
      <c r="L150" t="str">
        <f t="shared" si="78"/>
        <v>'nombre1' : r_val['nombre1'],</v>
      </c>
    </row>
    <row r="151" spans="10:12" x14ac:dyDescent="0.3">
      <c r="J151" t="s">
        <v>580</v>
      </c>
      <c r="K151" t="s">
        <v>619</v>
      </c>
      <c r="L151" t="str">
        <f t="shared" si="78"/>
        <v>'puesto1' : r_val['puesto1'],</v>
      </c>
    </row>
    <row r="152" spans="10:12" x14ac:dyDescent="0.3">
      <c r="J152" t="s">
        <v>598</v>
      </c>
      <c r="K152" t="s">
        <v>620</v>
      </c>
      <c r="L152" t="str">
        <f t="shared" si="78"/>
        <v>'m1' : r_val['m1'],</v>
      </c>
    </row>
    <row r="153" spans="10:12" x14ac:dyDescent="0.3">
      <c r="J153" t="s">
        <v>579</v>
      </c>
      <c r="K153" t="s">
        <v>621</v>
      </c>
      <c r="L153" t="str">
        <f t="shared" si="78"/>
        <v>'nombre2' : r_val['nombre2'],</v>
      </c>
    </row>
    <row r="154" spans="10:12" x14ac:dyDescent="0.3">
      <c r="J154" t="s">
        <v>581</v>
      </c>
      <c r="K154" t="s">
        <v>622</v>
      </c>
      <c r="L154" t="str">
        <f t="shared" si="78"/>
        <v>'puesto2' : r_val['puesto2'],</v>
      </c>
    </row>
    <row r="155" spans="10:12" x14ac:dyDescent="0.3">
      <c r="J155" t="s">
        <v>599</v>
      </c>
      <c r="K155" t="s">
        <v>623</v>
      </c>
      <c r="L155" t="str">
        <f t="shared" si="78"/>
        <v>'m2' : r_val['m2'],</v>
      </c>
    </row>
    <row r="156" spans="10:12" x14ac:dyDescent="0.3">
      <c r="J156" t="s">
        <v>582</v>
      </c>
      <c r="K156" t="s">
        <v>624</v>
      </c>
      <c r="L156" t="str">
        <f t="shared" si="78"/>
        <v>'nombre3' : r_val['nombre3'],</v>
      </c>
    </row>
    <row r="157" spans="10:12" x14ac:dyDescent="0.3">
      <c r="J157" t="s">
        <v>583</v>
      </c>
      <c r="K157" t="s">
        <v>625</v>
      </c>
      <c r="L157" t="str">
        <f t="shared" si="78"/>
        <v>'puesto3' : r_val['puesto3'],</v>
      </c>
    </row>
    <row r="158" spans="10:12" x14ac:dyDescent="0.3">
      <c r="J158" t="s">
        <v>600</v>
      </c>
      <c r="K158" t="s">
        <v>626</v>
      </c>
      <c r="L158" t="str">
        <f t="shared" si="78"/>
        <v>'m3' : r_val['m3'],</v>
      </c>
    </row>
    <row r="159" spans="10:12" x14ac:dyDescent="0.3">
      <c r="J159" t="s">
        <v>584</v>
      </c>
      <c r="K159" t="s">
        <v>627</v>
      </c>
      <c r="L159" t="str">
        <f t="shared" si="78"/>
        <v>'nombre4' : r_val['nombre4'],</v>
      </c>
    </row>
    <row r="160" spans="10:12" x14ac:dyDescent="0.3">
      <c r="J160" t="s">
        <v>585</v>
      </c>
      <c r="K160" t="s">
        <v>628</v>
      </c>
      <c r="L160" t="str">
        <f t="shared" si="78"/>
        <v>'puesto4' : r_val['puesto4'],</v>
      </c>
    </row>
    <row r="161" spans="10:12" x14ac:dyDescent="0.3">
      <c r="J161" t="s">
        <v>601</v>
      </c>
      <c r="K161" t="s">
        <v>629</v>
      </c>
      <c r="L161" t="str">
        <f t="shared" si="78"/>
        <v>'m4' : r_val['m4'],</v>
      </c>
    </row>
    <row r="162" spans="10:12" x14ac:dyDescent="0.3">
      <c r="J162" t="s">
        <v>586</v>
      </c>
      <c r="K162" t="s">
        <v>630</v>
      </c>
      <c r="L162" t="str">
        <f t="shared" si="78"/>
        <v>'nombre5' : r_val['nombre5'],</v>
      </c>
    </row>
    <row r="163" spans="10:12" x14ac:dyDescent="0.3">
      <c r="J163" t="s">
        <v>587</v>
      </c>
      <c r="K163" t="s">
        <v>631</v>
      </c>
      <c r="L163" t="str">
        <f t="shared" si="78"/>
        <v>'puesto5' : r_val['puesto5'],</v>
      </c>
    </row>
    <row r="164" spans="10:12" x14ac:dyDescent="0.3">
      <c r="J164" t="s">
        <v>602</v>
      </c>
      <c r="K164" t="s">
        <v>632</v>
      </c>
      <c r="L164" t="str">
        <f t="shared" si="78"/>
        <v>'m5' : r_val['m5'],</v>
      </c>
    </row>
    <row r="165" spans="10:12" x14ac:dyDescent="0.3">
      <c r="J165" t="s">
        <v>588</v>
      </c>
      <c r="K165" t="s">
        <v>633</v>
      </c>
      <c r="L165" t="str">
        <f t="shared" si="78"/>
        <v>'nombre6' : r_val['nombre6'],</v>
      </c>
    </row>
    <row r="166" spans="10:12" x14ac:dyDescent="0.3">
      <c r="J166" t="s">
        <v>589</v>
      </c>
      <c r="K166" t="s">
        <v>634</v>
      </c>
      <c r="L166" t="str">
        <f t="shared" si="78"/>
        <v>'puesto6' : r_val['puesto6'],</v>
      </c>
    </row>
    <row r="167" spans="10:12" x14ac:dyDescent="0.3">
      <c r="J167" t="s">
        <v>603</v>
      </c>
      <c r="K167" t="s">
        <v>635</v>
      </c>
      <c r="L167" t="str">
        <f t="shared" si="78"/>
        <v>'m6' : r_val['m6'],</v>
      </c>
    </row>
    <row r="168" spans="10:12" x14ac:dyDescent="0.3">
      <c r="J168" t="s">
        <v>590</v>
      </c>
      <c r="K168" t="s">
        <v>636</v>
      </c>
      <c r="L168" t="str">
        <f t="shared" si="78"/>
        <v>'nombre7' : r_val['nombre7'],</v>
      </c>
    </row>
    <row r="169" spans="10:12" x14ac:dyDescent="0.3">
      <c r="J169" t="s">
        <v>591</v>
      </c>
      <c r="K169" t="s">
        <v>637</v>
      </c>
      <c r="L169" t="str">
        <f t="shared" si="78"/>
        <v>'puesto7' : r_val['puesto7'],</v>
      </c>
    </row>
    <row r="170" spans="10:12" x14ac:dyDescent="0.3">
      <c r="J170" t="s">
        <v>604</v>
      </c>
      <c r="K170" t="s">
        <v>638</v>
      </c>
      <c r="L170" t="str">
        <f t="shared" si="78"/>
        <v>'m7' : r_val['m7'],</v>
      </c>
    </row>
    <row r="171" spans="10:12" x14ac:dyDescent="0.3">
      <c r="J171" t="s">
        <v>592</v>
      </c>
      <c r="K171" t="s">
        <v>639</v>
      </c>
      <c r="L171" t="str">
        <f t="shared" si="78"/>
        <v>'nombre8' : r_val['nombre8'],</v>
      </c>
    </row>
    <row r="172" spans="10:12" x14ac:dyDescent="0.3">
      <c r="J172" t="s">
        <v>593</v>
      </c>
      <c r="K172" t="s">
        <v>640</v>
      </c>
      <c r="L172" t="str">
        <f t="shared" si="78"/>
        <v>'puesto8' : r_val['puesto8'],</v>
      </c>
    </row>
    <row r="173" spans="10:12" x14ac:dyDescent="0.3">
      <c r="J173" t="s">
        <v>605</v>
      </c>
      <c r="K173" t="s">
        <v>641</v>
      </c>
      <c r="L173" t="str">
        <f t="shared" si="78"/>
        <v>'m8' : r_val['m8'],</v>
      </c>
    </row>
    <row r="174" spans="10:12" x14ac:dyDescent="0.3">
      <c r="J174" t="s">
        <v>594</v>
      </c>
      <c r="K174" t="s">
        <v>642</v>
      </c>
      <c r="L174" t="str">
        <f t="shared" si="78"/>
        <v>'nombre9' : r_val['nombre9'],</v>
      </c>
    </row>
    <row r="175" spans="10:12" x14ac:dyDescent="0.3">
      <c r="J175" t="s">
        <v>595</v>
      </c>
      <c r="K175" t="s">
        <v>643</v>
      </c>
      <c r="L175" t="str">
        <f t="shared" si="78"/>
        <v>'puesto9' : r_val['puesto9'],</v>
      </c>
    </row>
    <row r="176" spans="10:12" x14ac:dyDescent="0.3">
      <c r="J176" t="s">
        <v>606</v>
      </c>
      <c r="K176" t="s">
        <v>644</v>
      </c>
      <c r="L176" t="str">
        <f t="shared" si="78"/>
        <v>'m9' : r_val['m9'],</v>
      </c>
    </row>
    <row r="177" spans="10:12" x14ac:dyDescent="0.3">
      <c r="J177" t="s">
        <v>596</v>
      </c>
      <c r="K177" t="s">
        <v>645</v>
      </c>
      <c r="L177" t="str">
        <f t="shared" si="78"/>
        <v>'nombre10' : r_val['nombre10'],</v>
      </c>
    </row>
    <row r="178" spans="10:12" x14ac:dyDescent="0.3">
      <c r="J178" t="s">
        <v>597</v>
      </c>
      <c r="K178" t="s">
        <v>646</v>
      </c>
      <c r="L178" t="str">
        <f t="shared" si="78"/>
        <v>'puesto10' : r_val['puesto10'],</v>
      </c>
    </row>
    <row r="179" spans="10:12" x14ac:dyDescent="0.3">
      <c r="J179" t="s">
        <v>607</v>
      </c>
      <c r="K179" t="s">
        <v>647</v>
      </c>
      <c r="L179" t="str">
        <f t="shared" si="78"/>
        <v>'m10' : r_val['m10'],</v>
      </c>
    </row>
    <row r="180" spans="10:12" x14ac:dyDescent="0.3">
      <c r="J180" s="19" t="s">
        <v>1666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19" t="s">
        <v>1667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3" t="s">
        <v>1669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5" t="s">
        <v>1670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0" t="s">
        <v>1671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4" t="s">
        <v>1672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7" t="s">
        <v>1678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7" t="s">
        <v>1679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7" t="s">
        <v>1680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7" t="s">
        <v>1681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8" t="s">
        <v>1685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3" t="s">
        <v>1686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3" t="s">
        <v>1687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3" t="s">
        <v>1688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3" t="s">
        <v>1689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0" t="s">
        <v>1995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0" t="s">
        <v>1996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0" t="s">
        <v>1997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0" t="s">
        <v>1998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0" t="s">
        <v>1999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0" t="s">
        <v>2000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0" t="s">
        <v>2001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0" t="s">
        <v>2002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0" t="s">
        <v>2003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0" t="s">
        <v>2004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0" t="s">
        <v>2005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0" t="s">
        <v>2006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0" t="s">
        <v>2007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0" t="s">
        <v>2008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0" t="s">
        <v>2009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0" t="s">
        <v>2010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2025-05-19T04:33:56Z</dcterms:modified>
</cp:coreProperties>
</file>