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543" documentId="13_ncr:1_{898522BF-B0F8-4888-9748-DC730D5D6CBB}" xr6:coauthVersionLast="47" xr6:coauthVersionMax="47" xr10:uidLastSave="{E53BA482-5013-4DFA-B919-3BE1BF1C1266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6" i="1" l="1"/>
  <c r="FT105" i="1"/>
  <c r="FK101" i="1"/>
  <c r="FT101" i="1"/>
  <c r="FW166" i="1"/>
  <c r="FW107" i="1"/>
  <c r="FW106" i="1"/>
  <c r="FW92" i="1"/>
  <c r="FW81" i="1"/>
  <c r="FW61" i="1"/>
  <c r="FW58" i="1"/>
  <c r="FW55" i="1"/>
  <c r="FW11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W13" i="1" s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W190" i="1" s="1"/>
  <c r="FV194" i="1"/>
  <c r="FW194" i="1" s="1"/>
  <c r="FV198" i="1"/>
  <c r="FW198" i="1" s="1"/>
  <c r="FV5" i="1"/>
  <c r="FW5" i="1" s="1"/>
  <c r="FV9" i="1"/>
  <c r="FW9" i="1" s="1"/>
  <c r="FV34" i="1"/>
  <c r="FW34" i="1" s="1"/>
  <c r="FV37" i="1"/>
  <c r="FW37" i="1" s="1"/>
  <c r="FV36" i="1"/>
  <c r="FW36" i="1" s="1"/>
  <c r="FV39" i="1"/>
  <c r="FW39" i="1" s="1"/>
  <c r="FV16" i="1"/>
  <c r="FW16" i="1" s="1"/>
  <c r="FV17" i="1"/>
  <c r="FW17" i="1" s="1"/>
  <c r="FV38" i="1"/>
  <c r="FW38" i="1" s="1"/>
  <c r="FV20" i="1"/>
  <c r="FW20" i="1" s="1"/>
  <c r="FV46" i="1"/>
  <c r="FW46" i="1" s="1"/>
  <c r="FV50" i="1"/>
  <c r="FW50" i="1" s="1"/>
  <c r="FV54" i="1"/>
  <c r="FW54" i="1" s="1"/>
  <c r="FV58" i="1"/>
  <c r="FV62" i="1"/>
  <c r="FW62" i="1" s="1"/>
  <c r="FV66" i="1"/>
  <c r="FW66" i="1" s="1"/>
  <c r="FV70" i="1"/>
  <c r="FW70" i="1" s="1"/>
  <c r="FV74" i="1"/>
  <c r="FW74" i="1" s="1"/>
  <c r="FV78" i="1"/>
  <c r="FW78" i="1" s="1"/>
  <c r="FV82" i="1"/>
  <c r="FW82" i="1" s="1"/>
  <c r="FV86" i="1"/>
  <c r="FW86" i="1" s="1"/>
  <c r="FV90" i="1"/>
  <c r="FW90" i="1" s="1"/>
  <c r="FV94" i="1"/>
  <c r="FW94" i="1" s="1"/>
  <c r="FV98" i="1"/>
  <c r="FW98" i="1" s="1"/>
  <c r="FV102" i="1"/>
  <c r="FW102" i="1" s="1"/>
  <c r="FV106" i="1"/>
  <c r="FV110" i="1"/>
  <c r="FW110" i="1" s="1"/>
  <c r="FV114" i="1"/>
  <c r="FW114" i="1" s="1"/>
  <c r="FV118" i="1"/>
  <c r="FW118" i="1" s="1"/>
  <c r="FV122" i="1"/>
  <c r="FW122" i="1" s="1"/>
  <c r="FV126" i="1"/>
  <c r="FW126" i="1" s="1"/>
  <c r="FV130" i="1"/>
  <c r="FW130" i="1" s="1"/>
  <c r="FV134" i="1"/>
  <c r="FW134" i="1" s="1"/>
  <c r="FV138" i="1"/>
  <c r="FW138" i="1" s="1"/>
  <c r="FV142" i="1"/>
  <c r="FW142" i="1" s="1"/>
  <c r="FV146" i="1"/>
  <c r="FW146" i="1" s="1"/>
  <c r="FV150" i="1"/>
  <c r="FW150" i="1" s="1"/>
  <c r="FV154" i="1"/>
  <c r="FW154" i="1" s="1"/>
  <c r="FV158" i="1"/>
  <c r="FW158" i="1" s="1"/>
  <c r="FV162" i="1"/>
  <c r="FW162" i="1" s="1"/>
  <c r="FV166" i="1"/>
  <c r="FV170" i="1"/>
  <c r="FW170" i="1" s="1"/>
  <c r="FV174" i="1"/>
  <c r="FW174" i="1" s="1"/>
  <c r="FV178" i="1"/>
  <c r="FW178" i="1" s="1"/>
  <c r="FV182" i="1"/>
  <c r="FW182" i="1" s="1"/>
  <c r="FV186" i="1"/>
  <c r="FW186" i="1" s="1"/>
  <c r="FV60" i="1"/>
  <c r="FW60" i="1" s="1"/>
  <c r="FV64" i="1"/>
  <c r="FW64" i="1" s="1"/>
  <c r="FV68" i="1"/>
  <c r="FW68" i="1" s="1"/>
  <c r="FV80" i="1"/>
  <c r="FW80" i="1" s="1"/>
  <c r="FV84" i="1"/>
  <c r="FW84" i="1" s="1"/>
  <c r="FV92" i="1"/>
  <c r="FV96" i="1"/>
  <c r="FW96" i="1" s="1"/>
  <c r="FV100" i="1"/>
  <c r="FW100" i="1" s="1"/>
  <c r="FV116" i="1"/>
  <c r="FW116" i="1" s="1"/>
  <c r="FV120" i="1"/>
  <c r="FW120" i="1" s="1"/>
  <c r="FV144" i="1"/>
  <c r="FW144" i="1" s="1"/>
  <c r="FV148" i="1"/>
  <c r="FW148" i="1" s="1"/>
  <c r="FV156" i="1"/>
  <c r="FW156" i="1" s="1"/>
  <c r="FV160" i="1"/>
  <c r="FW160" i="1" s="1"/>
  <c r="FV164" i="1"/>
  <c r="FW164" i="1" s="1"/>
  <c r="FV172" i="1"/>
  <c r="FW172" i="1" s="1"/>
  <c r="FV176" i="1"/>
  <c r="FW176" i="1" s="1"/>
  <c r="FV180" i="1"/>
  <c r="FW180" i="1" s="1"/>
  <c r="FV184" i="1"/>
  <c r="FW184" i="1" s="1"/>
  <c r="FV188" i="1"/>
  <c r="FW188" i="1" s="1"/>
  <c r="FV192" i="1"/>
  <c r="FW192" i="1" s="1"/>
  <c r="FV196" i="1"/>
  <c r="FW196" i="1" s="1"/>
  <c r="FV3" i="1"/>
  <c r="FW3" i="1" s="1"/>
  <c r="FV7" i="1"/>
  <c r="FW7" i="1" s="1"/>
  <c r="FV11" i="1"/>
  <c r="FV21" i="1"/>
  <c r="FW21" i="1" s="1"/>
  <c r="FV27" i="1"/>
  <c r="FW27" i="1" s="1"/>
  <c r="FV29" i="1"/>
  <c r="FW29" i="1" s="1"/>
  <c r="FV30" i="1"/>
  <c r="FW30" i="1" s="1"/>
  <c r="FV31" i="1"/>
  <c r="FW31" i="1" s="1"/>
  <c r="FV22" i="1"/>
  <c r="FW22" i="1" s="1"/>
  <c r="FV24" i="1"/>
  <c r="FW24" i="1" s="1"/>
  <c r="FV44" i="1"/>
  <c r="FW44" i="1" s="1"/>
  <c r="FV48" i="1"/>
  <c r="FW48" i="1" s="1"/>
  <c r="FV52" i="1"/>
  <c r="FW52" i="1" s="1"/>
  <c r="FV56" i="1"/>
  <c r="FW56" i="1" s="1"/>
  <c r="FV72" i="1"/>
  <c r="FW72" i="1" s="1"/>
  <c r="FV76" i="1"/>
  <c r="FW76" i="1" s="1"/>
  <c r="FV88" i="1"/>
  <c r="FW88" i="1" s="1"/>
  <c r="FV104" i="1"/>
  <c r="FW104" i="1" s="1"/>
  <c r="FV108" i="1"/>
  <c r="FW108" i="1" s="1"/>
  <c r="FV112" i="1"/>
  <c r="FW112" i="1" s="1"/>
  <c r="FV124" i="1"/>
  <c r="FW124" i="1" s="1"/>
  <c r="FV128" i="1"/>
  <c r="FW128" i="1" s="1"/>
  <c r="FV132" i="1"/>
  <c r="FW132" i="1" s="1"/>
  <c r="FV136" i="1"/>
  <c r="FW136" i="1" s="1"/>
  <c r="FV140" i="1"/>
  <c r="FW140" i="1" s="1"/>
  <c r="FV152" i="1"/>
  <c r="FW152" i="1" s="1"/>
  <c r="FV168" i="1"/>
  <c r="FW168" i="1" s="1"/>
  <c r="FV6" i="1"/>
  <c r="FW6" i="1" s="1"/>
  <c r="FV10" i="1"/>
  <c r="FW10" i="1" s="1"/>
  <c r="FV15" i="1"/>
  <c r="FW15" i="1" s="1"/>
  <c r="FV32" i="1"/>
  <c r="FW32" i="1" s="1"/>
  <c r="FV18" i="1"/>
  <c r="FW18" i="1" s="1"/>
  <c r="FV19" i="1"/>
  <c r="FW19" i="1" s="1"/>
  <c r="FV33" i="1"/>
  <c r="FW33" i="1" s="1"/>
  <c r="FV28" i="1"/>
  <c r="FW28" i="1" s="1"/>
  <c r="FV35" i="1"/>
  <c r="FW35" i="1" s="1"/>
  <c r="FV25" i="1"/>
  <c r="FW25" i="1" s="1"/>
  <c r="FV47" i="1"/>
  <c r="FW47" i="1" s="1"/>
  <c r="FV51" i="1"/>
  <c r="FW51" i="1" s="1"/>
  <c r="FV55" i="1"/>
  <c r="FV59" i="1"/>
  <c r="FW59" i="1" s="1"/>
  <c r="FV63" i="1"/>
  <c r="FV67" i="1"/>
  <c r="FW67" i="1" s="1"/>
  <c r="FV71" i="1"/>
  <c r="FW71" i="1" s="1"/>
  <c r="FV75" i="1"/>
  <c r="FW75" i="1" s="1"/>
  <c r="FV79" i="1"/>
  <c r="FW79" i="1" s="1"/>
  <c r="FV83" i="1"/>
  <c r="FW83" i="1" s="1"/>
  <c r="FV87" i="1"/>
  <c r="FW87" i="1" s="1"/>
  <c r="FV91" i="1"/>
  <c r="FW91" i="1" s="1"/>
  <c r="FV95" i="1"/>
  <c r="FW95" i="1" s="1"/>
  <c r="FV99" i="1"/>
  <c r="FW99" i="1" s="1"/>
  <c r="FV103" i="1"/>
  <c r="FW103" i="1" s="1"/>
  <c r="FV107" i="1"/>
  <c r="FV111" i="1"/>
  <c r="FW111" i="1" s="1"/>
  <c r="FV115" i="1"/>
  <c r="FW115" i="1" s="1"/>
  <c r="FV119" i="1"/>
  <c r="FW119" i="1" s="1"/>
  <c r="FV123" i="1"/>
  <c r="FW123" i="1" s="1"/>
  <c r="FV127" i="1"/>
  <c r="FW127" i="1" s="1"/>
  <c r="FV131" i="1"/>
  <c r="FW131" i="1" s="1"/>
  <c r="FV135" i="1"/>
  <c r="FW135" i="1" s="1"/>
  <c r="FV139" i="1"/>
  <c r="FW139" i="1" s="1"/>
  <c r="FV143" i="1"/>
  <c r="FW143" i="1" s="1"/>
  <c r="FV147" i="1"/>
  <c r="FW147" i="1" s="1"/>
  <c r="FV151" i="1"/>
  <c r="FW151" i="1" s="1"/>
  <c r="FV155" i="1"/>
  <c r="FW155" i="1" s="1"/>
  <c r="FV159" i="1"/>
  <c r="FW159" i="1" s="1"/>
  <c r="FV163" i="1"/>
  <c r="FW163" i="1" s="1"/>
  <c r="FV167" i="1"/>
  <c r="FW167" i="1" s="1"/>
  <c r="FV171" i="1"/>
  <c r="FW171" i="1" s="1"/>
  <c r="FV175" i="1"/>
  <c r="FW175" i="1" s="1"/>
  <c r="FV179" i="1"/>
  <c r="FW179" i="1" s="1"/>
  <c r="FV183" i="1"/>
  <c r="FW183" i="1" s="1"/>
  <c r="FV187" i="1"/>
  <c r="FW187" i="1" s="1"/>
  <c r="FV191" i="1"/>
  <c r="FW191" i="1" s="1"/>
  <c r="FV195" i="1"/>
  <c r="FW195" i="1" s="1"/>
  <c r="FV4" i="1"/>
  <c r="FW4" i="1" s="1"/>
  <c r="FV8" i="1"/>
  <c r="FW8" i="1" s="1"/>
  <c r="FV12" i="1"/>
  <c r="FW12" i="1" s="1"/>
  <c r="FV14" i="1"/>
  <c r="FW14" i="1" s="1"/>
  <c r="FV42" i="1"/>
  <c r="FW42" i="1" s="1"/>
  <c r="FV23" i="1"/>
  <c r="FW23" i="1" s="1"/>
  <c r="FV45" i="1"/>
  <c r="FW45" i="1" s="1"/>
  <c r="FV49" i="1"/>
  <c r="FW49" i="1" s="1"/>
  <c r="FV53" i="1"/>
  <c r="FW53" i="1" s="1"/>
  <c r="FV57" i="1"/>
  <c r="FW57" i="1" s="1"/>
  <c r="FV61" i="1"/>
  <c r="FV65" i="1"/>
  <c r="FW65" i="1" s="1"/>
  <c r="FV69" i="1"/>
  <c r="FW69" i="1" s="1"/>
  <c r="FV73" i="1"/>
  <c r="FW73" i="1" s="1"/>
  <c r="FV77" i="1"/>
  <c r="FW77" i="1" s="1"/>
  <c r="FV81" i="1"/>
  <c r="FV85" i="1"/>
  <c r="FW85" i="1" s="1"/>
  <c r="FV89" i="1"/>
  <c r="FW89" i="1" s="1"/>
  <c r="FV93" i="1"/>
  <c r="FW93" i="1" s="1"/>
  <c r="FV97" i="1"/>
  <c r="FW97" i="1" s="1"/>
  <c r="FV101" i="1"/>
  <c r="FW101" i="1" s="1"/>
  <c r="FV105" i="1"/>
  <c r="FW105" i="1" s="1"/>
  <c r="FV109" i="1"/>
  <c r="FW109" i="1" s="1"/>
  <c r="FV113" i="1"/>
  <c r="FW113" i="1" s="1"/>
  <c r="FV117" i="1"/>
  <c r="FW117" i="1" s="1"/>
  <c r="FV121" i="1"/>
  <c r="FW121" i="1" s="1"/>
  <c r="FV125" i="1"/>
  <c r="FW125" i="1" s="1"/>
  <c r="FV129" i="1"/>
  <c r="FW129" i="1" s="1"/>
  <c r="FV133" i="1"/>
  <c r="FW133" i="1" s="1"/>
  <c r="FV137" i="1"/>
  <c r="FW137" i="1" s="1"/>
  <c r="FV141" i="1"/>
  <c r="FW141" i="1" s="1"/>
  <c r="FV145" i="1"/>
  <c r="FW145" i="1" s="1"/>
  <c r="FV149" i="1"/>
  <c r="FW149" i="1" s="1"/>
  <c r="FV153" i="1"/>
  <c r="FW153" i="1" s="1"/>
  <c r="FV157" i="1"/>
  <c r="FW157" i="1" s="1"/>
  <c r="FV161" i="1"/>
  <c r="FW161" i="1" s="1"/>
  <c r="FV165" i="1"/>
  <c r="FW165" i="1" s="1"/>
  <c r="FV169" i="1"/>
  <c r="FW169" i="1" s="1"/>
  <c r="FV173" i="1"/>
  <c r="FW173" i="1" s="1"/>
  <c r="FV177" i="1"/>
  <c r="FW177" i="1" s="1"/>
  <c r="FV181" i="1"/>
  <c r="FW181" i="1" s="1"/>
  <c r="FV185" i="1"/>
  <c r="FW185" i="1" s="1"/>
  <c r="FV189" i="1"/>
  <c r="FW189" i="1" s="1"/>
  <c r="FV193" i="1"/>
  <c r="FW193" i="1" s="1"/>
  <c r="FV197" i="1"/>
  <c r="FW197" i="1" s="1"/>
  <c r="FV26" i="1"/>
  <c r="FW26" i="1" s="1"/>
  <c r="FV40" i="1"/>
  <c r="FW40" i="1" s="1"/>
  <c r="FV43" i="1"/>
  <c r="FW43" i="1" s="1"/>
  <c r="FV41" i="1"/>
  <c r="FW41" i="1" s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<sst xmlns="http://schemas.openxmlformats.org/spreadsheetml/2006/main" count="10821" uniqueCount="3576">
  <si>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</si>
  <si>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</si>
  <si>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</si>
  <si>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</si>
  <si>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</si>
  <si>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</si>
  <si>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</si>
  <si>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</si>
  <si>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</si>
  <si>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</si>
  <si>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</si>
  <si>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</si>
  <si>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</si>
  <si>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</si>
  <si>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</si>
  <si>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</si>
  <si>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</si>
  <si>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</si>
  <si>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</si>
  <si>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</si>
  <si>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</si>
  <si>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</si>
  <si>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</si>
  <si>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</si>
  <si>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</si>
  <si>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</si>
  <si>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</si>
  <si>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</si>
  <si>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</si>
  <si>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</si>
  <si>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</si>
  <si>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</si>
  <si>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</si>
  <si>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</si>
  <si>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</si>
  <si>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</si>
  <si>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</si>
  <si>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</si>
  <si>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</si>
  <si>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</si>
  <si>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</si>
  <si>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</si>
  <si>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</si>
  <si>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</si>
  <si>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</si>
  <si>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</si>
  <si>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</si>
  <si>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</si>
  <si>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</si>
  <si>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</si>
  <si>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</si>
  <si>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</si>
  <si>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</si>
  <si>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</si>
  <si>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</si>
  <si>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</si>
  <si>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</si>
  <si>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</si>
  <si>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</si>
  <si>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</si>
  <si>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</si>
  <si>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</si>
  <si>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</si>
  <si>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</si>
  <si>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</si>
  <si>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</si>
  <si>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</si>
  <si>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</si>
  <si>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</si>
  <si>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</si>
  <si>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</si>
  <si>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</si>
  <si>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</si>
  <si>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</si>
  <si>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</si>
  <si>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</si>
  <si>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</si>
  <si>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</si>
  <si>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</si>
  <si>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</si>
  <si>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</si>
  <si>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</si>
  <si>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</si>
  <si>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</si>
  <si>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</si>
  <si>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</si>
  <si>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</si>
  <si>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</si>
  <si>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</si>
  <si>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</si>
  <si>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</si>
  <si>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</si>
  <si>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</si>
  <si>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</si>
  <si>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</si>
  <si>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</si>
  <si>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</si>
  <si>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</si>
  <si>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</si>
  <si>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</si>
  <si>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</si>
  <si>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</si>
  <si>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</si>
  <si>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</si>
  <si>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</si>
  <si>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</si>
  <si>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</si>
  <si>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</si>
  <si>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</si>
  <si>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</si>
  <si>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</si>
  <si>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</si>
  <si>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</si>
  <si>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</si>
  <si>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</si>
  <si>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</si>
  <si>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</si>
  <si>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</si>
  <si>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</si>
  <si>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</si>
  <si>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</si>
  <si>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</si>
  <si>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</si>
  <si>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</si>
  <si>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</si>
  <si>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</si>
  <si>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</si>
  <si>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</si>
  <si>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</si>
  <si>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</si>
  <si>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</si>
  <si>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</si>
  <si>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</si>
  <si>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</si>
  <si>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</si>
  <si>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</si>
  <si>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</si>
  <si>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</si>
  <si>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</si>
  <si>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</si>
  <si>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</si>
  <si>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</si>
  <si>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</si>
  <si>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</si>
  <si>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</si>
  <si>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</si>
  <si>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</si>
  <si>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</si>
  <si>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</si>
  <si>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</si>
  <si>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</si>
  <si>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</si>
  <si>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</si>
  <si>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</si>
  <si>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</si>
  <si>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</si>
  <si>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</si>
  <si>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</si>
  <si>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</si>
  <si>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</si>
  <si>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</si>
  <si>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</si>
  <si>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</si>
  <si>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</si>
  <si>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</si>
  <si>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</si>
  <si>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</si>
  <si>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</si>
  <si>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</si>
  <si>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</si>
  <si>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</si>
  <si>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</si>
  <si>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</si>
  <si>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</si>
  <si>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</si>
  <si>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</si>
  <si>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</si>
  <si>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</si>
  <si>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</si>
  <si>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</si>
  <si>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</si>
  <si>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</si>
  <si>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</si>
  <si>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</si>
  <si>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</si>
  <si>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</si>
  <si>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</si>
  <si>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</si>
  <si>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</si>
  <si>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</si>
  <si>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</si>
  <si>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</si>
  <si>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</si>
  <si>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</si>
  <si>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</si>
  <si>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</si>
  <si>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</si>
  <si>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</si>
  <si>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</si>
  <si>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</si>
  <si>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</si>
  <si>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</si>
  <si>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</si>
  <si>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</si>
  <si>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</si>
  <si>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</si>
  <si>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</si>
  <si>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</si>
  <si>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</si>
  <si>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</si>
  <si>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</si>
  <si>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</si>
  <si>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</si>
  <si>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</si>
  <si>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</si>
  <si>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</si>
  <si>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</si>
  <si>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</si>
  <si>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</si>
  <si>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</si>
  <si>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</si>
  <si>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</si>
  <si>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</si>
  <si>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</si>
  <si>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</si>
  <si>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</si>
  <si>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</si>
  <si>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</si>
  <si>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</si>
  <si>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</si>
  <si>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</si>
  <si>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</si>
  <si>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</si>
  <si>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</si>
  <si>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</si>
  <si>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</si>
  <si>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</si>
  <si>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</si>
  <si>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</si>
  <si>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</si>
  <si>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</si>
  <si>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</si>
  <si>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</si>
  <si>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</si>
  <si>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</si>
  <si>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</si>
  <si>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</si>
  <si>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</si>
  <si>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</si>
  <si>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</si>
  <si>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</si>
  <si>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</si>
  <si>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</si>
  <si>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</si>
  <si>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</si>
  <si>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</si>
  <si>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</si>
  <si>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</si>
  <si>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</si>
  <si>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</si>
  <si>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</si>
  <si>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</si>
  <si>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</si>
  <si>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</si>
  <si>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</si>
  <si>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</si>
  <si>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</si>
  <si>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</si>
  <si>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</si>
  <si>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</si>
  <si>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</si>
  <si>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</si>
  <si>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</si>
  <si>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</si>
  <si>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</si>
  <si>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</si>
  <si>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</si>
  <si>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</si>
  <si>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</si>
  <si>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</si>
  <si>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</si>
  <si>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</si>
  <si>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</si>
  <si>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</si>
  <si>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</si>
  <si>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</si>
  <si>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</si>
  <si>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</si>
  <si>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</si>
  <si>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</si>
  <si>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</si>
  <si>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</si>
  <si>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</si>
  <si>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</si>
  <si>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</si>
  <si>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</si>
  <si>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</si>
  <si>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</si>
  <si>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</si>
  <si>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</si>
  <si>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</si>
  <si>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</si>
  <si>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</si>
  <si>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</si>
  <si>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</si>
  <si>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</si>
  <si>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</si>
  <si>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</si>
  <si>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</si>
  <si>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</si>
  <si>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</si>
  <si>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</si>
  <si>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</si>
  <si>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</si>
  <si>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</si>
  <si>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</si>
  <si>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</si>
  <si>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</si>
  <si>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</si>
  <si>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</si>
  <si>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</si>
  <si>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</si>
  <si>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</si>
  <si>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</si>
  <si>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</si>
  <si>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</si>
  <si>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</si>
  <si>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</si>
  <si>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</si>
  <si>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</si>
  <si>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</si>
  <si>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</si>
  <si>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</si>
  <si>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</si>
  <si>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</si>
  <si>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</si>
  <si>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</si>
  <si>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</si>
  <si>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</si>
  <si>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</si>
  <si>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</si>
  <si>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</si>
  <si>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</si>
  <si>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</si>
  <si>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</si>
  <si>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</si>
  <si>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</si>
  <si>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</si>
  <si>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</si>
  <si>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</si>
  <si>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</si>
  <si>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</si>
  <si>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</si>
  <si>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</si>
  <si>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</si>
  <si>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</si>
  <si>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</si>
  <si>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</si>
  <si>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</si>
  <si>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</si>
  <si>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</si>
  <si>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</si>
  <si>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</si>
  <si>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</si>
  <si>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</si>
  <si>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</si>
  <si>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</si>
  <si>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</si>
  <si>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</si>
  <si>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</si>
  <si>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</si>
  <si>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</si>
  <si>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</si>
  <si>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</si>
  <si>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</si>
  <si>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</si>
  <si>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</si>
  <si>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</si>
  <si>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</si>
  <si>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</si>
  <si>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</si>
  <si>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</si>
  <si>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</si>
  <si>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</si>
  <si>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</si>
  <si>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</si>
  <si>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</si>
  <si>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</si>
  <si>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</si>
  <si>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</si>
  <si>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</si>
  <si>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</si>
  <si>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</si>
  <si>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</si>
  <si>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</si>
  <si>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</si>
  <si>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</si>
  <si>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</si>
  <si>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</si>
  <si>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</si>
  <si>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</si>
  <si>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</si>
  <si>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</si>
  <si>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</si>
  <si>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</si>
  <si>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</si>
  <si>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</si>
  <si>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</si>
  <si>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</si>
  <si>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</si>
  <si>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</si>
  <si>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</si>
  <si>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</si>
  <si>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</si>
  <si>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</si>
  <si>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</si>
  <si>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</si>
  <si>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</si>
  <si>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</si>
  <si>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</si>
  <si>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</si>
  <si>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</si>
  <si>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</si>
  <si>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</si>
  <si>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</si>
  <si>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</si>
  <si>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</si>
  <si>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</si>
  <si>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</si>
  <si>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</si>
  <si>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</si>
  <si>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</si>
  <si>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</si>
  <si>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</si>
  <si>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</si>
  <si>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</si>
  <si>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</si>
  <si>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</si>
  <si>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</si>
  <si>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</si>
  <si>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</si>
  <si>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</si>
  <si>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</si>
  <si>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</si>
  <si>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</si>
  <si>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</si>
  <si>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</si>
  <si>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</si>
  <si>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</si>
  <si>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</si>
  <si>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</si>
  <si>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</si>
  <si>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</si>
  <si>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</si>
  <si>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</si>
  <si>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</si>
  <si>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</si>
  <si>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</si>
  <si>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</si>
  <si>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</si>
  <si>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</si>
  <si>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</si>
  <si>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</si>
  <si>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</si>
  <si>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</si>
  <si>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</si>
  <si>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</si>
  <si>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</si>
  <si>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</si>
  <si>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</si>
  <si>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</si>
  <si>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</si>
  <si>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</si>
  <si>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</si>
  <si>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</si>
  <si>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</si>
  <si>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</si>
  <si>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</si>
  <si>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</si>
  <si>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</si>
  <si>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</si>
  <si>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</si>
  <si>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</si>
  <si>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</si>
  <si>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</si>
  <si>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</si>
  <si>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</si>
  <si>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</si>
  <si>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</si>
  <si>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</si>
  <si>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</si>
  <si>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</si>
  <si>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</si>
  <si>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</si>
  <si>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</si>
  <si>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</si>
  <si>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</si>
  <si>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</si>
  <si>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</si>
  <si>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</si>
  <si>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</si>
  <si>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</si>
  <si>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</si>
  <si>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</si>
  <si>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</si>
  <si>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</si>
  <si>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</si>
  <si>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</si>
  <si>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</si>
  <si>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</si>
  <si>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</si>
  <si>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</si>
  <si>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</si>
  <si>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</si>
  <si>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</si>
  <si>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</si>
  <si>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</si>
  <si>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</si>
  <si>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</si>
  <si>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</si>
  <si>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</si>
  <si>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</si>
  <si>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</si>
  <si>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</si>
  <si>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</si>
  <si>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</si>
  <si>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</si>
  <si>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</si>
  <si>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</si>
  <si>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</si>
  <si>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</si>
  <si>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</si>
  <si>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</si>
  <si>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</si>
  <si>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</si>
  <si>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</si>
  <si>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</si>
  <si>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</si>
  <si>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</si>
  <si>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</si>
  <si>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</si>
  <si>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</si>
  <si>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</si>
  <si>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</si>
  <si>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</si>
  <si>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</si>
  <si>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</si>
  <si>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</si>
  <si>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</si>
  <si>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</si>
  <si>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</si>
  <si>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</si>
  <si>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</si>
  <si>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</si>
  <si>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</si>
  <si>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</si>
  <si>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</si>
  <si>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</si>
  <si>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</si>
  <si>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</si>
  <si>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</si>
  <si>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</si>
  <si>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</si>
  <si>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</si>
  <si>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</si>
  <si>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</si>
  <si>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</si>
  <si>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</si>
  <si>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</si>
  <si>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</si>
  <si>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</si>
  <si>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</si>
  <si>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</si>
  <si>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</si>
  <si>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</si>
  <si>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</si>
  <si>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</si>
  <si>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</si>
  <si>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</si>
  <si>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</si>
  <si>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</si>
  <si>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</si>
  <si>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</si>
  <si>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</si>
  <si>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</si>
  <si>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</si>
  <si>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</si>
  <si>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</si>
  <si>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</si>
  <si>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</si>
  <si>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</si>
  <si>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</si>
  <si>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</si>
  <si>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</si>
  <si>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</si>
  <si>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</si>
  <si>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</si>
  <si>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</si>
  <si>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</si>
  <si>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</si>
  <si>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</si>
  <si>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</si>
  <si>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</si>
  <si>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</si>
  <si>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</si>
  <si>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</si>
  <si>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</si>
  <si>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</si>
  <si>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</si>
  <si>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</si>
  <si>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</si>
  <si>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</si>
  <si>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</si>
  <si>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</si>
  <si>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</si>
  <si>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</si>
  <si>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</si>
  <si>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</si>
  <si>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</si>
  <si>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</si>
  <si>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</si>
  <si>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</si>
  <si>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</si>
  <si>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</si>
  <si>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</si>
  <si>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</si>
  <si>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</si>
  <si>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</si>
  <si>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</si>
  <si>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</si>
  <si>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</si>
  <si>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</si>
  <si>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</si>
  <si>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</si>
  <si>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</si>
  <si>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</si>
  <si>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</si>
  <si>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</si>
  <si>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</si>
  <si>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</si>
  <si>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</si>
  <si>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</si>
  <si>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</si>
  <si>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</si>
  <si>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</si>
  <si>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</si>
  <si>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</si>
  <si>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</si>
  <si>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</si>
  <si>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</si>
  <si>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</si>
  <si>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</si>
  <si>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</si>
  <si>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</si>
  <si>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</si>
  <si>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</si>
  <si>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</si>
  <si>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</si>
  <si>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</si>
  <si>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</si>
  <si>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</si>
  <si>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</si>
  <si>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</si>
  <si>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</si>
  <si>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</si>
  <si>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</si>
  <si>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</si>
  <si>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</si>
  <si>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</si>
  <si>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</si>
  <si>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</si>
  <si>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</si>
  <si>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</si>
  <si>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</si>
  <si>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</si>
  <si>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</si>
  <si>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</si>
  <si>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</si>
  <si>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</si>
  <si>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</si>
  <si>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</si>
  <si>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</si>
  <si>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</si>
  <si>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</si>
  <si>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</si>
  <si>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</si>
  <si>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</si>
  <si>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</si>
  <si>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</si>
  <si>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</si>
  <si>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</si>
  <si>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</si>
  <si>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</si>
  <si>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</si>
  <si>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</si>
  <si>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</si>
  <si>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</si>
  <si>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</si>
  <si>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</si>
  <si>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</si>
  <si>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</si>
  <si>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</si>
  <si>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</si>
  <si>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</si>
  <si>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</si>
  <si>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</si>
  <si>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</si>
  <si>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</si>
  <si>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</si>
  <si>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</si>
  <si>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</si>
  <si>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</si>
  <si>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</si>
  <si>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</si>
  <si>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</si>
  <si>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</si>
  <si>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</si>
  <si>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</si>
  <si>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</si>
  <si>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</si>
  <si>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</si>
  <si>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</si>
  <si>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</si>
  <si>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</si>
  <si>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</si>
  <si>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</si>
  <si>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</si>
  <si>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</si>
  <si>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</si>
  <si>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</si>
  <si>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</si>
  <si>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</si>
  <si>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</si>
  <si>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</si>
  <si>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</si>
  <si>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</si>
  <si>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</si>
  <si>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</si>
  <si>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</si>
  <si>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</si>
  <si>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</si>
  <si>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</si>
  <si>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</si>
  <si>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</si>
  <si>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</si>
  <si>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</si>
  <si>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</si>
  <si>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</si>
  <si>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</si>
  <si>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</si>
  <si>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</si>
  <si>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</si>
  <si>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</si>
  <si>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</si>
  <si>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</si>
  <si>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</si>
  <si>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</si>
  <si>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</si>
  <si>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</si>
  <si>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</si>
  <si>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</si>
  <si>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</si>
  <si>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</si>
  <si>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</si>
  <si>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</si>
  <si>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</si>
  <si>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</si>
  <si>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</si>
  <si>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</si>
  <si>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</si>
  <si>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</si>
  <si>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</si>
  <si>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</si>
  <si>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</si>
  <si>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</si>
  <si>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</si>
  <si>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</si>
  <si>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</si>
  <si>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</si>
  <si>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</si>
  <si>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</si>
  <si>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</si>
  <si>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</si>
  <si>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</si>
  <si>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</si>
  <si>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</si>
  <si>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</si>
  <si>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</si>
  <si>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</si>
  <si>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</si>
  <si>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</si>
  <si>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</si>
  <si>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</si>
  <si>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</si>
  <si>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</si>
  <si>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</si>
  <si>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</si>
  <si>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</si>
  <si>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</si>
  <si>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</si>
  <si>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</si>
  <si>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</si>
  <si>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</si>
  <si>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</si>
  <si>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</si>
  <si>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</si>
  <si>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</si>
  <si>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</si>
  <si>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</si>
  <si>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</si>
  <si>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</si>
  <si>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</si>
  <si>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</si>
  <si>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</si>
  <si>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</si>
  <si>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</si>
  <si>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</si>
  <si>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</si>
  <si>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</si>
  <si>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</si>
  <si>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</si>
  <si>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</si>
  <si>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</si>
  <si>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</si>
  <si>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</si>
  <si>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</si>
  <si>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</si>
  <si>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</si>
  <si>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</si>
  <si>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</si>
  <si>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</si>
  <si>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</si>
  <si>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</si>
  <si>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</si>
  <si>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</si>
  <si>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</si>
  <si>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</si>
  <si>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</si>
  <si>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</si>
  <si>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</si>
  <si>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</si>
  <si>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</si>
  <si>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</si>
  <si>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</si>
  <si>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</si>
  <si>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</si>
  <si>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</si>
  <si>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</si>
  <si>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</si>
  <si>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</si>
  <si>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</si>
  <si>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</si>
  <si>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</si>
  <si>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</si>
  <si>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</si>
  <si>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</si>
  <si>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</si>
  <si>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</si>
  <si>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</si>
  <si>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</si>
  <si>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</si>
  <si>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</si>
  <si>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</si>
  <si>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</si>
  <si>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</si>
  <si>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</si>
  <si>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</si>
  <si>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</si>
  <si>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</si>
  <si>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</si>
  <si>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</si>
  <si>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</si>
  <si>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</si>
  <si>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</si>
  <si>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</si>
  <si>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</si>
  <si>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</si>
  <si>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</si>
  <si>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</si>
  <si>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</si>
  <si>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</si>
  <si>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</si>
  <si>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</si>
  <si>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</si>
  <si>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</si>
  <si>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</si>
  <si>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</si>
  <si>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</si>
  <si>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</si>
  <si>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</si>
  <si>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</si>
  <si>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</si>
  <si>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</si>
  <si>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</si>
  <si>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</si>
  <si>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</si>
  <si>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</si>
  <si>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</si>
  <si>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</si>
  <si>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</si>
  <si>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</si>
  <si>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</si>
  <si>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</si>
  <si>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</si>
  <si>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</si>
  <si>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</si>
  <si>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</si>
  <si>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</si>
  <si>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</si>
  <si>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</si>
  <si>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</si>
  <si>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</si>
  <si>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</si>
  <si>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</si>
  <si>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</si>
  <si>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</si>
  <si>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</si>
  <si>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</si>
  <si>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</si>
  <si>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</si>
  <si>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</si>
  <si>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</si>
  <si>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</si>
  <si>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</si>
  <si>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</si>
  <si>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</si>
  <si>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</si>
  <si>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</si>
  <si>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</si>
  <si>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</si>
  <si>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</si>
  <si>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</si>
  <si>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</si>
  <si>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</si>
  <si>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</si>
  <si>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</si>
  <si>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</si>
  <si>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</si>
  <si>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</si>
  <si>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</si>
  <si>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</si>
  <si>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</si>
  <si>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</si>
  <si>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</si>
  <si>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</si>
  <si>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</si>
  <si>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</si>
  <si>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</si>
  <si>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</si>
  <si>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</si>
  <si>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</si>
  <si>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</si>
  <si>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</si>
  <si>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</si>
  <si>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</si>
  <si>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</si>
  <si>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</si>
  <si>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</si>
  <si>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</si>
  <si>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</si>
  <si>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</si>
  <si>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</si>
  <si>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</si>
  <si>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</si>
  <si>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</si>
  <si>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</si>
  <si>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</si>
  <si>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</si>
  <si>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</si>
  <si>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</si>
  <si>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</si>
  <si>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</si>
  <si>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</si>
  <si>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</si>
  <si>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</si>
  <si>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</si>
  <si>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</si>
  <si>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</si>
  <si>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</si>
  <si>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</si>
  <si>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</si>
  <si>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</si>
  <si>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</si>
  <si>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</si>
  <si>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</si>
  <si>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</si>
  <si>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</si>
  <si>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</si>
  <si>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</si>
  <si>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</si>
  <si>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</si>
  <si>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</si>
  <si>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</si>
  <si>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</si>
  <si>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</si>
  <si>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</si>
  <si>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</si>
  <si>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</si>
  <si>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</si>
  <si>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</si>
  <si>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</si>
  <si>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</si>
  <si>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</si>
  <si>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</si>
  <si>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</si>
  <si>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</si>
  <si>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</si>
  <si>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</si>
  <si>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</si>
  <si>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</si>
  <si>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</si>
  <si>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</si>
  <si>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</si>
  <si>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</si>
  <si>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</si>
  <si>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</si>
  <si>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</si>
  <si>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</si>
  <si>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</si>
  <si>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</si>
  <si>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</si>
  <si>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</si>
  <si>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</si>
  <si>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</si>
  <si>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</si>
  <si>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</si>
  <si>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</si>
  <si>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</si>
  <si>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</si>
  <si>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</si>
  <si>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</si>
  <si>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</si>
  <si>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</si>
  <si>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</si>
  <si>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</si>
  <si>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</si>
  <si>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</si>
  <si>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</si>
  <si>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</si>
  <si>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</si>
  <si>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</si>
  <si>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</si>
  <si>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</si>
  <si>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</si>
  <si>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</si>
  <si>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</si>
  <si>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</si>
  <si>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</si>
  <si>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</si>
  <si>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</si>
  <si>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</si>
  <si>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</si>
  <si>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</si>
  <si>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</si>
  <si>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</si>
  <si>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</si>
  <si>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</si>
  <si>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</si>
  <si>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</si>
  <si>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</si>
  <si>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</si>
  <si>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</si>
  <si>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</si>
  <si>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</si>
  <si>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</si>
  <si>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</si>
  <si>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</si>
  <si>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</si>
  <si>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</si>
  <si>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</si>
  <si>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</si>
  <si>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</si>
  <si>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</si>
  <si>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</si>
  <si>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</si>
  <si>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</si>
  <si>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</si>
  <si>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</si>
  <si>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</si>
  <si>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</si>
  <si>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</si>
  <si>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</si>
  <si>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</si>
  <si>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</si>
  <si>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</si>
  <si>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</si>
  <si>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</si>
  <si>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</si>
  <si>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</si>
  <si>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</si>
  <si>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</si>
  <si>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</si>
  <si>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</si>
  <si>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</si>
  <si>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</si>
  <si>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</si>
  <si>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</si>
  <si>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</si>
  <si>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</si>
  <si>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</si>
  <si>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</si>
  <si>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</si>
  <si>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</si>
  <si>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</si>
  <si>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</si>
  <si>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</si>
  <si>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</si>
  <si>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</si>
  <si>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</si>
  <si>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</si>
  <si>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</si>
  <si>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</si>
  <si>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</si>
  <si>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</si>
  <si>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</si>
  <si>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</si>
  <si>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</si>
  <si>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</si>
  <si>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</si>
  <si>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</si>
  <si>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</si>
  <si>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</si>
  <si>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</si>
  <si>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</si>
  <si>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</si>
  <si>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</si>
  <si>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</si>
  <si>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</si>
  <si>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</si>
  <si>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</si>
  <si>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</si>
  <si>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</si>
  <si>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</si>
  <si>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</si>
  <si>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</si>
  <si>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</si>
  <si>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</si>
  <si>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</si>
  <si>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</si>
  <si>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</si>
  <si>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</si>
  <si>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</si>
  <si>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</si>
  <si>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</si>
  <si>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</si>
  <si>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</si>
  <si>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</si>
  <si>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</si>
  <si>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</si>
  <si>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</si>
  <si>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</si>
  <si>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</si>
  <si>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</si>
  <si>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</si>
  <si>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</si>
  <si>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</si>
  <si>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</si>
  <si>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</si>
  <si>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</si>
  <si>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</si>
  <si>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</si>
  <si>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</si>
  <si>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</si>
  <si>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</si>
  <si>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</si>
  <si>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</si>
  <si>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</si>
  <si>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</si>
  <si>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</si>
  <si>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</si>
  <si>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</si>
  <si>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</si>
  <si>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</si>
  <si>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</si>
  <si>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</si>
  <si>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</si>
  <si>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</si>
  <si>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</si>
  <si>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</si>
  <si>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</si>
  <si>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</si>
  <si>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</si>
  <si>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</si>
  <si>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</si>
  <si>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</si>
  <si>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</si>
  <si>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</si>
  <si>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</si>
  <si>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</si>
  <si>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</si>
  <si>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</si>
  <si>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</si>
  <si>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</si>
  <si>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</si>
  <si>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</si>
  <si>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</si>
  <si>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</si>
  <si>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</si>
  <si>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</si>
  <si>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</si>
  <si>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</si>
  <si>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</si>
  <si>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</si>
  <si>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</si>
  <si>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</si>
  <si>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</si>
  <si>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</si>
  <si>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</si>
  <si>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</si>
  <si>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</si>
  <si>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</si>
  <si>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</si>
  <si>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</si>
  <si>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</si>
  <si>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</si>
  <si>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</si>
  <si>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</si>
  <si>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</si>
  <si>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</si>
  <si>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</si>
  <si>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</si>
  <si>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</si>
  <si>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</si>
  <si>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</si>
  <si>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</si>
  <si>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</si>
  <si>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</si>
  <si>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</si>
  <si>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</si>
  <si>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</si>
  <si>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</si>
  <si>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</si>
  <si>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</si>
  <si>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</si>
  <si>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</si>
  <si>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</si>
  <si>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</si>
  <si>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</si>
  <si>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</si>
  <si>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</si>
  <si>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</si>
  <si>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</si>
  <si>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</si>
  <si>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</si>
  <si>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</si>
  <si>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</si>
  <si>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</si>
  <si>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</si>
  <si>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</si>
  <si>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</si>
  <si>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</si>
  <si>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</si>
  <si>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</si>
  <si>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</si>
  <si>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</si>
  <si>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</si>
  <si>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</si>
  <si>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</si>
  <si>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</si>
  <si>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</si>
  <si>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</si>
  <si>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</si>
  <si>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</si>
  <si>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</si>
  <si>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</si>
  <si>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</si>
  <si>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</si>
  <si>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</si>
  <si>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</si>
  <si>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</si>
  <si>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</si>
  <si>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</si>
  <si>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</si>
  <si>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</si>
  <si>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</si>
  <si>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</si>
  <si>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</si>
  <si>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</si>
  <si>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</si>
  <si>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</si>
  <si>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</si>
  <si>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</si>
  <si>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</si>
  <si>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</si>
  <si>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</si>
  <si>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</si>
  <si>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</si>
  <si>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</si>
  <si>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</si>
  <si>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</si>
  <si>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</si>
  <si>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</si>
  <si>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</si>
  <si>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</si>
  <si>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</si>
  <si>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</si>
  <si>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</si>
  <si>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</si>
  <si>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</si>
  <si>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</si>
  <si>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</si>
  <si>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</si>
  <si>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</si>
  <si>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</si>
  <si>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</si>
  <si>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</si>
  <si>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</si>
  <si>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</si>
  <si>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</si>
  <si>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</si>
  <si>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</si>
  <si>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</si>
  <si>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</si>
  <si>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</si>
  <si>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</si>
  <si>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</si>
  <si>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</si>
  <si>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</si>
  <si>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</si>
  <si>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</si>
  <si>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</si>
  <si>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</si>
  <si>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</si>
  <si>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</si>
  <si>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</si>
  <si>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</si>
  <si>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</si>
  <si>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</si>
  <si>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</si>
  <si>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</si>
  <si>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</si>
  <si>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</si>
  <si>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</si>
  <si>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</si>
  <si>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</si>
  <si>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</si>
  <si>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</si>
  <si>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</si>
  <si>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</si>
  <si>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</si>
  <si>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</si>
  <si>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</si>
  <si>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</si>
  <si>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</si>
  <si>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</si>
  <si>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</si>
  <si>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</si>
  <si>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</si>
  <si>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</si>
  <si>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</si>
  <si>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</si>
  <si>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</si>
  <si>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</si>
  <si>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</si>
  <si>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</si>
  <si>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</si>
  <si>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</si>
  <si>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</si>
  <si>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</si>
  <si>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</si>
  <si>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</si>
  <si>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</si>
  <si>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</si>
  <si>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</si>
  <si>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</si>
  <si>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</si>
  <si>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</si>
  <si>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</si>
  <si>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</si>
  <si>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</si>
  <si>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</si>
  <si>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</si>
  <si>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</si>
  <si>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</si>
  <si>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</si>
  <si>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</si>
  <si>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</si>
  <si>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</si>
  <si>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</si>
  <si>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</si>
  <si>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</si>
  <si>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</si>
  <si>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</si>
  <si>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</si>
  <si>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</si>
  <si>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</si>
  <si>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</si>
  <si>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</si>
  <si>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</si>
  <si>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</si>
  <si>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</si>
  <si>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</si>
  <si>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</si>
  <si>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</si>
  <si>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</si>
  <si>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</si>
  <si>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</si>
  <si>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</si>
  <si>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</si>
  <si>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</si>
  <si>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</si>
  <si>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</si>
  <si>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</si>
  <si>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</si>
  <si>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</si>
  <si>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</si>
  <si>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</si>
  <si>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</si>
  <si>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</si>
  <si>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</si>
  <si>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</si>
  <si>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</si>
  <si>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</si>
  <si>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</si>
  <si>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</si>
  <si>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</si>
  <si>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</si>
  <si>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</si>
  <si>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</si>
  <si>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</si>
  <si>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</si>
  <si>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</si>
  <si>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</si>
  <si>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</si>
  <si>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</si>
  <si>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</si>
  <si>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</si>
  <si>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</si>
  <si>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</si>
  <si>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</si>
  <si>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</si>
  <si>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</si>
  <si>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</si>
  <si>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</si>
  <si>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</si>
  <si>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</si>
  <si>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</si>
  <si>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</si>
  <si>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</si>
  <si>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</si>
  <si>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</si>
  <si>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</si>
  <si>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</si>
  <si>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</si>
  <si>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</si>
  <si>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</si>
  <si>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</si>
  <si>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</si>
  <si>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</si>
  <si>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</si>
  <si>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</si>
  <si>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</si>
  <si>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</si>
  <si>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</si>
  <si>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</si>
  <si>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</si>
  <si>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</si>
  <si>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</si>
  <si>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</si>
  <si>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</si>
  <si>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</si>
  <si>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</si>
  <si>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</si>
  <si>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</si>
  <si>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</si>
  <si>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</si>
  <si>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</si>
  <si>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</si>
  <si>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</si>
  <si>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</si>
  <si>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</si>
  <si>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</si>
  <si>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</si>
  <si>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</si>
  <si>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</si>
  <si>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</si>
  <si>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</si>
  <si>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</si>
  <si>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</si>
  <si>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</si>
  <si>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</si>
  <si>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</si>
  <si>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</si>
  <si>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</si>
  <si>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</si>
  <si>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</si>
  <si>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</si>
  <si>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</si>
  <si>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</si>
  <si>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</si>
  <si>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</si>
  <si>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</si>
  <si>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</si>
  <si>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</si>
  <si>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</si>
  <si>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</si>
  <si>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</si>
  <si>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</si>
  <si>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</si>
  <si>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</si>
  <si>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</si>
  <si>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</si>
  <si>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</si>
  <si>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</si>
  <si>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</si>
  <si>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</si>
  <si>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</si>
  <si>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</si>
  <si>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</si>
  <si>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</si>
  <si>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</si>
  <si>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</si>
  <si>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</si>
  <si>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</si>
  <si>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</si>
  <si>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</si>
  <si>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</si>
  <si>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</si>
  <si>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</si>
  <si>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</si>
  <si>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</si>
  <si>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</si>
  <si>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</si>
  <si>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</si>
  <si>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</si>
  <si>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</si>
  <si>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</si>
  <si>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</si>
  <si>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</si>
  <si>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</si>
  <si>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</si>
  <si>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</si>
  <si>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</si>
  <si>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</si>
  <si>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</si>
  <si>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</si>
  <si>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</si>
  <si>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</si>
  <si>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</si>
  <si>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</si>
  <si>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</si>
  <si>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</si>
  <si>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</si>
  <si>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</si>
  <si>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</si>
  <si>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</si>
  <si>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</si>
  <si>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</si>
  <si>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</si>
  <si>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</si>
  <si>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</si>
  <si>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</si>
  <si>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</si>
  <si>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</si>
  <si>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</si>
  <si>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</si>
  <si>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</si>
  <si>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</si>
  <si>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</si>
  <si>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</si>
  <si>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</si>
  <si>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</si>
  <si>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</si>
  <si>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</si>
  <si>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</si>
  <si>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</si>
  <si>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</si>
  <si>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</si>
  <si>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</si>
  <si>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</si>
  <si>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</si>
  <si>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</si>
  <si>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</si>
  <si>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</si>
  <si>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</si>
  <si>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</si>
  <si>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</si>
  <si>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</si>
  <si>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</si>
  <si>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</si>
  <si>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</si>
  <si>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</si>
  <si>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</si>
  <si>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</si>
  <si>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</si>
  <si>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</si>
  <si>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</si>
  <si>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</si>
  <si>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</si>
  <si>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</si>
  <si>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</si>
  <si>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</si>
  <si>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</si>
  <si>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</si>
  <si>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</si>
  <si>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</si>
  <si>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</si>
  <si>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</si>
  <si>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</si>
  <si>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</si>
  <si>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</si>
  <si>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</si>
  <si>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</si>
  <si>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</si>
  <si>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</si>
  <si>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</si>
  <si>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</si>
  <si>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</si>
  <si>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</si>
  <si>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</si>
  <si>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</si>
  <si>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</si>
  <si>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</si>
  <si>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</si>
  <si>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</si>
  <si>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</si>
  <si>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</si>
  <si>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</si>
  <si>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</si>
  <si>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</si>
  <si>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</si>
  <si>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</si>
  <si>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</si>
  <si>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</si>
  <si>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</si>
  <si>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</si>
  <si>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</si>
  <si>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</si>
  <si>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</si>
  <si>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</si>
  <si>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</si>
  <si>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</si>
  <si>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</si>
  <si>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</si>
  <si>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</si>
  <si>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</si>
  <si>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</si>
  <si>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</si>
  <si>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</si>
  <si>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</si>
  <si>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</si>
  <si>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</si>
  <si>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</si>
  <si>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</si>
  <si>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</si>
  <si>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</si>
  <si>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</si>
  <si>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</si>
  <si>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</si>
  <si>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</si>
  <si>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</si>
  <si>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</si>
  <si>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</si>
  <si>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</si>
  <si>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</si>
  <si>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</si>
  <si>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</si>
  <si>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</si>
  <si>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</si>
  <si>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</si>
  <si>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</si>
  <si>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</si>
  <si>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</si>
  <si>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</si>
  <si>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</si>
  <si>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</si>
  <si>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</si>
  <si>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</si>
  <si>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</si>
  <si>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</si>
  <si>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</si>
  <si>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</si>
  <si>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</si>
  <si>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</si>
  <si>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</si>
  <si>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</si>
  <si>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</si>
  <si>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</si>
  <si>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</si>
  <si>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</si>
  <si>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</si>
  <si>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</si>
  <si>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</si>
  <si>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</si>
  <si>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</si>
  <si>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</si>
  <si>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</si>
  <si>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</si>
  <si>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</si>
  <si>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</si>
  <si>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</si>
  <si>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</si>
  <si>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</si>
  <si>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</si>
  <si>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</si>
  <si>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</si>
  <si>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</si>
  <si>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</si>
  <si>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</si>
  <si>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</si>
  <si>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</si>
  <si>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</si>
  <si>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</si>
  <si>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</si>
  <si>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</si>
  <si>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</si>
  <si>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</si>
  <si>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</si>
  <si>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</si>
  <si>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</si>
  <si>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</si>
  <si>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</si>
  <si>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</si>
  <si>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</si>
  <si>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</si>
  <si>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</si>
  <si>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</si>
  <si>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</si>
  <si>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</si>
  <si>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</si>
  <si>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</si>
  <si>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</si>
  <si>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</si>
  <si>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</si>
  <si>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</si>
  <si>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</si>
  <si>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</si>
  <si>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</si>
  <si>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</si>
  <si>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</si>
  <si>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</si>
  <si>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</si>
  <si>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</si>
  <si>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</si>
  <si>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</si>
  <si>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</si>
  <si>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</si>
  <si>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</si>
  <si>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</si>
  <si>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</si>
  <si>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</si>
  <si>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</si>
  <si>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</si>
  <si>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</si>
  <si>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</si>
  <si>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</si>
  <si>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</si>
  <si>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</si>
  <si>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</si>
  <si>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</si>
  <si>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</si>
  <si>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</si>
  <si>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</si>
  <si>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</si>
  <si>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</si>
  <si>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</si>
  <si>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</si>
  <si>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</si>
  <si>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</si>
  <si>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</si>
  <si>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</si>
  <si>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</si>
  <si>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</si>
  <si>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</si>
  <si>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</si>
  <si>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</si>
  <si>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</si>
  <si>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</si>
  <si>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</si>
  <si>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</si>
  <si>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</si>
  <si>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</si>
  <si>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</si>
  <si>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</si>
  <si>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</si>
  <si>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</si>
  <si>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</si>
  <si>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</si>
  <si>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</si>
  <si>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</si>
  <si>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</si>
  <si>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</si>
  <si>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</si>
  <si>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</si>
  <si>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</si>
  <si>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</si>
  <si>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</si>
  <si>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</si>
  <si>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</si>
  <si>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</si>
  <si>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</si>
  <si>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</si>
  <si>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</si>
  <si>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</si>
  <si>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</si>
  <si>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</si>
  <si>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</si>
  <si>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</si>
  <si>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</si>
  <si>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</si>
  <si>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</si>
  <si>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</si>
  <si>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</si>
  <si>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</si>
  <si>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</si>
  <si>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</si>
  <si>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</si>
  <si>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</si>
  <si>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</si>
  <si>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</si>
  <si>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</si>
  <si>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</si>
  <si>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</si>
  <si>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</si>
  <si>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</si>
  <si>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</si>
  <si>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</si>
  <si>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</si>
  <si>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</si>
  <si>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</si>
  <si>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</si>
  <si>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</si>
  <si>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</si>
  <si>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</si>
  <si>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</si>
  <si>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</si>
  <si>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</si>
  <si>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</si>
  <si>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</si>
  <si>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</si>
  <si>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</si>
  <si>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</si>
  <si>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</si>
  <si>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</si>
  <si>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</si>
  <si>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</si>
  <si>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</si>
  <si>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</si>
  <si>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</si>
  <si>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</si>
  <si>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</si>
  <si>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</si>
  <si>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</si>
  <si>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</si>
  <si>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</si>
  <si>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</si>
  <si>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</si>
  <si>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</si>
  <si>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</si>
  <si>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</si>
  <si>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</si>
  <si>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</si>
  <si>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</si>
  <si>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</si>
  <si>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</si>
  <si>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</si>
  <si>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</si>
  <si>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</si>
  <si>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</si>
  <si>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</si>
  <si>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</si>
  <si>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</si>
  <si>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</si>
  <si>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</si>
  <si>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</si>
  <si>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</si>
  <si>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</si>
  <si>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</si>
  <si>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</si>
  <si>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</si>
  <si>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</si>
  <si>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</si>
  <si>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</si>
  <si>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</si>
  <si>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</si>
  <si>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</si>
  <si>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</si>
  <si>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</si>
  <si>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</si>
  <si>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</si>
  <si>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</si>
  <si>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</si>
  <si>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</si>
  <si>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</si>
  <si>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</si>
  <si>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</si>
  <si>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</si>
  <si>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</si>
  <si>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</si>
  <si>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</si>
  <si>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</si>
  <si>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</si>
  <si>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</si>
  <si>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</si>
  <si>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</si>
  <si>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</si>
  <si>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</si>
  <si>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</si>
  <si>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</si>
  <si>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</si>
  <si>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</si>
  <si>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</si>
  <si>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</si>
  <si>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</si>
  <si>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</si>
  <si>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</si>
  <si>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</si>
  <si>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</si>
  <si>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</si>
  <si>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</si>
  <si>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</si>
  <si>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</si>
  <si>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</si>
  <si>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</si>
  <si>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</si>
  <si>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</si>
  <si>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</si>
  <si>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</si>
  <si>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</si>
  <si>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</si>
  <si>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</si>
  <si>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</si>
  <si>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</si>
  <si>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</si>
  <si>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</si>
  <si>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</si>
  <si>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</si>
  <si>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</si>
  <si>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</si>
  <si>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</si>
  <si>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</si>
  <si>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</si>
  <si>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</si>
  <si>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</si>
  <si>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</si>
  <si>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</si>
  <si>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</si>
  <si>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</si>
  <si>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</si>
  <si>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</si>
  <si>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</si>
  <si>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</si>
  <si>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</si>
  <si>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</si>
  <si>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</si>
  <si>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</si>
  <si>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</si>
  <si>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</si>
  <si>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</si>
  <si>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</si>
  <si>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</si>
  <si>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</si>
  <si>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</si>
  <si>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</si>
  <si>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</si>
  <si>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</si>
  <si>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</si>
  <si>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</si>
  <si>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</si>
  <si>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</si>
  <si>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</si>
  <si>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</si>
  <si>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</si>
  <si>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</si>
  <si>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</si>
  <si>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</si>
  <si>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</si>
  <si>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</si>
  <si>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</si>
  <si>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</si>
  <si>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</si>
  <si>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</si>
  <si>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</si>
  <si>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</si>
  <si>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</si>
  <si>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</si>
  <si>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</si>
  <si>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</si>
  <si>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</si>
  <si>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</si>
  <si>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</si>
  <si>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</si>
  <si>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</si>
  <si>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</si>
  <si>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</si>
  <si>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</si>
  <si>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</si>
  <si>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</si>
  <si>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</si>
  <si>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</si>
  <si>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</si>
  <si>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</si>
  <si>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</si>
  <si>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</si>
  <si>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</si>
  <si>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</si>
  <si>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</si>
  <si>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</si>
  <si>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</si>
  <si>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</si>
  <si>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</si>
  <si>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</si>
  <si>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</si>
  <si>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</si>
  <si>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</si>
  <si>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</si>
  <si>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</si>
  <si>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</si>
  <si>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</si>
  <si>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</si>
  <si>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</si>
  <si>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</si>
  <si>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</si>
  <si>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</si>
  <si>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</si>
  <si>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</si>
  <si>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</si>
  <si>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</si>
  <si>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</si>
  <si>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</si>
  <si>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</si>
  <si>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</si>
  <si>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</si>
  <si>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</si>
  <si>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</si>
  <si>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</si>
  <si>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</si>
  <si>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</si>
  <si>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</si>
  <si>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</si>
  <si>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</si>
  <si>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</si>
  <si>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</si>
  <si>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</si>
  <si>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</si>
  <si>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</si>
  <si>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</si>
  <si>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</si>
  <si>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</si>
  <si>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</si>
  <si>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</si>
  <si>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</si>
  <si>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</si>
  <si>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</si>
  <si>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</si>
  <si>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</si>
  <si>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</si>
  <si>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</si>
  <si>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</si>
  <si>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</si>
  <si>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</si>
  <si>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</si>
  <si>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</si>
  <si>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</si>
  <si>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</si>
  <si>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</si>
  <si>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</si>
  <si>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</si>
  <si>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</si>
  <si>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</si>
  <si>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</si>
  <si>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</si>
  <si>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</si>
  <si>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</si>
  <si>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</si>
  <si>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</si>
  <si>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</si>
  <si>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</si>
  <si>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</si>
  <si>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</si>
  <si>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</si>
  <si>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</si>
  <si>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</si>
  <si>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</si>
  <si>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</si>
  <si>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</si>
  <si>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</si>
  <si>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</si>
  <si>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</si>
  <si>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</si>
  <si>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</si>
  <si>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</si>
  <si>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</si>
  <si>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</si>
  <si>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</si>
  <si>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</si>
  <si>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</si>
  <si>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</si>
  <si>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</si>
  <si>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</si>
  <si>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</si>
  <si>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</si>
  <si>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</si>
  <si>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</si>
  <si>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</si>
  <si>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</si>
  <si>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</si>
  <si>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</si>
  <si>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</si>
  <si>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</si>
  <si>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</si>
  <si>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</si>
  <si>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</si>
  <si>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</si>
  <si>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</si>
  <si>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</si>
  <si>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</si>
  <si>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</si>
  <si>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</si>
  <si>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</si>
  <si>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</si>
  <si>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</si>
  <si>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</si>
  <si>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</si>
  <si>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</si>
  <si>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</si>
  <si>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</si>
  <si>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</si>
  <si>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</si>
  <si>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</si>
  <si>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</si>
  <si>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</si>
  <si>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</si>
  <si>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</si>
  <si>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</si>
  <si>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</si>
  <si>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</si>
  <si>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</si>
  <si>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</si>
  <si>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</si>
  <si>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</si>
  <si>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</si>
  <si>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</si>
  <si>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</si>
  <si>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</si>
  <si>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</si>
  <si>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</si>
  <si>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</si>
  <si>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</si>
  <si>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</si>
  <si>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</si>
  <si>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</si>
  <si>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</si>
  <si>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</si>
  <si>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</si>
  <si>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</si>
  <si>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</si>
  <si>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</si>
  <si>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</si>
  <si>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</si>
  <si>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</si>
  <si>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</si>
  <si>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</si>
  <si>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</si>
  <si>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</si>
  <si>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</si>
  <si>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</si>
  <si>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</si>
  <si>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</si>
  <si>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</si>
  <si>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</si>
  <si>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</si>
  <si>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</si>
  <si>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</si>
  <si>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</si>
  <si>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</si>
  <si>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</si>
  <si>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</si>
  <si>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</si>
  <si>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</si>
  <si>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</si>
  <si>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</si>
  <si>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</si>
  <si>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</si>
  <si>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</si>
  <si>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</si>
  <si>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</si>
  <si>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</si>
  <si>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</si>
  <si>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</si>
  <si>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</si>
  <si>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</si>
  <si>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</si>
  <si>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</si>
  <si>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</si>
  <si>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</si>
  <si>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</si>
  <si>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</si>
  <si>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</si>
  <si>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</si>
  <si>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</si>
  <si>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</si>
  <si>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</si>
  <si>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</si>
  <si>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</si>
  <si>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</si>
  <si>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</si>
  <si>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</si>
  <si>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</si>
  <si>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</si>
  <si>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</si>
  <si>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</si>
  <si>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</si>
  <si>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</si>
  <si>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</si>
  <si>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</si>
  <si>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</si>
  <si>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</si>
  <si>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</si>
  <si>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</si>
  <si>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</si>
  <si>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</si>
  <si>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</si>
  <si>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</si>
  <si>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</si>
  <si>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</si>
  <si>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</si>
  <si>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</si>
  <si>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</si>
  <si>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</si>
  <si>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</si>
  <si>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</si>
  <si>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</si>
  <si>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</si>
  <si>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</si>
  <si>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</si>
  <si>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</si>
  <si>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</si>
  <si>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</si>
  <si>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</si>
  <si>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</si>
  <si>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</si>
  <si>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</si>
  <si>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</si>
  <si>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</si>
  <si>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</si>
  <si>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</si>
  <si>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</si>
  <si>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</si>
  <si>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</si>
  <si>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</si>
  <si>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</si>
  <si>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</si>
  <si>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</si>
  <si>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</si>
  <si>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</si>
  <si>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</si>
  <si>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</si>
  <si>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</si>
  <si>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</si>
  <si>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</si>
  <si>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</si>
  <si>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</si>
  <si>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</si>
  <si>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</si>
  <si>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</si>
  <si>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</si>
  <si>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</si>
  <si>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</si>
  <si>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</si>
  <si>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</si>
  <si>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</si>
  <si>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</si>
  <si>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</si>
  <si>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</si>
  <si>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</si>
  <si>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</si>
  <si>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</si>
  <si>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</si>
  <si>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</si>
  <si>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</si>
  <si>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</si>
  <si>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</si>
  <si>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</si>
  <si>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</si>
  <si>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</si>
  <si>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</si>
  <si>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</si>
  <si>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</si>
  <si>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</si>
  <si>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</si>
  <si>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</si>
  <si>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</si>
  <si>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</si>
  <si>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</si>
  <si>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</si>
  <si>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</si>
  <si>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</si>
  <si>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</si>
  <si>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</si>
  <si>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</si>
  <si>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</si>
  <si>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</si>
  <si>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</si>
  <si>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</si>
  <si>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</si>
  <si>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</si>
  <si>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</si>
  <si>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</si>
  <si>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</si>
  <si>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</si>
  <si>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</si>
  <si>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</si>
  <si>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</si>
  <si>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</si>
  <si>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</si>
  <si>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</si>
  <si>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</si>
  <si>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</si>
  <si>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</si>
  <si>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</si>
  <si>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</si>
  <si>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</si>
  <si>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</si>
  <si>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</si>
  <si>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</si>
  <si>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</si>
  <si>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</si>
  <si>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</si>
  <si>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</si>
  <si>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</si>
  <si>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</si>
  <si>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</si>
  <si>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</si>
  <si>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</si>
  <si>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</si>
  <si>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</si>
  <si>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</si>
  <si>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</si>
  <si>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</si>
  <si>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</si>
  <si>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</si>
  <si>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</si>
  <si>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</si>
  <si>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</si>
  <si>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</si>
  <si>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</si>
  <si>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</si>
  <si>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</si>
  <si>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</si>
  <si>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</si>
  <si>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</si>
  <si>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</si>
  <si>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</si>
  <si>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</si>
  <si>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</si>
  <si>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</si>
  <si>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</si>
  <si>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</si>
  <si>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</si>
  <si>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</si>
  <si>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</si>
  <si>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</si>
  <si>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</si>
  <si>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</si>
  <si>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</si>
  <si>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</si>
  <si>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</si>
  <si>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</si>
  <si>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</si>
  <si>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</si>
  <si>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</si>
  <si>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</si>
  <si>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</si>
  <si>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</si>
  <si>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</si>
  <si>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</si>
  <si>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</si>
  <si>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</si>
  <si>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</si>
  <si>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</si>
  <si>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</si>
  <si>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</si>
  <si>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</si>
  <si>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</si>
  <si>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</si>
  <si>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</si>
  <si>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</si>
  <si>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</si>
  <si>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</si>
  <si>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</si>
  <si>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</si>
  <si>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</si>
  <si>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</si>
  <si>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</si>
  <si>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</si>
  <si>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</si>
  <si>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</si>
  <si>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</si>
  <si>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</si>
  <si>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</si>
  <si>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</si>
  <si>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</si>
  <si>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</si>
  <si>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</si>
  <si>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</si>
  <si>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</si>
  <si>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</si>
  <si>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</si>
  <si>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</si>
  <si>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</si>
  <si>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</si>
  <si>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</si>
  <si>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</si>
  <si>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</si>
  <si>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</si>
  <si>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</si>
  <si>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</si>
  <si>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</si>
  <si>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</si>
  <si>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</si>
  <si>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</si>
  <si>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</si>
  <si>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</si>
  <si>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</si>
  <si>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</si>
  <si>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</si>
  <si>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</si>
  <si>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</si>
  <si>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</si>
  <si>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</si>
  <si>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</si>
  <si>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</si>
  <si>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</si>
  <si>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</si>
  <si>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</si>
  <si>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</si>
  <si>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</si>
  <si>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</si>
  <si>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</si>
  <si>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</si>
  <si>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</si>
  <si>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</si>
  <si>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</si>
  <si>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</si>
  <si>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</si>
  <si>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</si>
  <si>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</si>
  <si>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</si>
  <si>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</si>
  <si>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</si>
  <si>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</si>
  <si>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</si>
  <si>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</si>
  <si>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</si>
  <si>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</si>
  <si>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</si>
  <si>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</si>
  <si>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</si>
  <si>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</si>
  <si>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</si>
  <si>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</si>
  <si>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</si>
  <si>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</si>
  <si>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</si>
  <si>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</si>
  <si>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</si>
  <si>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</si>
  <si>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</si>
  <si>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</si>
  <si>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</si>
  <si>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</si>
  <si>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</si>
  <si>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</si>
  <si>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</si>
  <si>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</si>
  <si>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</si>
  <si>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</si>
  <si>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</si>
  <si>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</si>
  <si>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</si>
  <si>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</si>
  <si>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</si>
  <si>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</si>
  <si>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</si>
  <si>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</si>
  <si>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</si>
  <si>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</si>
  <si>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</si>
  <si>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</si>
  <si>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</si>
  <si>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</si>
  <si>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</si>
  <si>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</si>
  <si>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</si>
  <si>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</si>
  <si>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</si>
  <si>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</si>
  <si>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</si>
  <si>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</si>
  <si>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</si>
  <si>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</si>
  <si>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</si>
  <si>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</si>
  <si>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</si>
  <si>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</si>
  <si>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</si>
  <si>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</si>
  <si>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</si>
  <si>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</si>
  <si>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</si>
  <si>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</si>
  <si>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</si>
  <si>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</si>
  <si>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</si>
  <si>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</si>
  <si>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</si>
  <si>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</si>
  <si>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</si>
  <si>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</si>
  <si>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</si>
  <si>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</si>
  <si>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</si>
  <si>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</si>
  <si>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</si>
  <si>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</si>
  <si>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</si>
  <si>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</si>
  <si>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</si>
  <si>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</si>
  <si>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</si>
  <si>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</si>
  <si>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</si>
  <si>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</si>
  <si>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</si>
  <si>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</si>
  <si>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</si>
  <si>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</si>
  <si>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</si>
  <si>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</si>
  <si>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</si>
  <si>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</si>
  <si>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</si>
  <si>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</si>
  <si>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</si>
  <si>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</si>
  <si>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</si>
  <si>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</si>
  <si>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</si>
  <si>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</si>
  <si>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</si>
  <si>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</si>
  <si>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</si>
  <si>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</si>
  <si>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</si>
  <si>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</si>
  <si>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</si>
  <si>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</si>
  <si>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</si>
  <si>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</si>
  <si>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</si>
  <si>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</si>
  <si>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</si>
  <si>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</si>
  <si>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</si>
  <si>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</si>
  <si>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</si>
  <si>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</si>
  <si>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</si>
  <si>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</si>
  <si>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</si>
  <si>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</si>
  <si>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</si>
  <si>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</si>
  <si>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</si>
  <si>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</si>
  <si>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</si>
  <si>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</si>
  <si>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</si>
  <si>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</si>
  <si>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</si>
  <si>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</si>
  <si>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</si>
  <si>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</si>
  <si>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</si>
  <si>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</si>
  <si>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</si>
  <si>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</si>
  <si>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</si>
  <si>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</si>
  <si>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</si>
  <si>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</si>
  <si>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</si>
  <si>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</si>
  <si>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</si>
  <si>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</si>
  <si>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</si>
  <si>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</si>
  <si>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</si>
  <si>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</si>
  <si>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</si>
  <si>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</si>
  <si>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</si>
  <si>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</si>
  <si>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</si>
  <si>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</si>
  <si>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</si>
  <si>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</si>
  <si>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</si>
  <si>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</si>
  <si>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</si>
  <si>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</si>
  <si>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</si>
  <si>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</si>
  <si>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</si>
  <si>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</si>
  <si>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</si>
  <si>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</si>
  <si>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</si>
  <si>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</si>
  <si>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</si>
  <si>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</si>
  <si>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</si>
  <si>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</si>
  <si>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</si>
  <si>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</si>
  <si>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</si>
  <si>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</si>
  <si>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</si>
  <si>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</si>
  <si>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</si>
  <si>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</si>
  <si>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</si>
  <si>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</si>
  <si>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</si>
  <si>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</si>
  <si>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</si>
  <si>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</si>
  <si>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</si>
  <si>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</si>
  <si>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</si>
  <si>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</si>
  <si>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</si>
  <si>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</si>
  <si>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</si>
  <si>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</si>
  <si>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</si>
  <si>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</si>
  <si>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</si>
  <si>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</si>
  <si>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</si>
  <si>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</si>
  <si>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</si>
  <si>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</si>
  <si>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</si>
  <si>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</si>
  <si>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</si>
  <si>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</si>
  <si>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</si>
  <si>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</si>
  <si>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</si>
  <si>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</si>
  <si>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</si>
  <si>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</si>
  <si>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</si>
  <si>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</si>
  <si>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</si>
  <si>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</si>
  <si>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</si>
  <si>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</si>
  <si>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</si>
  <si>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</si>
  <si>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</si>
  <si>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</si>
  <si>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</si>
  <si>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</si>
  <si>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</si>
  <si>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</si>
  <si>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</si>
  <si>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</si>
  <si>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</si>
  <si>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</si>
  <si>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</si>
  <si>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</si>
  <si>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</si>
  <si>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</si>
  <si>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</si>
  <si>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</si>
  <si>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</si>
  <si>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</si>
  <si>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</si>
  <si>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</si>
  <si>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</si>
  <si>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</si>
  <si>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</si>
  <si>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</si>
  <si>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</si>
  <si>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</si>
  <si>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</si>
  <si>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</si>
  <si>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</si>
  <si>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</si>
  <si>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</si>
  <si>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</si>
  <si>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</si>
  <si>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</si>
  <si>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</si>
  <si>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</si>
  <si>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</si>
  <si>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</si>
  <si>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</si>
  <si>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</si>
  <si>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</si>
  <si>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</si>
  <si>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</si>
  <si>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</si>
  <si>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</si>
  <si>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</si>
  <si>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</si>
  <si>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</si>
  <si>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</si>
  <si>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</si>
  <si>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</si>
  <si>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</si>
  <si>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</si>
  <si>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</si>
  <si>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</si>
  <si>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</si>
  <si>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</si>
  <si>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</si>
  <si>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</si>
  <si>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</si>
  <si>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</si>
  <si>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</si>
  <si>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</si>
  <si>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</si>
  <si>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</si>
  <si>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</si>
  <si>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</si>
  <si>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</si>
  <si>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</si>
  <si>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</si>
  <si>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</si>
  <si>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</si>
  <si>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</si>
  <si>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</si>
  <si>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</si>
  <si>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</si>
  <si>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</si>
  <si>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</si>
  <si>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</si>
  <si>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</si>
  <si>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</si>
  <si>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</si>
  <si>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</si>
  <si>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</si>
  <si>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</si>
  <si>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</si>
  <si>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</si>
  <si>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</si>
  <si>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</si>
  <si>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</si>
  <si>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</si>
  <si>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</si>
  <si>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</si>
  <si>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</si>
  <si>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</si>
  <si>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</si>
  <si>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</si>
  <si>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</si>
  <si>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</si>
  <si>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</si>
  <si>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</si>
  <si>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</si>
  <si>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</si>
  <si>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</si>
  <si>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</si>
  <si>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</si>
  <si>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</si>
  <si>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</si>
  <si>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</si>
  <si>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</si>
  <si>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</si>
  <si>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</si>
  <si>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</si>
  <si>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</si>
  <si>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</si>
  <si>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</si>
  <si>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</si>
  <si>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</si>
  <si>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</si>
  <si>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</si>
  <si>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</si>
  <si>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</si>
  <si>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</si>
  <si>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</si>
  <si>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</si>
  <si>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</si>
  <si>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</si>
  <si>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</si>
  <si>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</si>
  <si>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</si>
  <si>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NAVE 5 Y 6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</si>
  <si>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</si>
  <si>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</si>
  <si>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</si>
  <si>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</si>
  <si>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</si>
  <si>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</si>
  <si>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</si>
  <si>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</si>
  <si>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</si>
  <si>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</si>
  <si>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</si>
  <si>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</si>
  <si>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</si>
  <si>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</si>
  <si>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</si>
  <si>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</si>
  <si>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</si>
  <si>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</si>
  <si>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</si>
  <si>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</si>
  <si>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</si>
  <si>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</si>
  <si>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</si>
  <si>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</si>
  <si>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</si>
  <si>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</si>
  <si>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</si>
  <si>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</si>
  <si>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</si>
  <si>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</si>
  <si>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</si>
  <si>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</si>
  <si>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</si>
  <si>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</si>
  <si>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L-4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</si>
  <si>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</si>
  <si>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</si>
  <si>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</si>
  <si>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</si>
  <si>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</si>
  <si>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</si>
  <si>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</si>
  <si>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</si>
  <si>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</si>
  <si>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LOCAL 6 PB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</si>
  <si>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</si>
  <si>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</si>
  <si>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</si>
  <si>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</si>
  <si>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</si>
  <si>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</si>
  <si>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</si>
  <si>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</si>
  <si>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</si>
  <si>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</si>
  <si>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1 10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</si>
  <si>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</si>
  <si>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</si>
  <si>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</si>
  <si>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</si>
  <si>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</si>
  <si>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</si>
  <si>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</si>
  <si>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</si>
  <si>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</si>
  <si>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</si>
  <si>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</si>
  <si>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</si>
  <si>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</si>
  <si>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</si>
  <si>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</si>
  <si>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</si>
  <si>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</si>
  <si>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</si>
  <si>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</si>
  <si>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</si>
  <si>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</si>
  <si>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</si>
  <si>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</si>
  <si>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</si>
  <si>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</si>
  <si>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</si>
  <si>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</si>
  <si>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</si>
  <si>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</si>
  <si>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</si>
  <si>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</si>
  <si>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</si>
  <si>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</si>
  <si>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LOCAL 13 Y 14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</si>
  <si>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</si>
  <si>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</si>
  <si>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</si>
  <si>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</si>
  <si>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</si>
  <si>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</si>
  <si>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</si>
  <si>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</si>
  <si>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LOCAL 3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</si>
  <si>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</si>
  <si>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</si>
  <si>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</si>
  <si>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</si>
  <si>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</si>
  <si>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</si>
  <si>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</si>
  <si>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</si>
  <si>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</si>
  <si>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</si>
  <si>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</si>
  <si>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</si>
  <si>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Ley del Sistema Estatal de Protección Civil del Estado de Tlaxcala última reforma publicada en el periódico oficial el 05 de julio de 2013.</t>
  </si>
  <si>
    <t>Reglamento de la Ley del Sistema Estatal de Protección Civil para el Estado de Tlaxcala, publicado el 13 de mayo de 2014.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</si>
  <si>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</si>
  <si>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</si>
  <si>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</si>
  <si>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</si>
  <si>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</si>
  <si>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</si>
  <si>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</si>
  <si>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LOCAL 7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</si>
  <si>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</si>
  <si>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</si>
  <si>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</si>
  <si>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</si>
  <si>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</si>
  <si>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</si>
  <si>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</si>
  <si>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</si>
  <si>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</si>
  <si>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</si>
  <si>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</si>
  <si>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</si>
  <si>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</si>
  <si>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</si>
  <si>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</si>
  <si>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</si>
  <si>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</si>
  <si>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</si>
  <si>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</si>
  <si>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LOCAL 19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</si>
  <si>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</si>
  <si>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</si>
  <si>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</si>
  <si>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</si>
  <si>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</si>
  <si>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</si>
  <si>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</si>
  <si>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</si>
  <si>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</si>
  <si>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LOCAL B Y C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</si>
  <si>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</si>
  <si>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</si>
  <si>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</si>
  <si>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</si>
  <si>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</si>
  <si>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</si>
  <si>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</si>
  <si>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</si>
  <si>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</si>
  <si>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</si>
  <si>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</si>
  <si>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</si>
  <si>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</si>
  <si>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</si>
  <si>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</si>
  <si>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</si>
  <si>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</si>
  <si>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</si>
  <si>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</si>
  <si>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LOCAL 01-B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</si>
  <si>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</si>
  <si>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</si>
  <si>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</si>
  <si>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</si>
  <si>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</si>
  <si>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</si>
  <si>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</si>
  <si>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</si>
  <si>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</si>
  <si>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</si>
  <si>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</si>
  <si>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</si>
  <si>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</si>
  <si>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</si>
  <si>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</si>
  <si>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</si>
  <si>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</si>
  <si>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</si>
  <si>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</si>
  <si>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</si>
  <si>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</si>
  <si>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</si>
  <si>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</si>
  <si>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</si>
  <si>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</si>
  <si>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</si>
  <si>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</si>
  <si>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</si>
  <si>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</si>
  <si>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</si>
  <si>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</si>
  <si>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</si>
  <si>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</si>
  <si>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</si>
  <si>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</si>
  <si>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</si>
  <si>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</si>
  <si>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</si>
  <si>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</si>
  <si>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</si>
  <si>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</si>
  <si>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</si>
  <si>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</si>
  <si>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</si>
  <si>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</si>
  <si>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</si>
  <si>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</si>
  <si>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</si>
  <si>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</si>
  <si>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</si>
  <si>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</si>
  <si>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</si>
  <si>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</si>
  <si>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</si>
  <si>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</si>
  <si>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</si>
  <si>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</si>
  <si>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</si>
  <si>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</si>
  <si>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</si>
  <si>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</si>
  <si>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</si>
  <si>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</si>
  <si>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</si>
  <si>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</si>
  <si>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</si>
  <si>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</si>
  <si>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</si>
  <si>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</si>
  <si>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</si>
  <si>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</si>
  <si>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</si>
  <si>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</si>
  <si>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</si>
  <si>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</si>
  <si>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</si>
  <si>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</si>
  <si>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</si>
  <si>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</si>
  <si>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</si>
  <si>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</si>
  <si>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</si>
  <si>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</si>
  <si>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</si>
  <si>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</si>
  <si>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</si>
  <si>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</si>
  <si>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</si>
  <si>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</si>
  <si>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</si>
  <si>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</si>
  <si>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</si>
  <si>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</si>
  <si>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</si>
  <si>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</si>
  <si>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</si>
  <si>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</si>
  <si>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</si>
  <si>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</si>
  <si>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</si>
  <si>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</si>
  <si>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</si>
  <si>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</si>
  <si>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</si>
  <si>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</si>
  <si>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</si>
  <si>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</si>
  <si>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</si>
  <si>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</si>
  <si>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</si>
  <si>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</si>
  <si>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</si>
  <si>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</si>
  <si>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</si>
  <si>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</si>
  <si>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</si>
  <si>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</si>
  <si>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</si>
  <si>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</si>
  <si>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</si>
  <si>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</si>
  <si>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</si>
  <si>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</si>
  <si>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</si>
  <si>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</si>
  <si>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</si>
  <si>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</si>
  <si>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</si>
  <si>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</si>
  <si>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</si>
  <si>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</si>
  <si>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</si>
  <si>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</si>
  <si>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</si>
  <si>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</si>
  <si>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</si>
  <si>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</si>
  <si>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</si>
  <si>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</si>
  <si>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</si>
  <si>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</si>
  <si>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</si>
  <si>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</si>
  <si>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</si>
  <si>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</si>
  <si>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</si>
  <si>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</si>
  <si>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</si>
  <si>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</si>
  <si>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</si>
  <si>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</si>
  <si>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</si>
  <si>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</si>
  <si>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</si>
  <si>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</si>
  <si>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</si>
  <si>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</si>
  <si>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</si>
  <si>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</si>
  <si>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</si>
  <si>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</si>
  <si>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</si>
  <si>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</si>
  <si>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</si>
  <si>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</si>
  <si>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</si>
  <si>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</si>
  <si>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</si>
  <si>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</si>
  <si>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</si>
  <si>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</si>
  <si>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</si>
  <si>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</si>
  <si>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</si>
  <si>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</si>
  <si>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</si>
  <si>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</si>
  <si>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</si>
  <si>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</si>
  <si>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</si>
  <si>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</si>
  <si>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</si>
  <si>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</si>
  <si>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</si>
  <si>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</si>
  <si>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</si>
  <si>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</si>
  <si>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</si>
  <si>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</si>
  <si>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</si>
  <si>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</si>
  <si>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</si>
  <si>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</si>
  <si>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</si>
  <si>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</si>
  <si>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</si>
  <si>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</si>
  <si>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</si>
  <si>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</si>
  <si>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</si>
  <si>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</si>
  <si>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</si>
  <si>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</si>
  <si>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</si>
  <si>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</si>
  <si>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</si>
  <si>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</si>
  <si>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</si>
  <si>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</si>
  <si>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</si>
  <si>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</si>
  <si>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</si>
  <si>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</si>
  <si>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</si>
  <si>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</si>
  <si>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</si>
  <si>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</si>
  <si>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</si>
  <si>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</si>
  <si>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</si>
  <si>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</si>
  <si>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</si>
  <si>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</si>
  <si>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</si>
  <si>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</si>
  <si>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</si>
  <si>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</si>
  <si>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</si>
  <si>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</si>
  <si>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</si>
  <si>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</si>
  <si>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</si>
  <si>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</si>
  <si>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</si>
  <si>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</si>
  <si>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</si>
  <si>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</si>
  <si>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</si>
  <si>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</si>
  <si>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</si>
  <si>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</si>
  <si>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</si>
  <si>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</si>
  <si>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</si>
  <si>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</si>
  <si>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</si>
  <si>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</si>
  <si>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</si>
  <si>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</si>
  <si>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</si>
  <si>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</si>
  <si>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</si>
  <si>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</si>
  <si>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</si>
  <si>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</si>
  <si>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</si>
  <si>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</si>
  <si>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</si>
  <si>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</si>
  <si>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</si>
  <si>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</si>
  <si>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</si>
  <si>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</si>
  <si>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</si>
  <si>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</si>
  <si>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</si>
  <si>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</si>
  <si>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</si>
  <si>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</si>
  <si>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</si>
  <si>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</si>
  <si>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</si>
  <si>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</si>
  <si>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</si>
  <si>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</si>
  <si>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</si>
  <si>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</si>
  <si>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</si>
  <si>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</si>
  <si>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</si>
  <si>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</si>
  <si>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</si>
  <si>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</si>
  <si>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</si>
  <si>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</si>
  <si>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</si>
  <si>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</si>
  <si>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</si>
  <si>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</si>
  <si>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</si>
  <si>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</si>
  <si>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</si>
  <si>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</si>
  <si>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</si>
  <si>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</si>
  <si>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</si>
  <si>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</si>
  <si>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</si>
  <si>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</si>
  <si>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</si>
  <si>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</si>
  <si>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</si>
  <si>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</si>
  <si>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</si>
  <si>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</si>
  <si>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A 6</t>
  </si>
  <si>
    <t>3230 _____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</si>
  <si>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</si>
  <si>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</si>
  <si>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</si>
  <si>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</si>
  <si>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</si>
  <si>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</si>
  <si>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</si>
  <si>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</si>
  <si>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</si>
  <si>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</si>
  <si>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</si>
  <si>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</si>
  <si>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</si>
  <si>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</si>
  <si>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</si>
  <si>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</si>
  <si>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</si>
  <si>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</si>
  <si>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</si>
  <si>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</si>
  <si>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</si>
  <si>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</si>
  <si>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</si>
  <si>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</si>
  <si>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</si>
  <si>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</si>
  <si>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</si>
  <si>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</si>
  <si>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</si>
  <si>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</si>
  <si>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</si>
  <si>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</si>
  <si>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</si>
  <si>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</si>
  <si>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</si>
  <si>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</si>
  <si>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</si>
  <si>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</si>
  <si>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</si>
  <si>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</si>
  <si>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</si>
  <si>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Ley del Sistema Estatal de Protección Civil del Estado de Guerrero última reforma publicada en el periódico oficial el 16 de marzo de 2007.</t>
  </si>
  <si>
    <t>Reglamento de la Ley del Sistema Estatal de Protección Civil para el Estado de Gerrero, publicado el 18 de Marzo de 2011.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</si>
  <si>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</si>
  <si>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</si>
  <si>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</si>
  <si>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</si>
  <si>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</si>
  <si>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</si>
  <si>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</si>
  <si>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</si>
  <si>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</si>
  <si>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</si>
  <si>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</si>
  <si>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</si>
  <si>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</si>
  <si>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</si>
  <si>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</si>
  <si>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</si>
  <si>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</si>
  <si>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</si>
  <si>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</si>
  <si>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</si>
  <si>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</si>
  <si>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</si>
  <si>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</si>
  <si>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</si>
  <si>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</si>
  <si>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</si>
  <si>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</si>
  <si>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</si>
  <si>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</si>
  <si>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</si>
  <si>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</si>
  <si>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</si>
  <si>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</si>
  <si>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</si>
  <si>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</si>
  <si>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</si>
  <si>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</si>
  <si>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</si>
  <si>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</si>
  <si>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</si>
  <si>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</si>
  <si>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</si>
  <si>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</si>
  <si>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</si>
  <si>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</si>
  <si>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</si>
  <si>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</si>
  <si>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</si>
  <si>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</si>
  <si>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</si>
  <si>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</si>
  <si>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</si>
  <si>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</si>
  <si>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</si>
  <si>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</si>
  <si>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</si>
  <si>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</si>
  <si>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</si>
  <si>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</si>
  <si>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</si>
  <si>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</si>
  <si>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</si>
  <si>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</si>
  <si>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</si>
  <si>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</si>
  <si>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</si>
  <si>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</si>
  <si>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</si>
  <si>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</si>
  <si>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</si>
  <si>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</si>
  <si>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</si>
  <si>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</si>
  <si>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</si>
  <si>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</si>
  <si>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</si>
  <si>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</si>
  <si>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</si>
  <si>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</si>
  <si>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</si>
  <si>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</si>
  <si>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</si>
  <si>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</si>
  <si>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</si>
  <si>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</si>
  <si>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</si>
  <si>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</si>
  <si>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</si>
  <si>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</si>
  <si>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</si>
  <si>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</si>
  <si>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</si>
  <si>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</si>
  <si>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</si>
  <si>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</si>
  <si>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</si>
  <si>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</si>
  <si>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</si>
  <si>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</si>
  <si>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</si>
  <si>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SUC. 953 BOMBEROS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</si>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</sst>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  <xf numFmtId="16" fontId="0" fillId="0" borderId="0" xfId="0" applyNumberFormat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52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8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07" Type="http://schemas.openxmlformats.org/officeDocument/2006/relationships/ctrlProp" Target="../ctrlProps/ctrlProp1.xm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108" Type="http://schemas.openxmlformats.org/officeDocument/2006/relationships/comments" Target="../comments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vmlDrawing" Target="../drawings/vmlDrawing1.v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drawing" Target="../drawings/drawing1.x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E167" activePane="bottomRight" state="frozen"/>
      <selection pane="topRight" activeCell="E1" sqref="E1"/>
      <selection pane="bottomLeft" activeCell="A3" sqref="A3"/>
      <selection pane="bottomRight" activeCell="B179" sqref="B179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180</v>
      </c>
      <c r="DS1" t="s">
        <v>1918</v>
      </c>
      <c r="EO1" s="10" t="s">
        <v>2119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1677</v>
      </c>
      <c r="U2" t="s">
        <v>1678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660</v>
      </c>
      <c r="AX2" t="s">
        <v>661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664</v>
      </c>
      <c r="BH2" t="s">
        <v>666</v>
      </c>
      <c r="BI2" t="s">
        <v>8</v>
      </c>
      <c r="BJ2" t="s">
        <v>1682</v>
      </c>
      <c r="BK2" t="s">
        <v>1683</v>
      </c>
      <c r="BL2" t="s">
        <v>3</v>
      </c>
      <c r="BM2" t="s">
        <v>4</v>
      </c>
      <c r="BN2" t="s">
        <v>2019</v>
      </c>
      <c r="BO2" t="s">
        <v>2020</v>
      </c>
      <c r="BP2" t="s">
        <v>2021</v>
      </c>
      <c r="BQ2" t="s">
        <v>2022</v>
      </c>
      <c r="BR2" t="s">
        <v>2023</v>
      </c>
      <c r="BS2" t="s">
        <v>2024</v>
      </c>
      <c r="BT2" t="s">
        <v>2025</v>
      </c>
      <c r="BU2" t="s">
        <v>2026</v>
      </c>
      <c r="BV2" t="s">
        <v>2027</v>
      </c>
      <c r="BW2" t="s">
        <v>2028</v>
      </c>
      <c r="BX2" t="s">
        <v>2029</v>
      </c>
      <c r="BY2" t="s">
        <v>2030</v>
      </c>
      <c r="BZ2" t="s">
        <v>2031</v>
      </c>
      <c r="CA2" t="s">
        <v>2032</v>
      </c>
      <c r="CB2" t="s">
        <v>2033</v>
      </c>
      <c r="CC2" t="s">
        <v>2034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504</v>
      </c>
      <c r="CN2" t="s">
        <v>9</v>
      </c>
      <c r="CO2" t="s">
        <v>10</v>
      </c>
      <c r="CP2" t="s">
        <v>11</v>
      </c>
      <c r="CQ2" t="s">
        <v>12</v>
      </c>
      <c r="CR2" t="s">
        <v>1684</v>
      </c>
      <c r="CS2" t="s">
        <v>13</v>
      </c>
      <c r="CT2" t="s">
        <v>531</v>
      </c>
      <c r="CU2" t="s">
        <v>538</v>
      </c>
      <c r="CV2" t="s">
        <v>537</v>
      </c>
      <c r="CW2" t="s">
        <v>15</v>
      </c>
      <c r="CX2" t="s">
        <v>16</v>
      </c>
      <c r="CY2" t="s">
        <v>17</v>
      </c>
      <c r="CZ2" t="s">
        <v>529</v>
      </c>
      <c r="DA2" t="s">
        <v>18</v>
      </c>
      <c r="DB2" t="s">
        <v>533</v>
      </c>
      <c r="DC2" t="s">
        <v>19</v>
      </c>
      <c r="DD2" t="s">
        <v>541</v>
      </c>
      <c r="DE2" t="s">
        <v>20</v>
      </c>
      <c r="DF2" t="s">
        <v>525</v>
      </c>
      <c r="DG2" t="s">
        <v>22</v>
      </c>
      <c r="DH2" t="s">
        <v>535</v>
      </c>
      <c r="DI2" t="s">
        <v>23</v>
      </c>
      <c r="DJ2" t="s">
        <v>527</v>
      </c>
      <c r="DK2" t="s">
        <v>190</v>
      </c>
      <c r="DL2" t="s">
        <v>191</v>
      </c>
      <c r="DM2" t="s">
        <v>192</v>
      </c>
      <c r="DN2" t="s">
        <v>193</v>
      </c>
      <c r="DO2" t="s">
        <v>1691</v>
      </c>
      <c r="DP2" t="s">
        <v>1692</v>
      </c>
      <c r="DQ2" t="s">
        <v>1693</v>
      </c>
      <c r="DR2" t="s">
        <v>1694</v>
      </c>
      <c r="DS2" t="s">
        <v>1699</v>
      </c>
      <c r="DT2" t="s">
        <v>1700</v>
      </c>
      <c r="DU2" t="s">
        <v>1701</v>
      </c>
      <c r="DV2" t="s">
        <v>1702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560</v>
      </c>
      <c r="EF2" t="s">
        <v>199</v>
      </c>
      <c r="EG2" t="s">
        <v>200</v>
      </c>
      <c r="EH2" t="s">
        <v>610</v>
      </c>
      <c r="EI2" s="10" t="s">
        <v>201</v>
      </c>
      <c r="EJ2" t="s">
        <v>1685</v>
      </c>
      <c r="EK2" t="s">
        <v>611</v>
      </c>
      <c r="EL2" s="10" t="s">
        <v>202</v>
      </c>
      <c r="EM2" t="s">
        <v>544</v>
      </c>
      <c r="EN2" t="s">
        <v>612</v>
      </c>
      <c r="EO2" s="10" t="s">
        <v>203</v>
      </c>
      <c r="EP2" t="s">
        <v>545</v>
      </c>
      <c r="EQ2" t="s">
        <v>613</v>
      </c>
      <c r="ER2" s="10" t="s">
        <v>204</v>
      </c>
      <c r="ES2" t="s">
        <v>546</v>
      </c>
      <c r="ET2" t="s">
        <v>614</v>
      </c>
      <c r="EU2" s="10" t="s">
        <v>205</v>
      </c>
      <c r="EV2" t="s">
        <v>547</v>
      </c>
      <c r="EW2" t="s">
        <v>615</v>
      </c>
      <c r="EX2" s="10" t="s">
        <v>206</v>
      </c>
      <c r="EY2" t="s">
        <v>548</v>
      </c>
      <c r="EZ2" t="s">
        <v>616</v>
      </c>
      <c r="FA2" s="10" t="s">
        <v>207</v>
      </c>
      <c r="FB2" t="s">
        <v>549</v>
      </c>
      <c r="FC2" t="s">
        <v>617</v>
      </c>
      <c r="FD2" s="10" t="s">
        <v>208</v>
      </c>
      <c r="FE2" t="s">
        <v>550</v>
      </c>
      <c r="FF2" t="s">
        <v>618</v>
      </c>
      <c r="FG2" s="10" t="s">
        <v>209</v>
      </c>
      <c r="FH2" t="s">
        <v>551</v>
      </c>
      <c r="FI2" t="s">
        <v>619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1698</v>
      </c>
      <c r="FW2" t="s">
        <v>222</v>
      </c>
      <c r="FX2" t="s">
        <v>580</v>
      </c>
      <c r="FY2" t="s">
        <v>582</v>
      </c>
      <c r="FZ2" t="s">
        <v>600</v>
      </c>
      <c r="GA2" t="s">
        <v>581</v>
      </c>
      <c r="GB2" t="s">
        <v>583</v>
      </c>
      <c r="GC2" t="s">
        <v>601</v>
      </c>
      <c r="GD2" t="s">
        <v>676</v>
      </c>
      <c r="GE2" t="s">
        <v>677</v>
      </c>
      <c r="GF2" t="s">
        <v>46</v>
      </c>
      <c r="GG2" t="s">
        <v>31</v>
      </c>
      <c r="GH2" t="s">
        <v>574</v>
      </c>
      <c r="GI2" t="s">
        <v>673</v>
      </c>
      <c r="GJ2" t="s">
        <v>683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680</v>
      </c>
      <c r="GY2" t="s">
        <v>1711</v>
      </c>
      <c r="GZ2" t="s">
        <v>404</v>
      </c>
      <c r="HA2" t="s">
        <v>76</v>
      </c>
      <c r="HB2" t="s">
        <v>1708</v>
      </c>
      <c r="HC2" t="s">
        <v>1709</v>
      </c>
      <c r="HD2" t="s">
        <v>1710</v>
      </c>
      <c r="HE2" t="s">
        <v>678</v>
      </c>
      <c r="HF2" t="s">
        <v>413</v>
      </c>
      <c r="HG2" t="s">
        <v>74</v>
      </c>
      <c r="HH2" t="s">
        <v>912</v>
      </c>
      <c r="HI2" t="s">
        <v>30</v>
      </c>
      <c r="HJ2" t="s">
        <v>577</v>
      </c>
      <c r="HK2" t="s">
        <v>395</v>
      </c>
      <c r="HL2" t="s">
        <v>73</v>
      </c>
      <c r="HM2" t="s">
        <v>686</v>
      </c>
      <c r="HN2" t="s">
        <v>687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668</v>
      </c>
      <c r="HU2" t="s">
        <v>35</v>
      </c>
      <c r="HV2" t="s">
        <v>36</v>
      </c>
      <c r="HW2" t="s">
        <v>568</v>
      </c>
      <c r="HX2" t="s">
        <v>571</v>
      </c>
      <c r="HY2" t="s">
        <v>691</v>
      </c>
      <c r="HZ2" t="s">
        <v>684</v>
      </c>
      <c r="IA2" t="s">
        <v>689</v>
      </c>
      <c r="IB2" t="s">
        <v>685</v>
      </c>
      <c r="IC2" t="s">
        <v>690</v>
      </c>
      <c r="ID2" t="s">
        <v>33</v>
      </c>
      <c r="IE2" t="s">
        <v>682</v>
      </c>
      <c r="IF2" t="s">
        <v>681</v>
      </c>
      <c r="IG2" t="s">
        <v>51</v>
      </c>
      <c r="IH2" t="s">
        <v>25</v>
      </c>
      <c r="II2" t="s">
        <v>26</v>
      </c>
      <c r="IJ2" t="s">
        <v>402</v>
      </c>
      <c r="IK2" t="s">
        <v>793</v>
      </c>
      <c r="IL2" t="s">
        <v>794</v>
      </c>
      <c r="IM2" t="s">
        <v>27</v>
      </c>
      <c r="IN2" t="s">
        <v>1715</v>
      </c>
      <c r="IO2" t="s">
        <v>563</v>
      </c>
      <c r="IP2" t="s">
        <v>1717</v>
      </c>
      <c r="IQ2" t="s">
        <v>1718</v>
      </c>
      <c r="IR2" t="s">
        <v>28</v>
      </c>
      <c r="IS2" t="s">
        <v>29</v>
      </c>
      <c r="IT2" t="s">
        <v>79</v>
      </c>
      <c r="IU2" t="s">
        <v>71</v>
      </c>
      <c r="IV2" t="s">
        <v>565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1716</v>
      </c>
      <c r="JF2" t="s">
        <v>1712</v>
      </c>
      <c r="JG2" t="s">
        <v>1713</v>
      </c>
      <c r="JH2" t="s">
        <v>1714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679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688</v>
      </c>
      <c r="KC2" t="s">
        <v>1719</v>
      </c>
      <c r="KD2" t="s">
        <v>584</v>
      </c>
      <c r="KE2" t="s">
        <v>585</v>
      </c>
      <c r="KF2" t="s">
        <v>602</v>
      </c>
      <c r="KG2" t="s">
        <v>586</v>
      </c>
      <c r="KH2" t="s">
        <v>587</v>
      </c>
      <c r="KI2" t="s">
        <v>603</v>
      </c>
      <c r="KJ2" t="s">
        <v>588</v>
      </c>
      <c r="KK2" t="s">
        <v>589</v>
      </c>
      <c r="KL2" t="s">
        <v>604</v>
      </c>
      <c r="KM2" t="s">
        <v>590</v>
      </c>
      <c r="KN2" t="s">
        <v>591</v>
      </c>
      <c r="KO2" t="s">
        <v>605</v>
      </c>
      <c r="KP2" t="s">
        <v>592</v>
      </c>
      <c r="KQ2" t="s">
        <v>593</v>
      </c>
      <c r="KR2" t="s">
        <v>606</v>
      </c>
      <c r="KS2" t="s">
        <v>594</v>
      </c>
      <c r="KT2" t="s">
        <v>595</v>
      </c>
      <c r="KU2" t="s">
        <v>607</v>
      </c>
      <c r="KV2" t="s">
        <v>596</v>
      </c>
      <c r="KW2" t="s">
        <v>597</v>
      </c>
      <c r="KX2" t="s">
        <v>608</v>
      </c>
      <c r="KY2" t="s">
        <v>598</v>
      </c>
      <c r="KZ2" t="s">
        <v>599</v>
      </c>
      <c r="LA2" t="s">
        <v>609</v>
      </c>
      <c r="LB2" t="s">
        <v>1662</v>
      </c>
      <c r="LC2" t="s">
        <v>1663</v>
      </c>
      <c r="LD2" t="s">
        <v>1664</v>
      </c>
      <c r="LE2" t="s">
        <v>1665</v>
      </c>
      <c r="LF2" t="s">
        <v>1666</v>
      </c>
      <c r="LG2" t="s">
        <v>1667</v>
      </c>
      <c r="LH2" t="s">
        <v>1668</v>
      </c>
      <c r="LI2" t="s">
        <v>1669</v>
      </c>
      <c r="LJ2" t="s">
        <v>1670</v>
      </c>
    </row>
    <row r="3" spans="1:322" x14ac:dyDescent="0.3">
      <c r="A3">
        <v>1</v>
      </c>
      <c r="B3" t="s">
        <v>416</v>
      </c>
      <c r="C3" t="s">
        <v>417</v>
      </c>
      <c r="D3" t="s">
        <v>474</v>
      </c>
      <c r="E3" t="s">
        <v>418</v>
      </c>
      <c r="G3" t="s">
        <v>446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2484877980</v>
      </c>
      <c r="Q3" s="3" t="s">
        <v>3404</v>
      </c>
      <c r="R3">
        <v>10</v>
      </c>
      <c r="S3" t="s">
        <v>424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C3">
        <v>0</v>
      </c>
      <c r="AD3" t="s">
        <v>425</v>
      </c>
      <c r="AE3" t="s">
        <v>426</v>
      </c>
      <c r="AF3" t="s">
        <v>3405</v>
      </c>
      <c r="AG3">
        <v>21</v>
      </c>
      <c r="AH3">
        <v>0</v>
      </c>
      <c r="AI3">
        <v>6</v>
      </c>
      <c r="AJ3">
        <v>15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427</v>
      </c>
      <c r="AQ3" t="s">
        <v>428</v>
      </c>
      <c r="AR3" s="4">
        <f t="shared" ref="AR3:AR34" si="0">+AS3+AU3+BE3+CD3+CE3+CF3+CG3+CH3+CI3+CW3</f>
        <v>25</v>
      </c>
      <c r="AS3">
        <v>1</v>
      </c>
      <c r="AT3" t="s">
        <v>429</v>
      </c>
      <c r="AU3">
        <v>8</v>
      </c>
      <c r="AV3" t="s">
        <v>430</v>
      </c>
      <c r="AW3">
        <v>7</v>
      </c>
      <c r="AX3">
        <v>1</v>
      </c>
      <c r="BC3">
        <v>2</v>
      </c>
      <c r="BD3" t="s">
        <v>431</v>
      </c>
      <c r="BE3">
        <v>1</v>
      </c>
      <c r="BF3" t="s">
        <v>2013</v>
      </c>
      <c r="BI3" t="s">
        <v>429</v>
      </c>
      <c r="BL3">
        <v>5</v>
      </c>
      <c r="BM3" t="s">
        <v>432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432</v>
      </c>
      <c r="DW3">
        <v>19</v>
      </c>
      <c r="DX3" t="s">
        <v>817</v>
      </c>
      <c r="DY3">
        <v>2025</v>
      </c>
      <c r="DZ3" t="s">
        <v>434</v>
      </c>
      <c r="EA3" t="s">
        <v>435</v>
      </c>
      <c r="EB3" t="s">
        <v>436</v>
      </c>
      <c r="EC3" t="s">
        <v>437</v>
      </c>
      <c r="ED3" t="s">
        <v>438</v>
      </c>
      <c r="EF3" t="s">
        <v>439</v>
      </c>
      <c r="EG3" t="s">
        <v>440</v>
      </c>
      <c r="EI3" s="10" t="s">
        <v>3406</v>
      </c>
      <c r="EL3" s="10" t="s">
        <v>3407</v>
      </c>
      <c r="EO3" s="10" t="s">
        <v>3408</v>
      </c>
      <c r="ER3" s="10" t="s">
        <v>3409</v>
      </c>
      <c r="EU3" s="10" t="s">
        <v>3410</v>
      </c>
      <c r="EX3" s="10" t="s">
        <v>3411</v>
      </c>
      <c r="FA3" s="10" t="s">
        <v>441</v>
      </c>
      <c r="FD3" s="10" t="s">
        <v>3412</v>
      </c>
      <c r="FG3" s="10" t="s">
        <v>3413</v>
      </c>
      <c r="FK3">
        <v>0</v>
      </c>
      <c r="FL3" s="4">
        <f t="shared" ref="FL3" si="1">+FK3/3000</f>
        <v>0</v>
      </c>
      <c r="FM3" t="s">
        <v>442</v>
      </c>
      <c r="FN3">
        <v>30</v>
      </c>
      <c r="FO3" s="4">
        <f t="shared" ref="FO3" si="2">+FN3/1400</f>
        <v>2.1428571428571429E-2</v>
      </c>
      <c r="FP3" t="s">
        <v>443</v>
      </c>
      <c r="FQ3">
        <v>20</v>
      </c>
      <c r="FR3" s="4">
        <f t="shared" ref="FR3" si="3">+FQ3/2000</f>
        <v>0.01</v>
      </c>
      <c r="FS3" t="s">
        <v>444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3414</v>
      </c>
      <c r="E4" t="s">
        <v>418</v>
      </c>
      <c r="G4" t="s">
        <v>445</v>
      </c>
      <c r="H4" t="s">
        <v>419</v>
      </c>
      <c r="I4" t="s">
        <v>447</v>
      </c>
      <c r="J4" t="s">
        <v>448</v>
      </c>
      <c r="L4" t="s">
        <v>449</v>
      </c>
      <c r="M4" t="s">
        <v>422</v>
      </c>
      <c r="N4" t="s">
        <v>423</v>
      </c>
      <c r="O4">
        <v>74080</v>
      </c>
      <c r="P4">
        <v>2482407287</v>
      </c>
      <c r="Q4" s="3" t="s">
        <v>450</v>
      </c>
      <c r="R4">
        <v>13</v>
      </c>
      <c r="S4" t="s">
        <v>451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452</v>
      </c>
      <c r="AE4" t="s">
        <v>426</v>
      </c>
      <c r="AF4" t="s">
        <v>485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427</v>
      </c>
      <c r="AQ4" t="s">
        <v>428</v>
      </c>
      <c r="AR4" s="4">
        <f t="shared" si="0"/>
        <v>21</v>
      </c>
      <c r="AS4">
        <v>1</v>
      </c>
      <c r="AT4" t="s">
        <v>429</v>
      </c>
      <c r="AU4">
        <v>5</v>
      </c>
      <c r="AV4" t="s">
        <v>430</v>
      </c>
      <c r="AW4">
        <v>4</v>
      </c>
      <c r="AX4">
        <v>1</v>
      </c>
      <c r="BC4">
        <v>2</v>
      </c>
      <c r="BD4" t="s">
        <v>429</v>
      </c>
      <c r="BE4">
        <v>1</v>
      </c>
      <c r="BF4" t="s">
        <v>2013</v>
      </c>
      <c r="BI4" t="s">
        <v>429</v>
      </c>
      <c r="BL4">
        <v>4</v>
      </c>
      <c r="BM4" t="s">
        <v>432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432</v>
      </c>
      <c r="DW4">
        <v>18</v>
      </c>
      <c r="DX4" t="s">
        <v>817</v>
      </c>
      <c r="DY4">
        <v>2025</v>
      </c>
      <c r="DZ4" t="s">
        <v>454</v>
      </c>
      <c r="EA4" t="s">
        <v>455</v>
      </c>
      <c r="EB4" t="s">
        <v>456</v>
      </c>
      <c r="EC4" t="s">
        <v>457</v>
      </c>
      <c r="ED4" t="s">
        <v>458</v>
      </c>
      <c r="EF4" t="s">
        <v>439</v>
      </c>
      <c r="EG4" t="s">
        <v>440</v>
      </c>
      <c r="EI4" s="10" t="s">
        <v>3422</v>
      </c>
      <c r="EL4" s="10" t="s">
        <v>3415</v>
      </c>
      <c r="EO4" s="10" t="s">
        <v>3416</v>
      </c>
      <c r="ER4" s="10" t="s">
        <v>3417</v>
      </c>
      <c r="EU4" s="10" t="s">
        <v>3418</v>
      </c>
      <c r="EX4" s="10" t="s">
        <v>3419</v>
      </c>
      <c r="FA4" s="10" t="s">
        <v>459</v>
      </c>
      <c r="FD4" s="10" t="s">
        <v>3420</v>
      </c>
      <c r="FG4" s="10" t="s">
        <v>3421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P4" t="s">
        <v>443</v>
      </c>
      <c r="FQ4">
        <v>20</v>
      </c>
      <c r="FR4" s="4">
        <f t="shared" ref="FR4:FR13" si="10">+FQ4/2000</f>
        <v>0.01</v>
      </c>
      <c r="FS4" t="s">
        <v>444</v>
      </c>
      <c r="FT4">
        <v>900</v>
      </c>
      <c r="FU4" s="4">
        <f t="shared" ref="FU4:FU13" si="11">+FT4/15000</f>
        <v>0.06</v>
      </c>
      <c r="FV4" s="4">
        <f t="shared" si="5"/>
        <v>6.9999999999999993E-2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475</v>
      </c>
      <c r="E5" t="s">
        <v>418</v>
      </c>
      <c r="G5" t="s">
        <v>446</v>
      </c>
      <c r="H5" t="s">
        <v>419</v>
      </c>
      <c r="I5" t="s">
        <v>460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461</v>
      </c>
      <c r="R5">
        <v>9</v>
      </c>
      <c r="S5" t="s">
        <v>462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 t="s">
        <v>452</v>
      </c>
      <c r="AE5" t="s">
        <v>426</v>
      </c>
      <c r="AF5" t="s">
        <v>3423</v>
      </c>
      <c r="AG5">
        <v>13</v>
      </c>
      <c r="AH5">
        <v>0</v>
      </c>
      <c r="AI5">
        <v>5</v>
      </c>
      <c r="AJ5">
        <v>8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427</v>
      </c>
      <c r="AQ5" t="s">
        <v>428</v>
      </c>
      <c r="AR5" s="4">
        <f t="shared" si="0"/>
        <v>17</v>
      </c>
      <c r="AS5">
        <v>1</v>
      </c>
      <c r="AT5" t="s">
        <v>429</v>
      </c>
      <c r="AU5">
        <v>6</v>
      </c>
      <c r="AV5" t="s">
        <v>430</v>
      </c>
      <c r="AW5">
        <v>5</v>
      </c>
      <c r="AX5">
        <v>1</v>
      </c>
      <c r="BC5">
        <v>2</v>
      </c>
      <c r="BD5" t="s">
        <v>431</v>
      </c>
      <c r="BE5">
        <v>1</v>
      </c>
      <c r="BF5" t="s">
        <v>2013</v>
      </c>
      <c r="BI5" t="s">
        <v>429</v>
      </c>
      <c r="BL5">
        <v>4</v>
      </c>
      <c r="BM5" t="s">
        <v>432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432</v>
      </c>
      <c r="DW5">
        <v>18</v>
      </c>
      <c r="DX5" t="s">
        <v>817</v>
      </c>
      <c r="DY5">
        <v>2025</v>
      </c>
      <c r="DZ5" t="s">
        <v>463</v>
      </c>
      <c r="EA5" t="s">
        <v>464</v>
      </c>
      <c r="EB5" t="s">
        <v>460</v>
      </c>
      <c r="EC5" t="s">
        <v>465</v>
      </c>
      <c r="ED5" t="s">
        <v>466</v>
      </c>
      <c r="EF5" t="s">
        <v>439</v>
      </c>
      <c r="EG5" t="s">
        <v>440</v>
      </c>
      <c r="EI5" s="10" t="s">
        <v>3424</v>
      </c>
      <c r="EL5" s="10" t="s">
        <v>3425</v>
      </c>
      <c r="EO5" s="10" t="s">
        <v>470</v>
      </c>
      <c r="ER5" s="10" t="s">
        <v>3426</v>
      </c>
      <c r="EU5" s="10" t="s">
        <v>3427</v>
      </c>
      <c r="EX5" s="10" t="s">
        <v>3428</v>
      </c>
      <c r="FA5" s="10" t="s">
        <v>468</v>
      </c>
      <c r="FD5" s="10" t="s">
        <v>469</v>
      </c>
      <c r="FG5" s="10" t="s">
        <v>467</v>
      </c>
      <c r="FK5">
        <v>0</v>
      </c>
      <c r="FL5" s="4">
        <f t="shared" si="8"/>
        <v>0</v>
      </c>
      <c r="FM5" t="s">
        <v>442</v>
      </c>
      <c r="FN5">
        <v>30</v>
      </c>
      <c r="FO5" s="4">
        <f t="shared" si="9"/>
        <v>2.1428571428571429E-2</v>
      </c>
      <c r="FP5" t="s">
        <v>443</v>
      </c>
      <c r="FQ5">
        <v>50</v>
      </c>
      <c r="FR5" s="4">
        <f t="shared" si="10"/>
        <v>2.5000000000000001E-2</v>
      </c>
      <c r="FS5" t="s">
        <v>444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543</v>
      </c>
      <c r="E6" t="s">
        <v>418</v>
      </c>
      <c r="G6" t="s">
        <v>471</v>
      </c>
      <c r="H6" t="s">
        <v>419</v>
      </c>
      <c r="I6" t="s">
        <v>472</v>
      </c>
      <c r="J6">
        <v>28</v>
      </c>
      <c r="L6" t="s">
        <v>473</v>
      </c>
      <c r="M6" t="s">
        <v>422</v>
      </c>
      <c r="N6" t="s">
        <v>423</v>
      </c>
      <c r="O6">
        <v>74122</v>
      </c>
      <c r="P6">
        <v>2481121471</v>
      </c>
      <c r="Q6" s="3" t="s">
        <v>3429</v>
      </c>
      <c r="R6">
        <v>6</v>
      </c>
      <c r="S6" t="s">
        <v>476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477</v>
      </c>
      <c r="AE6" t="s">
        <v>426</v>
      </c>
      <c r="AF6" t="s">
        <v>483</v>
      </c>
      <c r="AG6">
        <v>15</v>
      </c>
      <c r="AH6">
        <v>0</v>
      </c>
      <c r="AI6">
        <v>3</v>
      </c>
      <c r="AJ6">
        <v>12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427</v>
      </c>
      <c r="AQ6" t="s">
        <v>428</v>
      </c>
      <c r="AR6" s="4">
        <f t="shared" si="0"/>
        <v>18</v>
      </c>
      <c r="AS6">
        <v>1</v>
      </c>
      <c r="AT6" t="s">
        <v>429</v>
      </c>
      <c r="AU6">
        <v>6</v>
      </c>
      <c r="AV6" t="s">
        <v>430</v>
      </c>
      <c r="AW6">
        <v>5</v>
      </c>
      <c r="AX6">
        <v>1</v>
      </c>
      <c r="BC6">
        <v>2</v>
      </c>
      <c r="BD6" t="s">
        <v>429</v>
      </c>
      <c r="BE6">
        <v>1</v>
      </c>
      <c r="BF6" t="s">
        <v>2013</v>
      </c>
      <c r="BI6" t="s">
        <v>429</v>
      </c>
      <c r="BL6">
        <v>6</v>
      </c>
      <c r="BM6" t="s">
        <v>432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432</v>
      </c>
      <c r="DW6">
        <v>19</v>
      </c>
      <c r="DX6" t="s">
        <v>817</v>
      </c>
      <c r="DY6">
        <v>2025</v>
      </c>
      <c r="DZ6" t="s">
        <v>478</v>
      </c>
      <c r="EA6" t="s">
        <v>479</v>
      </c>
      <c r="EB6" t="s">
        <v>480</v>
      </c>
      <c r="EC6" t="s">
        <v>481</v>
      </c>
      <c r="ED6" t="s">
        <v>482</v>
      </c>
      <c r="EF6" t="s">
        <v>439</v>
      </c>
      <c r="EG6" t="s">
        <v>440</v>
      </c>
      <c r="EI6" s="23" t="s">
        <v>3437</v>
      </c>
      <c r="EL6" s="10" t="s">
        <v>3430</v>
      </c>
      <c r="EO6" s="10" t="s">
        <v>484</v>
      </c>
      <c r="ER6" s="10" t="s">
        <v>3431</v>
      </c>
      <c r="EU6" s="10" t="s">
        <v>3432</v>
      </c>
      <c r="EX6" s="10" t="s">
        <v>3433</v>
      </c>
      <c r="FA6" s="10" t="s">
        <v>3434</v>
      </c>
      <c r="FD6" s="10" t="s">
        <v>3435</v>
      </c>
      <c r="FG6" s="10" t="s">
        <v>3436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P6" t="s">
        <v>443</v>
      </c>
      <c r="FQ6">
        <v>20</v>
      </c>
      <c r="FR6" s="4">
        <f t="shared" si="10"/>
        <v>0.01</v>
      </c>
      <c r="FS6" t="s">
        <v>444</v>
      </c>
      <c r="FT6">
        <v>900</v>
      </c>
      <c r="FU6" s="4">
        <f t="shared" si="11"/>
        <v>0.06</v>
      </c>
      <c r="FV6" s="4">
        <f t="shared" si="5"/>
        <v>6.9999999999999993E-2</v>
      </c>
      <c r="FW6" s="4" t="str">
        <f t="shared" si="6"/>
        <v>ORDINARIO</v>
      </c>
    </row>
    <row r="7" spans="1:322" x14ac:dyDescent="0.3">
      <c r="A7">
        <v>5</v>
      </c>
      <c r="B7" t="s">
        <v>515</v>
      </c>
      <c r="C7" t="s">
        <v>486</v>
      </c>
      <c r="D7" t="s">
        <v>487</v>
      </c>
      <c r="E7" t="s">
        <v>488</v>
      </c>
      <c r="G7" t="s">
        <v>489</v>
      </c>
      <c r="H7" t="s">
        <v>490</v>
      </c>
      <c r="I7" t="s">
        <v>491</v>
      </c>
      <c r="J7">
        <v>508</v>
      </c>
      <c r="L7" t="s">
        <v>492</v>
      </c>
      <c r="M7" t="s">
        <v>493</v>
      </c>
      <c r="N7" t="s">
        <v>423</v>
      </c>
      <c r="O7">
        <v>75200</v>
      </c>
      <c r="P7">
        <v>3316001931</v>
      </c>
      <c r="Q7" s="3" t="s">
        <v>494</v>
      </c>
      <c r="R7">
        <v>12</v>
      </c>
      <c r="S7" t="s">
        <v>495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496</v>
      </c>
      <c r="AE7" t="s">
        <v>497</v>
      </c>
      <c r="AF7" t="s">
        <v>497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498</v>
      </c>
      <c r="AQ7" t="s">
        <v>499</v>
      </c>
      <c r="AR7" s="4">
        <f t="shared" si="0"/>
        <v>55</v>
      </c>
      <c r="AS7">
        <v>1</v>
      </c>
      <c r="AT7" t="s">
        <v>500</v>
      </c>
      <c r="AU7">
        <v>12</v>
      </c>
      <c r="AV7" t="s">
        <v>501</v>
      </c>
      <c r="BE7">
        <v>2</v>
      </c>
      <c r="BF7" t="s">
        <v>453</v>
      </c>
      <c r="BI7" t="s">
        <v>502</v>
      </c>
      <c r="BL7">
        <v>4</v>
      </c>
      <c r="BM7" t="s">
        <v>503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505</v>
      </c>
      <c r="DY7">
        <v>2024</v>
      </c>
      <c r="DZ7" t="s">
        <v>516</v>
      </c>
      <c r="EA7" t="s">
        <v>517</v>
      </c>
      <c r="EB7" t="s">
        <v>518</v>
      </c>
      <c r="EC7" t="s">
        <v>519</v>
      </c>
      <c r="ED7" t="s">
        <v>520</v>
      </c>
      <c r="EF7" t="s">
        <v>439</v>
      </c>
      <c r="EG7" t="s">
        <v>440</v>
      </c>
      <c r="EI7" s="10" t="s">
        <v>506</v>
      </c>
      <c r="EL7" s="10" t="s">
        <v>507</v>
      </c>
      <c r="EO7" s="10" t="s">
        <v>508</v>
      </c>
      <c r="ER7" s="10" t="s">
        <v>509</v>
      </c>
      <c r="EU7" s="10" t="s">
        <v>510</v>
      </c>
      <c r="EX7" s="10" t="s">
        <v>511</v>
      </c>
      <c r="FA7" s="10" t="s">
        <v>512</v>
      </c>
      <c r="FD7" s="10" t="s">
        <v>513</v>
      </c>
      <c r="FG7" s="10" t="s">
        <v>514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444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542</v>
      </c>
      <c r="C8" t="s">
        <v>726</v>
      </c>
      <c r="D8" t="s">
        <v>747</v>
      </c>
      <c r="E8" t="s">
        <v>706</v>
      </c>
      <c r="F8" t="s">
        <v>707</v>
      </c>
      <c r="G8" t="s">
        <v>542</v>
      </c>
      <c r="H8" t="s">
        <v>708</v>
      </c>
      <c r="I8" t="s">
        <v>709</v>
      </c>
      <c r="J8">
        <v>39</v>
      </c>
      <c r="L8" t="s">
        <v>710</v>
      </c>
      <c r="M8" t="s">
        <v>711</v>
      </c>
      <c r="N8" t="s">
        <v>423</v>
      </c>
      <c r="O8">
        <v>72710</v>
      </c>
      <c r="P8" t="s">
        <v>712</v>
      </c>
      <c r="Q8" s="3" t="s">
        <v>713</v>
      </c>
      <c r="R8">
        <v>12</v>
      </c>
      <c r="S8" t="s">
        <v>714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452</v>
      </c>
      <c r="AE8" t="s">
        <v>715</v>
      </c>
      <c r="AF8" t="s">
        <v>1601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427</v>
      </c>
      <c r="AQ8" t="s">
        <v>428</v>
      </c>
      <c r="AR8" s="4">
        <f t="shared" si="0"/>
        <v>13</v>
      </c>
      <c r="AS8">
        <v>1</v>
      </c>
      <c r="AT8" t="s">
        <v>429</v>
      </c>
      <c r="AU8">
        <v>7</v>
      </c>
      <c r="AV8" t="s">
        <v>716</v>
      </c>
      <c r="AW8">
        <v>7</v>
      </c>
      <c r="AY8">
        <v>7</v>
      </c>
      <c r="AZ8" t="s">
        <v>756</v>
      </c>
      <c r="BA8">
        <v>3</v>
      </c>
      <c r="BB8" t="s">
        <v>1607</v>
      </c>
      <c r="BC8">
        <v>1</v>
      </c>
      <c r="BD8" t="s">
        <v>429</v>
      </c>
      <c r="BE8">
        <v>1</v>
      </c>
      <c r="BF8" t="s">
        <v>717</v>
      </c>
      <c r="BI8" t="s">
        <v>718</v>
      </c>
      <c r="BL8">
        <v>2</v>
      </c>
      <c r="BM8" t="s">
        <v>718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740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505</v>
      </c>
      <c r="DY8">
        <v>2024</v>
      </c>
      <c r="DZ8" t="s">
        <v>719</v>
      </c>
      <c r="EA8" t="s">
        <v>720</v>
      </c>
      <c r="EB8" t="s">
        <v>721</v>
      </c>
      <c r="EC8" t="s">
        <v>722</v>
      </c>
      <c r="ED8" t="s">
        <v>723</v>
      </c>
      <c r="EF8" t="s">
        <v>439</v>
      </c>
      <c r="EG8" t="s">
        <v>440</v>
      </c>
      <c r="EI8" s="10" t="s">
        <v>1602</v>
      </c>
      <c r="EL8" s="10" t="s">
        <v>1603</v>
      </c>
      <c r="ER8" s="10" t="s">
        <v>1604</v>
      </c>
      <c r="EX8" s="10" t="s">
        <v>1605</v>
      </c>
      <c r="FD8" s="10" t="s">
        <v>1606</v>
      </c>
      <c r="FK8">
        <v>0</v>
      </c>
      <c r="FL8" s="4">
        <f t="shared" si="8"/>
        <v>0</v>
      </c>
      <c r="FM8" t="s">
        <v>443</v>
      </c>
      <c r="FN8">
        <v>80000</v>
      </c>
      <c r="FO8" s="4">
        <f t="shared" si="9"/>
        <v>57.142857142857146</v>
      </c>
      <c r="FP8" t="s">
        <v>724</v>
      </c>
      <c r="FQ8">
        <v>80200</v>
      </c>
      <c r="FR8" s="4">
        <f t="shared" si="10"/>
        <v>40.1</v>
      </c>
      <c r="FS8" t="s">
        <v>444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542</v>
      </c>
      <c r="C9" t="s">
        <v>725</v>
      </c>
      <c r="D9" t="s">
        <v>738</v>
      </c>
      <c r="E9" t="s">
        <v>727</v>
      </c>
      <c r="F9" t="s">
        <v>728</v>
      </c>
      <c r="G9" t="s">
        <v>542</v>
      </c>
      <c r="H9" t="s">
        <v>708</v>
      </c>
      <c r="I9" t="s">
        <v>729</v>
      </c>
      <c r="J9" t="s">
        <v>730</v>
      </c>
      <c r="L9" t="s">
        <v>731</v>
      </c>
      <c r="M9" t="s">
        <v>732</v>
      </c>
      <c r="N9" t="s">
        <v>423</v>
      </c>
      <c r="O9">
        <v>74160</v>
      </c>
      <c r="P9">
        <v>2482498271</v>
      </c>
      <c r="Q9" s="3" t="s">
        <v>733</v>
      </c>
      <c r="R9">
        <v>32</v>
      </c>
      <c r="S9" t="s">
        <v>734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452</v>
      </c>
      <c r="AE9" t="s">
        <v>715</v>
      </c>
      <c r="AF9" t="s">
        <v>735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427</v>
      </c>
      <c r="AQ9" t="s">
        <v>736</v>
      </c>
      <c r="AR9" s="4">
        <f t="shared" si="0"/>
        <v>13</v>
      </c>
      <c r="AS9">
        <v>1</v>
      </c>
      <c r="AT9" t="s">
        <v>429</v>
      </c>
      <c r="AU9">
        <v>5</v>
      </c>
      <c r="AV9" t="s">
        <v>716</v>
      </c>
      <c r="AW9">
        <v>5</v>
      </c>
      <c r="AY9">
        <v>3</v>
      </c>
      <c r="AZ9" t="s">
        <v>737</v>
      </c>
      <c r="BA9">
        <v>3</v>
      </c>
      <c r="BB9" t="s">
        <v>739</v>
      </c>
      <c r="BE9">
        <v>1</v>
      </c>
      <c r="BF9" t="s">
        <v>717</v>
      </c>
      <c r="BI9" t="s">
        <v>1608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740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505</v>
      </c>
      <c r="DY9">
        <v>2024</v>
      </c>
      <c r="DZ9" t="s">
        <v>741</v>
      </c>
      <c r="EA9" t="s">
        <v>742</v>
      </c>
      <c r="EB9" t="s">
        <v>743</v>
      </c>
      <c r="EC9" t="s">
        <v>743</v>
      </c>
      <c r="ED9" t="s">
        <v>744</v>
      </c>
      <c r="EF9" t="s">
        <v>439</v>
      </c>
      <c r="EG9" t="s">
        <v>440</v>
      </c>
      <c r="EI9" s="10" t="s">
        <v>745</v>
      </c>
      <c r="EX9" s="10" t="s">
        <v>746</v>
      </c>
      <c r="FK9">
        <v>0</v>
      </c>
      <c r="FL9" s="4">
        <f t="shared" si="8"/>
        <v>0</v>
      </c>
      <c r="FM9" t="s">
        <v>443</v>
      </c>
      <c r="FN9">
        <v>200000</v>
      </c>
      <c r="FO9" s="4">
        <f t="shared" si="9"/>
        <v>142.85714285714286</v>
      </c>
      <c r="FP9" t="s">
        <v>724</v>
      </c>
      <c r="FQ9">
        <v>80020</v>
      </c>
      <c r="FR9" s="4">
        <f t="shared" si="10"/>
        <v>40.01</v>
      </c>
      <c r="FS9" t="s">
        <v>444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542</v>
      </c>
      <c r="C10" t="s">
        <v>748</v>
      </c>
      <c r="D10" t="s">
        <v>749</v>
      </c>
      <c r="E10" t="s">
        <v>750</v>
      </c>
      <c r="F10" t="s">
        <v>751</v>
      </c>
      <c r="G10" t="s">
        <v>542</v>
      </c>
      <c r="H10" t="s">
        <v>708</v>
      </c>
      <c r="I10" t="s">
        <v>729</v>
      </c>
      <c r="J10" t="s">
        <v>752</v>
      </c>
      <c r="L10" t="s">
        <v>753</v>
      </c>
      <c r="M10" t="s">
        <v>732</v>
      </c>
      <c r="N10" t="s">
        <v>423</v>
      </c>
      <c r="O10">
        <v>74160</v>
      </c>
      <c r="P10">
        <v>2272762794</v>
      </c>
      <c r="Q10" s="3" t="s">
        <v>754</v>
      </c>
      <c r="R10">
        <v>24</v>
      </c>
      <c r="S10" t="s">
        <v>755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425</v>
      </c>
      <c r="AE10" t="s">
        <v>715</v>
      </c>
      <c r="AF10" t="s">
        <v>1020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427</v>
      </c>
      <c r="AQ10" t="s">
        <v>428</v>
      </c>
      <c r="AR10" s="4">
        <f t="shared" si="0"/>
        <v>18</v>
      </c>
      <c r="AS10">
        <v>1</v>
      </c>
      <c r="AT10" t="s">
        <v>429</v>
      </c>
      <c r="AU10">
        <v>8</v>
      </c>
      <c r="AV10" t="s">
        <v>716</v>
      </c>
      <c r="AW10">
        <v>7</v>
      </c>
      <c r="AX10">
        <v>1</v>
      </c>
      <c r="AY10">
        <v>9</v>
      </c>
      <c r="AZ10" t="s">
        <v>756</v>
      </c>
      <c r="BA10">
        <v>3</v>
      </c>
      <c r="BB10" t="s">
        <v>757</v>
      </c>
      <c r="BE10">
        <v>1</v>
      </c>
      <c r="BF10" t="s">
        <v>717</v>
      </c>
      <c r="BI10" t="s">
        <v>718</v>
      </c>
      <c r="BL10">
        <v>1</v>
      </c>
      <c r="BM10" t="s">
        <v>718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740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505</v>
      </c>
      <c r="DY10">
        <v>2024</v>
      </c>
      <c r="DZ10" t="s">
        <v>758</v>
      </c>
      <c r="EA10" t="s">
        <v>743</v>
      </c>
      <c r="EB10" t="s">
        <v>759</v>
      </c>
      <c r="EC10" t="s">
        <v>760</v>
      </c>
      <c r="ED10" t="s">
        <v>743</v>
      </c>
      <c r="EF10" t="s">
        <v>439</v>
      </c>
      <c r="EG10" t="s">
        <v>440</v>
      </c>
      <c r="EI10" s="10" t="s">
        <v>761</v>
      </c>
      <c r="EL10" s="10" t="s">
        <v>762</v>
      </c>
      <c r="EO10" s="10" t="s">
        <v>763</v>
      </c>
      <c r="ER10" s="10" t="s">
        <v>764</v>
      </c>
      <c r="EU10" s="10" t="s">
        <v>765</v>
      </c>
      <c r="EX10" s="10" t="s">
        <v>766</v>
      </c>
      <c r="FA10" s="10" t="s">
        <v>767</v>
      </c>
      <c r="FD10" s="10" t="s">
        <v>804</v>
      </c>
      <c r="FK10">
        <v>0</v>
      </c>
      <c r="FL10" s="4">
        <f t="shared" si="8"/>
        <v>0</v>
      </c>
      <c r="FM10" t="s">
        <v>443</v>
      </c>
      <c r="FN10">
        <v>90000</v>
      </c>
      <c r="FO10" s="4">
        <f t="shared" si="9"/>
        <v>64.285714285714292</v>
      </c>
      <c r="FP10" t="s">
        <v>724</v>
      </c>
      <c r="FQ10">
        <v>6030</v>
      </c>
      <c r="FR10" s="4">
        <f t="shared" si="10"/>
        <v>3.0150000000000001</v>
      </c>
      <c r="FS10" t="s">
        <v>444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542</v>
      </c>
      <c r="C11" t="s">
        <v>768</v>
      </c>
      <c r="D11" t="s">
        <v>770</v>
      </c>
      <c r="E11" t="s">
        <v>771</v>
      </c>
      <c r="F11" t="s">
        <v>769</v>
      </c>
      <c r="G11" t="s">
        <v>772</v>
      </c>
      <c r="H11" t="s">
        <v>708</v>
      </c>
      <c r="I11" t="s">
        <v>773</v>
      </c>
      <c r="J11" t="s">
        <v>774</v>
      </c>
      <c r="L11" t="s">
        <v>775</v>
      </c>
      <c r="M11" t="s">
        <v>776</v>
      </c>
      <c r="N11" t="s">
        <v>423</v>
      </c>
      <c r="O11">
        <v>72760</v>
      </c>
      <c r="P11" t="s">
        <v>777</v>
      </c>
      <c r="Q11" s="3" t="s">
        <v>778</v>
      </c>
      <c r="R11">
        <v>29</v>
      </c>
      <c r="S11" t="s">
        <v>779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496</v>
      </c>
      <c r="AE11" t="s">
        <v>715</v>
      </c>
      <c r="AF11" t="s">
        <v>1611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427</v>
      </c>
      <c r="AQ11" t="s">
        <v>428</v>
      </c>
      <c r="AR11" s="4">
        <f t="shared" si="0"/>
        <v>24</v>
      </c>
      <c r="AS11">
        <v>1</v>
      </c>
      <c r="AT11" t="s">
        <v>429</v>
      </c>
      <c r="AU11">
        <v>13</v>
      </c>
      <c r="AV11" t="s">
        <v>1612</v>
      </c>
      <c r="AW11">
        <v>13</v>
      </c>
      <c r="AY11">
        <v>9</v>
      </c>
      <c r="AZ11" t="s">
        <v>756</v>
      </c>
      <c r="BA11">
        <v>3</v>
      </c>
      <c r="BB11" t="s">
        <v>1607</v>
      </c>
      <c r="BE11">
        <v>1</v>
      </c>
      <c r="BF11" t="s">
        <v>717</v>
      </c>
      <c r="BI11" t="s">
        <v>718</v>
      </c>
      <c r="BL11">
        <v>1</v>
      </c>
      <c r="BM11" t="s">
        <v>718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718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505</v>
      </c>
      <c r="DY11">
        <v>2024</v>
      </c>
      <c r="DZ11" t="s">
        <v>780</v>
      </c>
      <c r="EA11" t="s">
        <v>781</v>
      </c>
      <c r="EB11" t="s">
        <v>782</v>
      </c>
      <c r="EC11" t="s">
        <v>783</v>
      </c>
      <c r="ED11" t="s">
        <v>518</v>
      </c>
      <c r="EF11" t="s">
        <v>439</v>
      </c>
      <c r="EG11" t="s">
        <v>440</v>
      </c>
      <c r="EI11" s="10" t="s">
        <v>1613</v>
      </c>
      <c r="EL11" s="10" t="s">
        <v>1614</v>
      </c>
      <c r="EO11" s="10" t="s">
        <v>1615</v>
      </c>
      <c r="ER11" s="10" t="s">
        <v>1616</v>
      </c>
      <c r="EU11" s="10" t="s">
        <v>1617</v>
      </c>
      <c r="EX11" s="10" t="s">
        <v>1618</v>
      </c>
      <c r="FA11" s="10" t="s">
        <v>1619</v>
      </c>
      <c r="FD11" s="10" t="s">
        <v>1620</v>
      </c>
      <c r="FG11" s="10" t="s">
        <v>1621</v>
      </c>
      <c r="FJ11" t="s">
        <v>784</v>
      </c>
      <c r="FK11">
        <v>100</v>
      </c>
      <c r="FL11" s="4">
        <f t="shared" si="8"/>
        <v>3.3333333333333333E-2</v>
      </c>
      <c r="FM11" t="s">
        <v>443</v>
      </c>
      <c r="FN11">
        <v>140000</v>
      </c>
      <c r="FO11" s="4">
        <f t="shared" si="9"/>
        <v>100</v>
      </c>
      <c r="FP11" t="s">
        <v>724</v>
      </c>
      <c r="FQ11">
        <v>80130</v>
      </c>
      <c r="FR11" s="4">
        <f t="shared" si="10"/>
        <v>40.064999999999998</v>
      </c>
      <c r="FS11" t="s">
        <v>444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542</v>
      </c>
      <c r="C12" t="s">
        <v>748</v>
      </c>
      <c r="D12" t="s">
        <v>785</v>
      </c>
      <c r="E12" t="s">
        <v>750</v>
      </c>
      <c r="F12" t="s">
        <v>1642</v>
      </c>
      <c r="G12" t="s">
        <v>1643</v>
      </c>
      <c r="H12" t="s">
        <v>708</v>
      </c>
      <c r="I12" t="s">
        <v>786</v>
      </c>
      <c r="J12" t="s">
        <v>787</v>
      </c>
      <c r="L12" t="s">
        <v>788</v>
      </c>
      <c r="M12" t="s">
        <v>789</v>
      </c>
      <c r="N12" t="s">
        <v>423</v>
      </c>
      <c r="O12">
        <v>74170</v>
      </c>
      <c r="P12" t="s">
        <v>790</v>
      </c>
      <c r="Q12" s="3" t="s">
        <v>791</v>
      </c>
      <c r="R12">
        <v>24</v>
      </c>
      <c r="S12" t="s">
        <v>792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452</v>
      </c>
      <c r="AE12" t="s">
        <v>715</v>
      </c>
      <c r="AF12" t="s">
        <v>1645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427</v>
      </c>
      <c r="AQ12" t="s">
        <v>1644</v>
      </c>
      <c r="AR12" s="4">
        <f t="shared" si="0"/>
        <v>10</v>
      </c>
      <c r="AS12">
        <v>1</v>
      </c>
      <c r="AT12" t="s">
        <v>429</v>
      </c>
      <c r="AU12">
        <v>6</v>
      </c>
      <c r="AV12" t="s">
        <v>716</v>
      </c>
      <c r="AW12">
        <v>6</v>
      </c>
      <c r="AY12">
        <v>5</v>
      </c>
      <c r="AZ12" t="s">
        <v>756</v>
      </c>
      <c r="BA12">
        <v>3</v>
      </c>
      <c r="BB12" t="s">
        <v>1646</v>
      </c>
      <c r="BC12">
        <v>1</v>
      </c>
      <c r="BD12" t="s">
        <v>429</v>
      </c>
      <c r="BE12">
        <v>1</v>
      </c>
      <c r="BF12" t="s">
        <v>717</v>
      </c>
      <c r="BI12" t="s">
        <v>718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740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505</v>
      </c>
      <c r="DY12">
        <v>2024</v>
      </c>
      <c r="DZ12" t="s">
        <v>1647</v>
      </c>
      <c r="EA12" t="s">
        <v>1648</v>
      </c>
      <c r="EB12" t="s">
        <v>1649</v>
      </c>
      <c r="EC12" t="s">
        <v>1650</v>
      </c>
      <c r="ED12" t="s">
        <v>518</v>
      </c>
      <c r="EF12" t="s">
        <v>439</v>
      </c>
      <c r="EG12" t="s">
        <v>440</v>
      </c>
      <c r="EI12" s="10" t="s">
        <v>1651</v>
      </c>
      <c r="EL12" s="10" t="s">
        <v>1652</v>
      </c>
      <c r="ER12" s="10" t="s">
        <v>1653</v>
      </c>
      <c r="EX12" s="10" t="s">
        <v>1654</v>
      </c>
      <c r="FD12" s="10" t="s">
        <v>1655</v>
      </c>
      <c r="FK12">
        <v>0</v>
      </c>
      <c r="FL12" s="4">
        <f t="shared" si="8"/>
        <v>0</v>
      </c>
      <c r="FM12" t="s">
        <v>443</v>
      </c>
      <c r="FN12">
        <v>100000</v>
      </c>
      <c r="FO12" s="4">
        <f t="shared" si="9"/>
        <v>71.428571428571431</v>
      </c>
      <c r="FP12" t="s">
        <v>724</v>
      </c>
      <c r="FQ12">
        <v>60200</v>
      </c>
      <c r="FR12" s="4">
        <f t="shared" si="10"/>
        <v>30.1</v>
      </c>
      <c r="FS12" t="s">
        <v>444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542</v>
      </c>
      <c r="C13" t="s">
        <v>768</v>
      </c>
      <c r="D13" t="s">
        <v>1622</v>
      </c>
      <c r="E13" t="s">
        <v>771</v>
      </c>
      <c r="F13" t="s">
        <v>1623</v>
      </c>
      <c r="G13" t="s">
        <v>542</v>
      </c>
      <c r="H13" t="s">
        <v>708</v>
      </c>
      <c r="I13" t="s">
        <v>1624</v>
      </c>
      <c r="J13">
        <v>2</v>
      </c>
      <c r="L13" t="s">
        <v>1625</v>
      </c>
      <c r="M13" t="s">
        <v>1626</v>
      </c>
      <c r="N13" t="s">
        <v>423</v>
      </c>
      <c r="O13">
        <v>72850</v>
      </c>
      <c r="P13">
        <v>2221296938</v>
      </c>
      <c r="Q13" s="3" t="s">
        <v>1627</v>
      </c>
      <c r="R13">
        <v>12</v>
      </c>
      <c r="S13" t="s">
        <v>1628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452</v>
      </c>
      <c r="AE13" t="s">
        <v>715</v>
      </c>
      <c r="AF13" t="s">
        <v>1629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427</v>
      </c>
      <c r="AQ13" t="s">
        <v>1630</v>
      </c>
      <c r="AR13" s="4">
        <f t="shared" si="0"/>
        <v>18</v>
      </c>
      <c r="AS13">
        <v>1</v>
      </c>
      <c r="AT13" t="s">
        <v>429</v>
      </c>
      <c r="AU13">
        <v>8</v>
      </c>
      <c r="AV13" t="s">
        <v>716</v>
      </c>
      <c r="AW13">
        <v>8</v>
      </c>
      <c r="AY13">
        <v>6</v>
      </c>
      <c r="AZ13" t="s">
        <v>756</v>
      </c>
      <c r="BA13">
        <v>3</v>
      </c>
      <c r="BB13" t="s">
        <v>757</v>
      </c>
      <c r="BL13">
        <v>1</v>
      </c>
      <c r="BM13" t="s">
        <v>718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505</v>
      </c>
      <c r="DY13">
        <v>2024</v>
      </c>
      <c r="DZ13" t="s">
        <v>1631</v>
      </c>
      <c r="EA13" t="s">
        <v>518</v>
      </c>
      <c r="EB13" t="s">
        <v>518</v>
      </c>
      <c r="EC13" t="s">
        <v>1632</v>
      </c>
      <c r="ED13" t="s">
        <v>518</v>
      </c>
      <c r="EF13" t="s">
        <v>439</v>
      </c>
      <c r="EG13" t="s">
        <v>440</v>
      </c>
      <c r="EI13" s="10" t="s">
        <v>1633</v>
      </c>
      <c r="EL13" s="10" t="s">
        <v>1634</v>
      </c>
      <c r="EO13" s="10" t="s">
        <v>1635</v>
      </c>
      <c r="ER13" s="10" t="s">
        <v>1636</v>
      </c>
      <c r="EU13" s="10" t="s">
        <v>1637</v>
      </c>
      <c r="EX13" s="10" t="s">
        <v>1638</v>
      </c>
      <c r="FA13" s="10" t="s">
        <v>1639</v>
      </c>
      <c r="FD13" s="10" t="s">
        <v>1640</v>
      </c>
      <c r="FG13" s="10" t="s">
        <v>1641</v>
      </c>
      <c r="FK13">
        <v>0</v>
      </c>
      <c r="FL13" s="4">
        <f t="shared" si="8"/>
        <v>0</v>
      </c>
      <c r="FM13" t="s">
        <v>443</v>
      </c>
      <c r="FN13">
        <v>120000</v>
      </c>
      <c r="FO13" s="4">
        <f t="shared" si="9"/>
        <v>85.714285714285708</v>
      </c>
      <c r="FP13" t="s">
        <v>724</v>
      </c>
      <c r="FQ13">
        <v>80307.45</v>
      </c>
      <c r="FR13" s="4">
        <f t="shared" si="10"/>
        <v>40.153725000000001</v>
      </c>
      <c r="FS13" t="s">
        <v>444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806</v>
      </c>
      <c r="C14" t="s">
        <v>911</v>
      </c>
      <c r="D14" s="1" t="s">
        <v>1047</v>
      </c>
      <c r="E14" t="s">
        <v>808</v>
      </c>
      <c r="G14" t="s">
        <v>809</v>
      </c>
      <c r="H14" t="s">
        <v>810</v>
      </c>
      <c r="I14" t="s">
        <v>1048</v>
      </c>
      <c r="J14">
        <v>201</v>
      </c>
      <c r="K14" s="9"/>
      <c r="L14" t="s">
        <v>1049</v>
      </c>
      <c r="M14" t="s">
        <v>423</v>
      </c>
      <c r="N14" t="s">
        <v>423</v>
      </c>
      <c r="O14">
        <v>72534</v>
      </c>
      <c r="P14">
        <v>2222405840</v>
      </c>
      <c r="Q14" s="3" t="s">
        <v>1050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425</v>
      </c>
      <c r="AE14" t="s">
        <v>814</v>
      </c>
      <c r="AF14" t="s">
        <v>1051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498</v>
      </c>
      <c r="AQ14" t="s">
        <v>816</v>
      </c>
      <c r="AR14" s="4">
        <f t="shared" si="0"/>
        <v>15</v>
      </c>
      <c r="AS14">
        <v>1</v>
      </c>
      <c r="AT14" t="s">
        <v>985</v>
      </c>
      <c r="AU14">
        <v>4</v>
      </c>
      <c r="AV14" t="s">
        <v>818</v>
      </c>
      <c r="AW14">
        <v>3</v>
      </c>
      <c r="AX14">
        <v>1</v>
      </c>
      <c r="BE14">
        <v>1</v>
      </c>
      <c r="BF14" t="s">
        <v>819</v>
      </c>
      <c r="BH14">
        <v>1</v>
      </c>
      <c r="BI14" t="s">
        <v>820</v>
      </c>
      <c r="BL14">
        <v>5</v>
      </c>
      <c r="BM14" t="s">
        <v>821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820</v>
      </c>
      <c r="DC14">
        <v>4</v>
      </c>
      <c r="DD14" t="s">
        <v>822</v>
      </c>
      <c r="DG14">
        <v>2</v>
      </c>
      <c r="DH14" t="s">
        <v>823</v>
      </c>
      <c r="DW14">
        <v>6</v>
      </c>
      <c r="DX14" t="s">
        <v>817</v>
      </c>
      <c r="DY14">
        <v>2024</v>
      </c>
      <c r="DZ14" t="s">
        <v>1325</v>
      </c>
      <c r="EF14" t="s">
        <v>439</v>
      </c>
      <c r="EG14" t="s">
        <v>440</v>
      </c>
      <c r="EH14" t="s">
        <v>1052</v>
      </c>
      <c r="EI14" s="10" t="s">
        <v>1053</v>
      </c>
      <c r="EJ14" t="s">
        <v>1186</v>
      </c>
      <c r="EK14" t="s">
        <v>1054</v>
      </c>
      <c r="EL14" s="10" t="s">
        <v>1055</v>
      </c>
      <c r="EN14" t="s">
        <v>1056</v>
      </c>
      <c r="EO14" s="10" t="s">
        <v>1057</v>
      </c>
      <c r="EQ14" t="s">
        <v>1058</v>
      </c>
      <c r="ER14" s="10" t="s">
        <v>1059</v>
      </c>
      <c r="ET14" t="s">
        <v>1060</v>
      </c>
      <c r="EU14" s="10" t="s">
        <v>1061</v>
      </c>
      <c r="EW14" t="s">
        <v>1062</v>
      </c>
      <c r="EX14" s="10" t="s">
        <v>1063</v>
      </c>
      <c r="EZ14" t="s">
        <v>1064</v>
      </c>
      <c r="FA14" s="10" t="s">
        <v>1065</v>
      </c>
      <c r="FC14" t="s">
        <v>1066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444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806</v>
      </c>
      <c r="GE14" s="7" t="s">
        <v>806</v>
      </c>
      <c r="GF14" s="7" t="s">
        <v>806</v>
      </c>
      <c r="GG14" t="s">
        <v>806</v>
      </c>
      <c r="GH14" t="s">
        <v>806</v>
      </c>
      <c r="GI14" t="s">
        <v>806</v>
      </c>
      <c r="GK14" s="7" t="s">
        <v>806</v>
      </c>
      <c r="GX14" s="7" t="s">
        <v>806</v>
      </c>
      <c r="HB14" t="s">
        <v>806</v>
      </c>
      <c r="HC14" t="s">
        <v>806</v>
      </c>
      <c r="HD14" t="s">
        <v>806</v>
      </c>
      <c r="HE14" s="7" t="s">
        <v>806</v>
      </c>
      <c r="HG14" s="7" t="s">
        <v>806</v>
      </c>
      <c r="HH14" t="s">
        <v>806</v>
      </c>
      <c r="HI14" t="s">
        <v>806</v>
      </c>
      <c r="HJ14" t="s">
        <v>806</v>
      </c>
      <c r="HL14" t="s">
        <v>806</v>
      </c>
      <c r="HM14" s="7" t="s">
        <v>806</v>
      </c>
      <c r="HN14" s="7" t="s">
        <v>806</v>
      </c>
      <c r="HO14" s="7" t="s">
        <v>806</v>
      </c>
      <c r="HS14" s="7" t="s">
        <v>806</v>
      </c>
      <c r="HT14" s="7" t="s">
        <v>806</v>
      </c>
      <c r="HW14" t="s">
        <v>806</v>
      </c>
      <c r="HX14" t="s">
        <v>806</v>
      </c>
      <c r="HY14" s="7" t="s">
        <v>806</v>
      </c>
      <c r="HZ14" s="7" t="s">
        <v>806</v>
      </c>
      <c r="IA14" s="7"/>
      <c r="IB14" s="7" t="s">
        <v>806</v>
      </c>
      <c r="IG14" t="s">
        <v>806</v>
      </c>
      <c r="IK14" s="7" t="s">
        <v>806</v>
      </c>
      <c r="IL14" s="7" t="s">
        <v>806</v>
      </c>
      <c r="IM14" t="s">
        <v>806</v>
      </c>
      <c r="IN14" t="s">
        <v>806</v>
      </c>
      <c r="IO14" t="s">
        <v>806</v>
      </c>
      <c r="IP14" t="s">
        <v>806</v>
      </c>
      <c r="IQ14" t="s">
        <v>806</v>
      </c>
      <c r="IR14" s="7" t="s">
        <v>806</v>
      </c>
      <c r="IS14" s="7" t="s">
        <v>806</v>
      </c>
      <c r="IU14" s="7" t="s">
        <v>806</v>
      </c>
      <c r="IV14" t="s">
        <v>806</v>
      </c>
      <c r="JB14" s="7" t="s">
        <v>806</v>
      </c>
      <c r="JE14" t="s">
        <v>806</v>
      </c>
      <c r="JF14" t="s">
        <v>806</v>
      </c>
      <c r="JG14" t="s">
        <v>806</v>
      </c>
      <c r="JH14" t="s">
        <v>806</v>
      </c>
      <c r="JI14" s="7" t="s">
        <v>806</v>
      </c>
      <c r="JJ14" s="7" t="s">
        <v>806</v>
      </c>
      <c r="JM14" t="s">
        <v>806</v>
      </c>
      <c r="JN14" t="s">
        <v>806</v>
      </c>
      <c r="JO14" t="s">
        <v>806</v>
      </c>
      <c r="JP14" t="s">
        <v>806</v>
      </c>
      <c r="JQ14" t="s">
        <v>806</v>
      </c>
      <c r="JR14" t="s">
        <v>806</v>
      </c>
      <c r="JS14" s="7" t="s">
        <v>806</v>
      </c>
      <c r="JU14" t="s">
        <v>806</v>
      </c>
      <c r="JW14" s="7" t="s">
        <v>806</v>
      </c>
      <c r="JZ14" s="7" t="s">
        <v>806</v>
      </c>
      <c r="KB14" s="7"/>
      <c r="KC14" t="s">
        <v>806</v>
      </c>
    </row>
    <row r="15" spans="1:322" x14ac:dyDescent="0.3">
      <c r="A15">
        <v>13</v>
      </c>
      <c r="B15" t="s">
        <v>806</v>
      </c>
      <c r="C15" t="s">
        <v>911</v>
      </c>
      <c r="D15" s="1" t="s">
        <v>1015</v>
      </c>
      <c r="E15" t="s">
        <v>808</v>
      </c>
      <c r="G15" t="s">
        <v>809</v>
      </c>
      <c r="H15" t="s">
        <v>810</v>
      </c>
      <c r="I15" t="s">
        <v>875</v>
      </c>
      <c r="J15">
        <v>1506</v>
      </c>
      <c r="K15" s="9"/>
      <c r="L15" t="s">
        <v>421</v>
      </c>
      <c r="M15" t="s">
        <v>423</v>
      </c>
      <c r="N15" t="s">
        <v>423</v>
      </c>
      <c r="O15">
        <v>72000</v>
      </c>
      <c r="P15" t="s">
        <v>1671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876</v>
      </c>
      <c r="AE15" t="s">
        <v>814</v>
      </c>
      <c r="AF15" t="s">
        <v>914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498</v>
      </c>
      <c r="AQ15" t="s">
        <v>816</v>
      </c>
      <c r="AR15" s="4">
        <f t="shared" si="0"/>
        <v>32</v>
      </c>
      <c r="AS15">
        <v>1</v>
      </c>
      <c r="AT15" t="s">
        <v>985</v>
      </c>
      <c r="AU15">
        <v>6</v>
      </c>
      <c r="AV15" t="s">
        <v>818</v>
      </c>
      <c r="AW15">
        <v>4</v>
      </c>
      <c r="AX15">
        <v>2</v>
      </c>
      <c r="BE15">
        <v>2</v>
      </c>
      <c r="BF15" t="s">
        <v>819</v>
      </c>
      <c r="BH15">
        <v>2</v>
      </c>
      <c r="BI15" t="s">
        <v>820</v>
      </c>
      <c r="BL15">
        <v>19</v>
      </c>
      <c r="BM15" t="s">
        <v>821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820</v>
      </c>
      <c r="DC15">
        <v>4</v>
      </c>
      <c r="DD15" t="s">
        <v>822</v>
      </c>
      <c r="DG15">
        <v>2</v>
      </c>
      <c r="DH15" t="s">
        <v>823</v>
      </c>
      <c r="DW15">
        <v>1</v>
      </c>
      <c r="DX15" t="s">
        <v>817</v>
      </c>
      <c r="DY15">
        <v>2024</v>
      </c>
      <c r="DZ15" t="s">
        <v>1295</v>
      </c>
      <c r="EA15" t="s">
        <v>1672</v>
      </c>
      <c r="EB15" t="s">
        <v>1673</v>
      </c>
      <c r="EC15" t="s">
        <v>1674</v>
      </c>
      <c r="ED15" t="s">
        <v>437</v>
      </c>
      <c r="EE15" t="s">
        <v>1675</v>
      </c>
      <c r="EF15" t="s">
        <v>439</v>
      </c>
      <c r="EG15" t="s">
        <v>440</v>
      </c>
      <c r="EH15" t="s">
        <v>877</v>
      </c>
      <c r="EI15" s="10" t="s">
        <v>878</v>
      </c>
      <c r="EJ15" t="s">
        <v>1186</v>
      </c>
      <c r="EK15" t="s">
        <v>879</v>
      </c>
      <c r="EL15" s="10" t="s">
        <v>880</v>
      </c>
      <c r="EM15" t="s">
        <v>837</v>
      </c>
      <c r="EN15" t="s">
        <v>881</v>
      </c>
      <c r="EO15" s="10" t="s">
        <v>882</v>
      </c>
      <c r="EP15" t="s">
        <v>831</v>
      </c>
      <c r="EQ15" t="s">
        <v>883</v>
      </c>
      <c r="ER15" s="10" t="s">
        <v>884</v>
      </c>
      <c r="ES15" t="s">
        <v>831</v>
      </c>
      <c r="ET15" t="s">
        <v>885</v>
      </c>
      <c r="EU15" s="10" t="s">
        <v>886</v>
      </c>
      <c r="EV15" t="s">
        <v>831</v>
      </c>
      <c r="EW15" t="s">
        <v>887</v>
      </c>
      <c r="EX15" s="10" t="s">
        <v>888</v>
      </c>
      <c r="EY15" t="s">
        <v>889</v>
      </c>
      <c r="EZ15" t="s">
        <v>890</v>
      </c>
      <c r="FA15" s="10" t="s">
        <v>891</v>
      </c>
      <c r="FB15" t="s">
        <v>834</v>
      </c>
      <c r="FC15" t="s">
        <v>892</v>
      </c>
      <c r="FD15" s="10" t="s">
        <v>893</v>
      </c>
      <c r="FE15" t="s">
        <v>837</v>
      </c>
      <c r="FF15" t="s">
        <v>894</v>
      </c>
      <c r="FG15" s="10" t="s">
        <v>895</v>
      </c>
      <c r="FH15" t="s">
        <v>837</v>
      </c>
      <c r="FI15" t="s">
        <v>896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444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897</v>
      </c>
      <c r="FY15" t="s">
        <v>831</v>
      </c>
      <c r="FZ15" t="s">
        <v>898</v>
      </c>
      <c r="GA15" t="s">
        <v>899</v>
      </c>
      <c r="GB15" t="s">
        <v>900</v>
      </c>
      <c r="GC15" t="s">
        <v>901</v>
      </c>
      <c r="GD15" s="7" t="s">
        <v>806</v>
      </c>
      <c r="GE15" s="7" t="s">
        <v>806</v>
      </c>
      <c r="GF15" s="7" t="s">
        <v>806</v>
      </c>
      <c r="GG15" s="7" t="s">
        <v>806</v>
      </c>
      <c r="GH15" s="7" t="s">
        <v>806</v>
      </c>
      <c r="GI15" s="7" t="s">
        <v>806</v>
      </c>
      <c r="GJ15" s="7"/>
      <c r="GK15" s="7" t="s">
        <v>806</v>
      </c>
      <c r="GX15" s="7" t="s">
        <v>806</v>
      </c>
      <c r="HB15" t="s">
        <v>806</v>
      </c>
      <c r="HC15" t="s">
        <v>806</v>
      </c>
      <c r="HD15" t="s">
        <v>806</v>
      </c>
      <c r="HE15" s="7" t="s">
        <v>806</v>
      </c>
      <c r="HG15" s="7" t="s">
        <v>806</v>
      </c>
      <c r="HH15" t="s">
        <v>806</v>
      </c>
      <c r="HI15" s="7" t="s">
        <v>806</v>
      </c>
      <c r="HJ15" s="7" t="s">
        <v>806</v>
      </c>
      <c r="HL15" s="7" t="s">
        <v>806</v>
      </c>
      <c r="HM15" s="7" t="s">
        <v>806</v>
      </c>
      <c r="HN15" s="7" t="s">
        <v>806</v>
      </c>
      <c r="HO15" s="7" t="s">
        <v>806</v>
      </c>
      <c r="HS15" s="7" t="s">
        <v>806</v>
      </c>
      <c r="HT15" s="7" t="s">
        <v>806</v>
      </c>
      <c r="HW15" s="7" t="s">
        <v>806</v>
      </c>
      <c r="HX15" s="7" t="s">
        <v>806</v>
      </c>
      <c r="HY15" s="7" t="s">
        <v>806</v>
      </c>
      <c r="HZ15" s="7" t="s">
        <v>806</v>
      </c>
      <c r="IA15" s="7"/>
      <c r="IB15" s="7" t="s">
        <v>806</v>
      </c>
      <c r="IE15" s="7"/>
      <c r="IF15" s="7"/>
      <c r="IG15" t="s">
        <v>806</v>
      </c>
      <c r="IK15" s="7" t="s">
        <v>806</v>
      </c>
      <c r="IL15" t="s">
        <v>806</v>
      </c>
      <c r="IM15" s="7" t="s">
        <v>806</v>
      </c>
      <c r="IN15" t="s">
        <v>806</v>
      </c>
      <c r="IO15" s="7" t="s">
        <v>806</v>
      </c>
      <c r="IP15" t="s">
        <v>806</v>
      </c>
      <c r="IQ15" t="s">
        <v>806</v>
      </c>
      <c r="IR15" s="7" t="s">
        <v>806</v>
      </c>
      <c r="IS15" t="s">
        <v>806</v>
      </c>
      <c r="IU15" s="7" t="s">
        <v>806</v>
      </c>
      <c r="IV15" s="7" t="s">
        <v>806</v>
      </c>
      <c r="JB15" s="7" t="s">
        <v>806</v>
      </c>
      <c r="JE15" t="s">
        <v>806</v>
      </c>
      <c r="JF15" t="s">
        <v>806</v>
      </c>
      <c r="JG15" t="s">
        <v>806</v>
      </c>
      <c r="JH15" t="s">
        <v>806</v>
      </c>
      <c r="JI15" s="7" t="s">
        <v>806</v>
      </c>
      <c r="JJ15" s="7" t="s">
        <v>806</v>
      </c>
      <c r="JM15" s="7" t="s">
        <v>806</v>
      </c>
      <c r="JN15" s="7" t="s">
        <v>806</v>
      </c>
      <c r="JO15" s="7" t="s">
        <v>806</v>
      </c>
      <c r="JP15" s="7" t="s">
        <v>806</v>
      </c>
      <c r="JQ15" s="7" t="s">
        <v>806</v>
      </c>
      <c r="JR15" s="7" t="s">
        <v>806</v>
      </c>
      <c r="JS15" s="7" t="s">
        <v>806</v>
      </c>
      <c r="JU15" s="7" t="s">
        <v>806</v>
      </c>
      <c r="JW15" s="7" t="s">
        <v>806</v>
      </c>
      <c r="JZ15" s="7" t="s">
        <v>806</v>
      </c>
      <c r="KB15" s="7"/>
      <c r="KC15" t="s">
        <v>806</v>
      </c>
      <c r="KD15" t="s">
        <v>902</v>
      </c>
      <c r="KE15" t="s">
        <v>831</v>
      </c>
      <c r="KF15" t="s">
        <v>903</v>
      </c>
      <c r="KG15" t="s">
        <v>904</v>
      </c>
      <c r="KH15" t="s">
        <v>831</v>
      </c>
      <c r="KI15" t="s">
        <v>905</v>
      </c>
      <c r="KJ15" t="s">
        <v>906</v>
      </c>
      <c r="KK15" t="s">
        <v>834</v>
      </c>
      <c r="KL15" t="s">
        <v>907</v>
      </c>
    </row>
    <row r="16" spans="1:322" x14ac:dyDescent="0.3">
      <c r="A16">
        <v>14</v>
      </c>
      <c r="B16" t="s">
        <v>806</v>
      </c>
      <c r="C16" t="s">
        <v>911</v>
      </c>
      <c r="D16" s="1" t="s">
        <v>1676</v>
      </c>
      <c r="E16" t="s">
        <v>808</v>
      </c>
      <c r="G16" t="s">
        <v>809</v>
      </c>
      <c r="H16" t="s">
        <v>810</v>
      </c>
      <c r="I16" t="s">
        <v>1266</v>
      </c>
      <c r="J16" t="s">
        <v>3148</v>
      </c>
      <c r="L16" t="s">
        <v>1267</v>
      </c>
      <c r="M16" t="s">
        <v>423</v>
      </c>
      <c r="N16" t="s">
        <v>423</v>
      </c>
      <c r="O16">
        <v>72570</v>
      </c>
      <c r="P16">
        <v>2216671314</v>
      </c>
      <c r="Q16" s="3" t="s">
        <v>1268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452</v>
      </c>
      <c r="AE16" t="s">
        <v>814</v>
      </c>
      <c r="AF16" t="s">
        <v>1269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498</v>
      </c>
      <c r="AQ16" t="s">
        <v>816</v>
      </c>
      <c r="AR16" s="4">
        <f t="shared" si="0"/>
        <v>21</v>
      </c>
      <c r="AS16">
        <v>2</v>
      </c>
      <c r="AT16" t="s">
        <v>985</v>
      </c>
      <c r="AU16">
        <v>5</v>
      </c>
      <c r="AV16" t="s">
        <v>818</v>
      </c>
      <c r="AW16">
        <v>4</v>
      </c>
      <c r="AX16">
        <v>1</v>
      </c>
      <c r="BE16">
        <v>1</v>
      </c>
      <c r="BF16" t="s">
        <v>819</v>
      </c>
      <c r="BH16">
        <v>1</v>
      </c>
      <c r="BI16" t="s">
        <v>820</v>
      </c>
      <c r="BL16">
        <v>5</v>
      </c>
      <c r="BM16" t="s">
        <v>821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820</v>
      </c>
      <c r="DC16">
        <v>4</v>
      </c>
      <c r="DD16" t="s">
        <v>822</v>
      </c>
      <c r="DG16">
        <v>2</v>
      </c>
      <c r="DH16" t="s">
        <v>823</v>
      </c>
      <c r="DW16">
        <v>22</v>
      </c>
      <c r="DX16" t="s">
        <v>817</v>
      </c>
      <c r="DY16">
        <v>2024</v>
      </c>
      <c r="DZ16" t="s">
        <v>1270</v>
      </c>
      <c r="EF16" t="s">
        <v>439</v>
      </c>
      <c r="EG16" t="s">
        <v>440</v>
      </c>
      <c r="EI16" s="10" t="s">
        <v>1271</v>
      </c>
      <c r="EJ16" s="1"/>
      <c r="EK16" t="s">
        <v>1272</v>
      </c>
      <c r="EL16" s="10" t="s">
        <v>1273</v>
      </c>
      <c r="EM16" t="s">
        <v>1274</v>
      </c>
      <c r="EN16" t="s">
        <v>1275</v>
      </c>
      <c r="EO16" s="10" t="s">
        <v>1276</v>
      </c>
      <c r="EP16" t="s">
        <v>837</v>
      </c>
      <c r="EQ16" t="s">
        <v>1277</v>
      </c>
      <c r="ER16" s="10" t="s">
        <v>1278</v>
      </c>
      <c r="ES16" t="s">
        <v>837</v>
      </c>
      <c r="ET16" t="s">
        <v>1279</v>
      </c>
      <c r="EU16" s="10" t="s">
        <v>1280</v>
      </c>
      <c r="EV16" t="s">
        <v>1274</v>
      </c>
      <c r="EW16" t="s">
        <v>1281</v>
      </c>
      <c r="EX16" s="10" t="s">
        <v>1282</v>
      </c>
      <c r="EY16" t="s">
        <v>1225</v>
      </c>
      <c r="EZ16" t="s">
        <v>1283</v>
      </c>
      <c r="FA16" s="10" t="s">
        <v>1284</v>
      </c>
      <c r="FB16" t="s">
        <v>831</v>
      </c>
      <c r="FC16" t="s">
        <v>1285</v>
      </c>
      <c r="FD16" s="10" t="s">
        <v>1286</v>
      </c>
      <c r="FE16" t="s">
        <v>831</v>
      </c>
      <c r="FF16" t="s">
        <v>1287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444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806</v>
      </c>
      <c r="GE16" t="s">
        <v>806</v>
      </c>
      <c r="GF16" t="s">
        <v>806</v>
      </c>
      <c r="GG16" t="s">
        <v>806</v>
      </c>
      <c r="GH16" t="s">
        <v>806</v>
      </c>
      <c r="GI16" t="s">
        <v>806</v>
      </c>
      <c r="GK16" t="s">
        <v>806</v>
      </c>
      <c r="GX16" t="s">
        <v>806</v>
      </c>
      <c r="HB16" t="s">
        <v>806</v>
      </c>
      <c r="HC16" t="s">
        <v>806</v>
      </c>
      <c r="HD16" t="s">
        <v>806</v>
      </c>
      <c r="HE16" t="s">
        <v>806</v>
      </c>
      <c r="HG16" t="s">
        <v>806</v>
      </c>
      <c r="HH16" t="s">
        <v>806</v>
      </c>
      <c r="HI16" t="s">
        <v>806</v>
      </c>
      <c r="HJ16" t="s">
        <v>806</v>
      </c>
      <c r="HL16" t="s">
        <v>806</v>
      </c>
      <c r="HM16" t="s">
        <v>806</v>
      </c>
      <c r="HN16" t="s">
        <v>806</v>
      </c>
      <c r="HO16" t="s">
        <v>806</v>
      </c>
      <c r="HS16" t="s">
        <v>806</v>
      </c>
      <c r="HT16" t="s">
        <v>806</v>
      </c>
      <c r="HW16" t="s">
        <v>806</v>
      </c>
      <c r="HX16" t="s">
        <v>806</v>
      </c>
      <c r="HY16" t="s">
        <v>806</v>
      </c>
      <c r="HZ16" t="s">
        <v>806</v>
      </c>
      <c r="IB16" t="s">
        <v>806</v>
      </c>
      <c r="IG16" t="s">
        <v>806</v>
      </c>
      <c r="IK16" t="s">
        <v>806</v>
      </c>
      <c r="IL16" t="s">
        <v>806</v>
      </c>
      <c r="IM16" t="s">
        <v>806</v>
      </c>
      <c r="IN16" t="s">
        <v>806</v>
      </c>
      <c r="IO16" t="s">
        <v>806</v>
      </c>
      <c r="IP16" t="s">
        <v>806</v>
      </c>
      <c r="IQ16" t="s">
        <v>806</v>
      </c>
      <c r="IR16" t="s">
        <v>806</v>
      </c>
      <c r="IS16" t="s">
        <v>806</v>
      </c>
      <c r="IU16" t="s">
        <v>806</v>
      </c>
      <c r="IV16" t="s">
        <v>806</v>
      </c>
      <c r="JB16" t="s">
        <v>806</v>
      </c>
      <c r="JE16" t="s">
        <v>806</v>
      </c>
      <c r="JF16" t="s">
        <v>806</v>
      </c>
      <c r="JG16" t="s">
        <v>806</v>
      </c>
      <c r="JH16" t="s">
        <v>806</v>
      </c>
      <c r="JI16" t="s">
        <v>806</v>
      </c>
      <c r="JJ16" t="s">
        <v>806</v>
      </c>
      <c r="JM16" t="s">
        <v>806</v>
      </c>
      <c r="JN16" t="s">
        <v>806</v>
      </c>
      <c r="JO16" t="s">
        <v>806</v>
      </c>
      <c r="JP16" t="s">
        <v>806</v>
      </c>
      <c r="JQ16" t="s">
        <v>806</v>
      </c>
      <c r="JR16" t="s">
        <v>806</v>
      </c>
      <c r="JS16" t="s">
        <v>806</v>
      </c>
      <c r="JU16" t="s">
        <v>806</v>
      </c>
      <c r="JW16" t="s">
        <v>806</v>
      </c>
      <c r="JZ16" t="s">
        <v>806</v>
      </c>
      <c r="KC16" t="s">
        <v>806</v>
      </c>
    </row>
    <row r="17" spans="1:295" x14ac:dyDescent="0.3">
      <c r="A17">
        <v>15</v>
      </c>
      <c r="B17" t="s">
        <v>806</v>
      </c>
      <c r="C17" t="s">
        <v>911</v>
      </c>
      <c r="D17" s="1" t="s">
        <v>1373</v>
      </c>
      <c r="E17" t="s">
        <v>808</v>
      </c>
      <c r="G17" t="s">
        <v>1353</v>
      </c>
      <c r="H17" t="s">
        <v>810</v>
      </c>
      <c r="I17" t="s">
        <v>1374</v>
      </c>
      <c r="J17" t="s">
        <v>3149</v>
      </c>
      <c r="L17" t="s">
        <v>421</v>
      </c>
      <c r="M17" t="s">
        <v>1356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813</v>
      </c>
      <c r="AE17" t="s">
        <v>814</v>
      </c>
      <c r="AF17" t="s">
        <v>1375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498</v>
      </c>
      <c r="AQ17" t="s">
        <v>816</v>
      </c>
      <c r="AR17" s="4">
        <f t="shared" si="0"/>
        <v>19</v>
      </c>
      <c r="AS17">
        <v>1</v>
      </c>
      <c r="AT17" t="s">
        <v>985</v>
      </c>
      <c r="AU17">
        <v>6</v>
      </c>
      <c r="AV17" t="s">
        <v>818</v>
      </c>
      <c r="AW17">
        <v>5</v>
      </c>
      <c r="AX17">
        <v>1</v>
      </c>
      <c r="BE17">
        <v>1</v>
      </c>
      <c r="BF17" t="s">
        <v>819</v>
      </c>
      <c r="BH17">
        <v>1</v>
      </c>
      <c r="BI17" t="s">
        <v>820</v>
      </c>
      <c r="BL17">
        <v>9</v>
      </c>
      <c r="BM17" t="s">
        <v>821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820</v>
      </c>
      <c r="DC17">
        <v>4</v>
      </c>
      <c r="DD17" t="s">
        <v>822</v>
      </c>
      <c r="DG17">
        <v>2</v>
      </c>
      <c r="DH17" t="s">
        <v>823</v>
      </c>
      <c r="DW17">
        <v>24</v>
      </c>
      <c r="DX17" t="s">
        <v>433</v>
      </c>
      <c r="DY17">
        <v>2024</v>
      </c>
      <c r="DZ17" t="s">
        <v>1376</v>
      </c>
      <c r="EF17" t="s">
        <v>439</v>
      </c>
      <c r="EG17" t="s">
        <v>440</v>
      </c>
      <c r="EH17" t="s">
        <v>1377</v>
      </c>
      <c r="EI17" s="10" t="s">
        <v>1378</v>
      </c>
      <c r="EJ17" t="s">
        <v>1186</v>
      </c>
      <c r="EK17" t="s">
        <v>1379</v>
      </c>
      <c r="EL17" s="10" t="s">
        <v>1380</v>
      </c>
      <c r="EM17" t="s">
        <v>1007</v>
      </c>
      <c r="EN17" t="s">
        <v>1381</v>
      </c>
      <c r="EO17" s="10" t="s">
        <v>1382</v>
      </c>
      <c r="EP17" t="s">
        <v>837</v>
      </c>
      <c r="EQ17" t="s">
        <v>1383</v>
      </c>
      <c r="ER17" s="10" t="s">
        <v>1384</v>
      </c>
      <c r="ES17" t="s">
        <v>1007</v>
      </c>
      <c r="ET17" t="s">
        <v>1385</v>
      </c>
      <c r="EU17" s="10" t="s">
        <v>1386</v>
      </c>
      <c r="EV17" t="s">
        <v>837</v>
      </c>
      <c r="EW17" t="s">
        <v>1387</v>
      </c>
      <c r="EX17" s="10" t="s">
        <v>1388</v>
      </c>
      <c r="EY17" t="s">
        <v>831</v>
      </c>
      <c r="EZ17" t="s">
        <v>1389</v>
      </c>
      <c r="FA17" s="10" t="s">
        <v>1390</v>
      </c>
      <c r="FB17" t="s">
        <v>847</v>
      </c>
      <c r="FC17" t="s">
        <v>1391</v>
      </c>
      <c r="FD17" s="10" t="s">
        <v>1392</v>
      </c>
      <c r="FE17" t="s">
        <v>831</v>
      </c>
      <c r="FF17" t="s">
        <v>1393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444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806</v>
      </c>
      <c r="GE17" s="7" t="s">
        <v>806</v>
      </c>
      <c r="GF17" s="7" t="s">
        <v>806</v>
      </c>
      <c r="GG17" s="7" t="s">
        <v>806</v>
      </c>
      <c r="GH17" s="7" t="s">
        <v>806</v>
      </c>
      <c r="GI17" s="7" t="s">
        <v>806</v>
      </c>
      <c r="GJ17" s="7"/>
      <c r="GK17" s="7" t="s">
        <v>806</v>
      </c>
      <c r="GX17" s="7" t="s">
        <v>806</v>
      </c>
      <c r="HB17" t="s">
        <v>806</v>
      </c>
      <c r="HC17" t="s">
        <v>806</v>
      </c>
      <c r="HD17" t="s">
        <v>806</v>
      </c>
      <c r="HE17" s="7" t="s">
        <v>806</v>
      </c>
      <c r="HG17" s="7" t="s">
        <v>806</v>
      </c>
      <c r="HH17" t="s">
        <v>806</v>
      </c>
      <c r="HI17" s="7" t="s">
        <v>806</v>
      </c>
      <c r="HJ17" s="7" t="s">
        <v>806</v>
      </c>
      <c r="HL17" s="7" t="s">
        <v>806</v>
      </c>
      <c r="HM17" s="7" t="s">
        <v>806</v>
      </c>
      <c r="HN17" s="7" t="s">
        <v>806</v>
      </c>
      <c r="HO17" s="7" t="s">
        <v>806</v>
      </c>
      <c r="HS17" s="7" t="s">
        <v>806</v>
      </c>
      <c r="HT17" s="7" t="s">
        <v>806</v>
      </c>
      <c r="HW17" s="7" t="s">
        <v>806</v>
      </c>
      <c r="HX17" s="7" t="s">
        <v>806</v>
      </c>
      <c r="HY17" s="7" t="s">
        <v>806</v>
      </c>
      <c r="HZ17" s="7" t="s">
        <v>806</v>
      </c>
      <c r="IA17" s="7"/>
      <c r="IB17" s="7" t="s">
        <v>806</v>
      </c>
      <c r="IE17" s="7"/>
      <c r="IF17" s="7"/>
      <c r="IG17" t="s">
        <v>806</v>
      </c>
      <c r="IK17" s="7" t="s">
        <v>806</v>
      </c>
      <c r="IL17" t="s">
        <v>806</v>
      </c>
      <c r="IM17" t="s">
        <v>806</v>
      </c>
      <c r="IN17" t="s">
        <v>806</v>
      </c>
      <c r="IO17" t="s">
        <v>806</v>
      </c>
      <c r="IP17" t="s">
        <v>806</v>
      </c>
      <c r="IQ17" t="s">
        <v>806</v>
      </c>
      <c r="IR17" s="7" t="s">
        <v>806</v>
      </c>
      <c r="IS17" s="7" t="s">
        <v>806</v>
      </c>
      <c r="IU17" s="7" t="s">
        <v>806</v>
      </c>
      <c r="IV17" t="s">
        <v>806</v>
      </c>
      <c r="JB17" s="7" t="s">
        <v>806</v>
      </c>
      <c r="JE17" t="s">
        <v>806</v>
      </c>
      <c r="JF17" t="s">
        <v>806</v>
      </c>
      <c r="JG17" t="s">
        <v>806</v>
      </c>
      <c r="JH17" t="s">
        <v>806</v>
      </c>
      <c r="JI17" s="7" t="s">
        <v>806</v>
      </c>
      <c r="JJ17" s="7" t="s">
        <v>806</v>
      </c>
      <c r="JM17" s="7" t="s">
        <v>806</v>
      </c>
      <c r="JN17" s="7" t="s">
        <v>806</v>
      </c>
      <c r="JO17" s="7" t="s">
        <v>806</v>
      </c>
      <c r="JP17" s="7" t="s">
        <v>806</v>
      </c>
      <c r="JQ17" s="7" t="s">
        <v>806</v>
      </c>
      <c r="JR17" s="7" t="s">
        <v>806</v>
      </c>
      <c r="JS17" s="7" t="s">
        <v>806</v>
      </c>
      <c r="JU17" s="7" t="s">
        <v>806</v>
      </c>
      <c r="JW17" s="7" t="s">
        <v>806</v>
      </c>
      <c r="JZ17" s="7" t="s">
        <v>806</v>
      </c>
      <c r="KB17" s="7"/>
      <c r="KC17" t="s">
        <v>806</v>
      </c>
    </row>
    <row r="18" spans="1:295" x14ac:dyDescent="0.3">
      <c r="A18">
        <v>16</v>
      </c>
      <c r="B18" t="s">
        <v>806</v>
      </c>
      <c r="C18" t="s">
        <v>911</v>
      </c>
      <c r="D18" s="1" t="s">
        <v>1090</v>
      </c>
      <c r="E18" t="s">
        <v>808</v>
      </c>
      <c r="G18" t="s">
        <v>809</v>
      </c>
      <c r="H18" t="s">
        <v>810</v>
      </c>
      <c r="I18" t="s">
        <v>1091</v>
      </c>
      <c r="J18" t="s">
        <v>3150</v>
      </c>
      <c r="L18" t="s">
        <v>1092</v>
      </c>
      <c r="M18" t="s">
        <v>423</v>
      </c>
      <c r="N18" t="s">
        <v>423</v>
      </c>
      <c r="O18">
        <v>72400</v>
      </c>
      <c r="P18">
        <v>2222313245</v>
      </c>
      <c r="Q18" s="3" t="s">
        <v>1093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876</v>
      </c>
      <c r="AE18" t="s">
        <v>814</v>
      </c>
      <c r="AF18" t="s">
        <v>1095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498</v>
      </c>
      <c r="AQ18" t="s">
        <v>816</v>
      </c>
      <c r="AR18" s="4">
        <f t="shared" si="0"/>
        <v>28</v>
      </c>
      <c r="AS18">
        <v>1</v>
      </c>
      <c r="AT18" t="s">
        <v>985</v>
      </c>
      <c r="AU18">
        <v>8</v>
      </c>
      <c r="AV18" t="s">
        <v>818</v>
      </c>
      <c r="AW18">
        <v>7</v>
      </c>
      <c r="AX18">
        <v>1</v>
      </c>
      <c r="BE18">
        <v>2</v>
      </c>
      <c r="BF18" t="s">
        <v>819</v>
      </c>
      <c r="BH18">
        <v>2</v>
      </c>
      <c r="BI18" t="s">
        <v>820</v>
      </c>
      <c r="BL18">
        <v>12</v>
      </c>
      <c r="BM18" t="s">
        <v>821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820</v>
      </c>
      <c r="DC18">
        <v>4</v>
      </c>
      <c r="DD18" t="s">
        <v>822</v>
      </c>
      <c r="DG18">
        <v>2</v>
      </c>
      <c r="DH18" t="s">
        <v>823</v>
      </c>
      <c r="DW18">
        <v>20</v>
      </c>
      <c r="DX18" t="s">
        <v>817</v>
      </c>
      <c r="DY18">
        <v>2024</v>
      </c>
      <c r="DZ18" t="s">
        <v>1327</v>
      </c>
      <c r="EF18" t="s">
        <v>439</v>
      </c>
      <c r="EG18" t="s">
        <v>440</v>
      </c>
      <c r="EH18" t="s">
        <v>1096</v>
      </c>
      <c r="EI18" s="10" t="s">
        <v>1097</v>
      </c>
      <c r="EJ18" t="s">
        <v>1186</v>
      </c>
      <c r="EK18" t="s">
        <v>1098</v>
      </c>
      <c r="EL18" s="10" t="s">
        <v>1099</v>
      </c>
      <c r="EM18" t="s">
        <v>1100</v>
      </c>
      <c r="EN18" t="s">
        <v>1101</v>
      </c>
      <c r="EO18" s="10" t="s">
        <v>1102</v>
      </c>
      <c r="EP18" t="s">
        <v>831</v>
      </c>
      <c r="EQ18" t="s">
        <v>1103</v>
      </c>
      <c r="ER18" s="10" t="s">
        <v>1104</v>
      </c>
      <c r="ES18" t="s">
        <v>831</v>
      </c>
      <c r="ET18" t="s">
        <v>1105</v>
      </c>
      <c r="EU18" s="10" t="s">
        <v>1106</v>
      </c>
      <c r="EV18" t="s">
        <v>847</v>
      </c>
      <c r="EW18" t="s">
        <v>1107</v>
      </c>
      <c r="EX18" s="10" t="s">
        <v>1108</v>
      </c>
      <c r="EY18" t="s">
        <v>837</v>
      </c>
      <c r="EZ18" t="s">
        <v>1109</v>
      </c>
      <c r="FA18" s="10" t="s">
        <v>1104</v>
      </c>
      <c r="FB18" t="s">
        <v>831</v>
      </c>
      <c r="FC18" t="s">
        <v>1105</v>
      </c>
      <c r="FD18" s="10" t="s">
        <v>1099</v>
      </c>
      <c r="FE18" t="s">
        <v>1100</v>
      </c>
      <c r="FF18" t="s">
        <v>1101</v>
      </c>
      <c r="FG18" s="10" t="s">
        <v>1102</v>
      </c>
      <c r="FH18" t="s">
        <v>831</v>
      </c>
      <c r="FI18" t="s">
        <v>1103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444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1110</v>
      </c>
      <c r="FY18" t="s">
        <v>837</v>
      </c>
      <c r="FZ18" t="s">
        <v>1111</v>
      </c>
      <c r="GD18" s="7" t="s">
        <v>806</v>
      </c>
      <c r="GE18" s="7" t="s">
        <v>806</v>
      </c>
      <c r="GF18" s="7" t="s">
        <v>806</v>
      </c>
      <c r="GG18" s="7" t="s">
        <v>806</v>
      </c>
      <c r="GH18" s="7" t="s">
        <v>806</v>
      </c>
      <c r="GI18" s="7" t="s">
        <v>806</v>
      </c>
      <c r="GJ18" s="7"/>
      <c r="GK18" s="7" t="s">
        <v>806</v>
      </c>
      <c r="GX18" s="7" t="s">
        <v>806</v>
      </c>
      <c r="HB18" t="s">
        <v>806</v>
      </c>
      <c r="HC18" t="s">
        <v>806</v>
      </c>
      <c r="HD18" t="s">
        <v>806</v>
      </c>
      <c r="HE18" s="7" t="s">
        <v>806</v>
      </c>
      <c r="HG18" s="7" t="s">
        <v>806</v>
      </c>
      <c r="HH18" t="s">
        <v>806</v>
      </c>
      <c r="HI18" s="7" t="s">
        <v>806</v>
      </c>
      <c r="HJ18" s="7" t="s">
        <v>806</v>
      </c>
      <c r="HL18" s="7" t="s">
        <v>806</v>
      </c>
      <c r="HM18" s="7" t="s">
        <v>806</v>
      </c>
      <c r="HN18" s="7" t="s">
        <v>806</v>
      </c>
      <c r="HO18" s="7" t="s">
        <v>806</v>
      </c>
      <c r="HS18" s="7" t="s">
        <v>806</v>
      </c>
      <c r="HT18" s="7" t="s">
        <v>806</v>
      </c>
      <c r="HW18" s="7" t="s">
        <v>806</v>
      </c>
      <c r="HX18" s="7" t="s">
        <v>806</v>
      </c>
      <c r="HY18" s="7" t="s">
        <v>806</v>
      </c>
      <c r="HZ18" s="7" t="s">
        <v>806</v>
      </c>
      <c r="IA18" s="7"/>
      <c r="IB18" s="7" t="s">
        <v>806</v>
      </c>
      <c r="IE18" s="7"/>
      <c r="IF18" s="7"/>
      <c r="IG18" t="s">
        <v>806</v>
      </c>
      <c r="IK18" s="7" t="s">
        <v>806</v>
      </c>
      <c r="IL18" t="s">
        <v>806</v>
      </c>
      <c r="IM18" t="s">
        <v>806</v>
      </c>
      <c r="IN18" t="s">
        <v>806</v>
      </c>
      <c r="IO18" t="s">
        <v>806</v>
      </c>
      <c r="IP18" t="s">
        <v>806</v>
      </c>
      <c r="IQ18" t="s">
        <v>806</v>
      </c>
      <c r="IR18" s="7" t="s">
        <v>806</v>
      </c>
      <c r="IS18" s="7" t="s">
        <v>806</v>
      </c>
      <c r="IU18" s="7" t="s">
        <v>806</v>
      </c>
      <c r="IV18" t="s">
        <v>806</v>
      </c>
      <c r="JB18" s="7" t="s">
        <v>806</v>
      </c>
      <c r="JE18" t="s">
        <v>806</v>
      </c>
      <c r="JF18" t="s">
        <v>806</v>
      </c>
      <c r="JG18" t="s">
        <v>806</v>
      </c>
      <c r="JH18" t="s">
        <v>806</v>
      </c>
      <c r="JI18" s="7" t="s">
        <v>806</v>
      </c>
      <c r="JJ18" s="7" t="s">
        <v>806</v>
      </c>
      <c r="JM18" s="7" t="s">
        <v>806</v>
      </c>
      <c r="JN18" s="7" t="s">
        <v>806</v>
      </c>
      <c r="JO18" s="7" t="s">
        <v>806</v>
      </c>
      <c r="JP18" s="7" t="s">
        <v>806</v>
      </c>
      <c r="JQ18" s="7" t="s">
        <v>806</v>
      </c>
      <c r="JR18" s="7" t="s">
        <v>806</v>
      </c>
      <c r="JS18" s="7" t="s">
        <v>806</v>
      </c>
      <c r="JU18" s="7" t="s">
        <v>806</v>
      </c>
      <c r="JW18" s="7" t="s">
        <v>806</v>
      </c>
      <c r="JZ18" s="7" t="s">
        <v>806</v>
      </c>
      <c r="KB18" s="7"/>
      <c r="KC18" t="s">
        <v>806</v>
      </c>
    </row>
    <row r="19" spans="1:295" x14ac:dyDescent="0.3">
      <c r="A19">
        <v>17</v>
      </c>
      <c r="B19" t="s">
        <v>806</v>
      </c>
      <c r="C19" t="s">
        <v>911</v>
      </c>
      <c r="D19" s="1" t="s">
        <v>1188</v>
      </c>
      <c r="E19" t="s">
        <v>808</v>
      </c>
      <c r="G19" t="s">
        <v>1189</v>
      </c>
      <c r="H19" t="s">
        <v>810</v>
      </c>
      <c r="I19" t="s">
        <v>1348</v>
      </c>
      <c r="J19" t="s">
        <v>3151</v>
      </c>
      <c r="L19" t="s">
        <v>421</v>
      </c>
      <c r="M19" t="s">
        <v>1190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1191</v>
      </c>
      <c r="AE19" t="s">
        <v>814</v>
      </c>
      <c r="AF19" t="s">
        <v>1192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498</v>
      </c>
      <c r="AQ19" t="s">
        <v>816</v>
      </c>
      <c r="AR19" s="4">
        <f t="shared" si="0"/>
        <v>30</v>
      </c>
      <c r="AS19">
        <v>1</v>
      </c>
      <c r="AT19" t="s">
        <v>985</v>
      </c>
      <c r="AU19">
        <v>7</v>
      </c>
      <c r="AV19" t="s">
        <v>818</v>
      </c>
      <c r="AW19">
        <v>6</v>
      </c>
      <c r="AX19">
        <v>1</v>
      </c>
      <c r="BE19">
        <v>1</v>
      </c>
      <c r="BF19" t="s">
        <v>819</v>
      </c>
      <c r="BH19">
        <v>1</v>
      </c>
      <c r="BI19" t="s">
        <v>820</v>
      </c>
      <c r="BL19">
        <v>20</v>
      </c>
      <c r="BM19" t="s">
        <v>821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820</v>
      </c>
      <c r="DC19">
        <v>4</v>
      </c>
      <c r="DD19" t="s">
        <v>822</v>
      </c>
      <c r="DG19">
        <v>2</v>
      </c>
      <c r="DH19" t="s">
        <v>823</v>
      </c>
      <c r="DW19">
        <v>2</v>
      </c>
      <c r="DX19" t="s">
        <v>817</v>
      </c>
      <c r="DY19">
        <v>2024</v>
      </c>
      <c r="DZ19" t="s">
        <v>1349</v>
      </c>
      <c r="EF19" t="s">
        <v>439</v>
      </c>
      <c r="EG19" t="s">
        <v>440</v>
      </c>
      <c r="EH19" t="s">
        <v>1193</v>
      </c>
      <c r="EI19" s="10" t="s">
        <v>1194</v>
      </c>
      <c r="EJ19" t="s">
        <v>1186</v>
      </c>
      <c r="EK19" t="s">
        <v>1195</v>
      </c>
      <c r="EL19" s="10" t="s">
        <v>1196</v>
      </c>
      <c r="EM19" t="s">
        <v>837</v>
      </c>
      <c r="EN19" t="s">
        <v>1197</v>
      </c>
      <c r="ER19" s="10" t="s">
        <v>1198</v>
      </c>
      <c r="ES19" t="s">
        <v>889</v>
      </c>
      <c r="ET19" t="s">
        <v>1199</v>
      </c>
      <c r="EU19" s="10" t="s">
        <v>1200</v>
      </c>
      <c r="EV19" t="s">
        <v>889</v>
      </c>
      <c r="EW19" t="s">
        <v>1201</v>
      </c>
      <c r="EX19" s="10" t="s">
        <v>1202</v>
      </c>
      <c r="EY19" t="s">
        <v>847</v>
      </c>
      <c r="EZ19" t="s">
        <v>1203</v>
      </c>
      <c r="FA19" s="10" t="s">
        <v>1204</v>
      </c>
      <c r="FB19" t="s">
        <v>831</v>
      </c>
      <c r="FC19" t="s">
        <v>1205</v>
      </c>
      <c r="FD19" s="10" t="s">
        <v>1206</v>
      </c>
      <c r="FE19" t="s">
        <v>831</v>
      </c>
      <c r="FF19" t="s">
        <v>1207</v>
      </c>
      <c r="FG19" s="10" t="s">
        <v>1208</v>
      </c>
      <c r="FH19" t="s">
        <v>831</v>
      </c>
      <c r="FI19" t="s">
        <v>1209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444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806</v>
      </c>
      <c r="GE19" s="7" t="s">
        <v>806</v>
      </c>
      <c r="GF19" s="7" t="s">
        <v>806</v>
      </c>
      <c r="GG19" s="7" t="s">
        <v>806</v>
      </c>
      <c r="GH19" t="s">
        <v>806</v>
      </c>
      <c r="GI19" s="7" t="s">
        <v>806</v>
      </c>
      <c r="GJ19" s="7"/>
      <c r="GK19" s="7" t="s">
        <v>806</v>
      </c>
      <c r="GX19" s="7" t="s">
        <v>806</v>
      </c>
      <c r="HB19" t="s">
        <v>806</v>
      </c>
      <c r="HC19" t="s">
        <v>806</v>
      </c>
      <c r="HD19" t="s">
        <v>806</v>
      </c>
      <c r="HE19" s="7" t="s">
        <v>806</v>
      </c>
      <c r="HG19" s="7" t="s">
        <v>806</v>
      </c>
      <c r="HH19" t="s">
        <v>806</v>
      </c>
      <c r="HI19" s="7" t="s">
        <v>806</v>
      </c>
      <c r="HJ19" s="7" t="s">
        <v>806</v>
      </c>
      <c r="HK19" s="7"/>
      <c r="HL19" s="7" t="s">
        <v>806</v>
      </c>
      <c r="HM19" s="7" t="s">
        <v>806</v>
      </c>
      <c r="HN19" s="7" t="s">
        <v>806</v>
      </c>
      <c r="HO19" s="7" t="s">
        <v>806</v>
      </c>
      <c r="HS19" s="7" t="s">
        <v>806</v>
      </c>
      <c r="HT19" s="7" t="s">
        <v>806</v>
      </c>
      <c r="HW19" s="7" t="s">
        <v>806</v>
      </c>
      <c r="HX19" s="7" t="s">
        <v>806</v>
      </c>
      <c r="HY19" s="7" t="s">
        <v>806</v>
      </c>
      <c r="HZ19" s="7" t="s">
        <v>806</v>
      </c>
      <c r="IA19" s="7"/>
      <c r="IB19" s="7" t="s">
        <v>806</v>
      </c>
      <c r="IE19" s="7"/>
      <c r="IF19" s="7"/>
      <c r="IG19" t="s">
        <v>806</v>
      </c>
      <c r="IK19" s="7" t="s">
        <v>806</v>
      </c>
      <c r="IL19" t="s">
        <v>806</v>
      </c>
      <c r="IM19" t="s">
        <v>806</v>
      </c>
      <c r="IN19" t="s">
        <v>806</v>
      </c>
      <c r="IO19" t="s">
        <v>806</v>
      </c>
      <c r="IP19" t="s">
        <v>806</v>
      </c>
      <c r="IQ19" t="s">
        <v>806</v>
      </c>
      <c r="IR19" s="7" t="s">
        <v>806</v>
      </c>
      <c r="IS19" s="7" t="s">
        <v>806</v>
      </c>
      <c r="IU19" s="7" t="s">
        <v>806</v>
      </c>
      <c r="IV19" t="s">
        <v>806</v>
      </c>
      <c r="JB19" s="7" t="s">
        <v>806</v>
      </c>
      <c r="JE19" t="s">
        <v>806</v>
      </c>
      <c r="JF19" t="s">
        <v>806</v>
      </c>
      <c r="JG19" t="s">
        <v>806</v>
      </c>
      <c r="JH19" t="s">
        <v>806</v>
      </c>
      <c r="JI19" s="7" t="s">
        <v>806</v>
      </c>
      <c r="JJ19" s="7" t="s">
        <v>806</v>
      </c>
      <c r="JM19" s="7" t="s">
        <v>806</v>
      </c>
      <c r="JN19" s="7" t="s">
        <v>806</v>
      </c>
      <c r="JO19" s="7" t="s">
        <v>806</v>
      </c>
      <c r="JP19" s="7" t="s">
        <v>806</v>
      </c>
      <c r="JQ19" s="7" t="s">
        <v>806</v>
      </c>
      <c r="JR19" s="7" t="s">
        <v>806</v>
      </c>
      <c r="JS19" s="7" t="s">
        <v>806</v>
      </c>
      <c r="JU19" s="7" t="s">
        <v>806</v>
      </c>
      <c r="JW19" s="7" t="s">
        <v>806</v>
      </c>
      <c r="JZ19" s="7" t="s">
        <v>806</v>
      </c>
      <c r="KB19" s="7"/>
      <c r="KC19" t="s">
        <v>806</v>
      </c>
    </row>
    <row r="20" spans="1:295" x14ac:dyDescent="0.3">
      <c r="A20">
        <v>18</v>
      </c>
      <c r="B20" t="s">
        <v>806</v>
      </c>
      <c r="C20" t="s">
        <v>911</v>
      </c>
      <c r="D20" t="s">
        <v>1574</v>
      </c>
      <c r="E20" t="s">
        <v>808</v>
      </c>
      <c r="G20" t="s">
        <v>809</v>
      </c>
      <c r="H20" t="s">
        <v>810</v>
      </c>
      <c r="I20" t="s">
        <v>1660</v>
      </c>
      <c r="J20">
        <v>101</v>
      </c>
      <c r="K20" s="9"/>
      <c r="L20" t="s">
        <v>421</v>
      </c>
      <c r="M20" t="s">
        <v>1573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813</v>
      </c>
      <c r="AE20" t="s">
        <v>814</v>
      </c>
      <c r="AF20" t="s">
        <v>1236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498</v>
      </c>
      <c r="AQ20" t="s">
        <v>816</v>
      </c>
      <c r="AR20" s="4">
        <f t="shared" si="0"/>
        <v>0</v>
      </c>
      <c r="AT20" t="s">
        <v>985</v>
      </c>
      <c r="AV20" t="s">
        <v>818</v>
      </c>
      <c r="BF20" t="s">
        <v>819</v>
      </c>
      <c r="BI20" t="s">
        <v>820</v>
      </c>
      <c r="BM20" t="s">
        <v>821</v>
      </c>
      <c r="CK20" s="4">
        <f t="shared" si="12"/>
        <v>0</v>
      </c>
      <c r="CT20" t="s">
        <v>820</v>
      </c>
      <c r="DC20">
        <v>4</v>
      </c>
      <c r="DD20" t="s">
        <v>822</v>
      </c>
      <c r="DG20">
        <v>2</v>
      </c>
      <c r="DH20" t="s">
        <v>823</v>
      </c>
      <c r="DW20">
        <v>22</v>
      </c>
      <c r="DX20" t="s">
        <v>817</v>
      </c>
      <c r="DY20">
        <v>2024</v>
      </c>
      <c r="DZ20" t="s">
        <v>1661</v>
      </c>
      <c r="EF20" t="s">
        <v>439</v>
      </c>
      <c r="EG20" t="s">
        <v>440</v>
      </c>
      <c r="EH20" t="s">
        <v>1237</v>
      </c>
      <c r="EI20" s="10" t="s">
        <v>1575</v>
      </c>
      <c r="EJ20" t="s">
        <v>1186</v>
      </c>
      <c r="EK20" t="s">
        <v>1576</v>
      </c>
      <c r="EL20" s="10" t="s">
        <v>1577</v>
      </c>
      <c r="EM20" t="s">
        <v>831</v>
      </c>
      <c r="EN20" t="s">
        <v>1578</v>
      </c>
      <c r="EO20" s="10" t="s">
        <v>1579</v>
      </c>
      <c r="EP20" t="s">
        <v>847</v>
      </c>
      <c r="EQ20" t="s">
        <v>1580</v>
      </c>
      <c r="ER20" s="10" t="s">
        <v>1581</v>
      </c>
      <c r="ES20" t="s">
        <v>847</v>
      </c>
      <c r="ET20" t="s">
        <v>1582</v>
      </c>
      <c r="EU20" s="10" t="s">
        <v>1583</v>
      </c>
      <c r="EV20" t="s">
        <v>831</v>
      </c>
      <c r="EW20" t="s">
        <v>1584</v>
      </c>
      <c r="EX20" s="10" t="s">
        <v>1585</v>
      </c>
      <c r="EY20" t="s">
        <v>831</v>
      </c>
      <c r="EZ20" t="s">
        <v>1586</v>
      </c>
      <c r="FA20" s="10" t="s">
        <v>1587</v>
      </c>
      <c r="FB20" t="s">
        <v>831</v>
      </c>
      <c r="FC20" t="s">
        <v>1588</v>
      </c>
      <c r="FD20" s="10" t="s">
        <v>1589</v>
      </c>
      <c r="FE20" t="s">
        <v>837</v>
      </c>
      <c r="FF20" t="s">
        <v>1590</v>
      </c>
      <c r="FG20" s="10" t="s">
        <v>1591</v>
      </c>
      <c r="FH20" t="s">
        <v>837</v>
      </c>
      <c r="FI20" t="s">
        <v>1592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444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1593</v>
      </c>
      <c r="FY20" t="s">
        <v>828</v>
      </c>
      <c r="FZ20" t="s">
        <v>1594</v>
      </c>
      <c r="GA20" t="s">
        <v>1595</v>
      </c>
      <c r="GB20" t="s">
        <v>1274</v>
      </c>
      <c r="GC20" t="s">
        <v>1596</v>
      </c>
      <c r="GD20" s="7" t="s">
        <v>806</v>
      </c>
      <c r="GE20" s="7" t="s">
        <v>806</v>
      </c>
      <c r="GF20" t="s">
        <v>806</v>
      </c>
      <c r="GG20" t="s">
        <v>806</v>
      </c>
      <c r="GH20" t="s">
        <v>806</v>
      </c>
      <c r="GI20" t="s">
        <v>806</v>
      </c>
      <c r="GK20" t="s">
        <v>806</v>
      </c>
      <c r="GX20" t="s">
        <v>806</v>
      </c>
      <c r="HB20" t="s">
        <v>806</v>
      </c>
      <c r="HC20" t="s">
        <v>806</v>
      </c>
      <c r="HD20" t="s">
        <v>806</v>
      </c>
      <c r="HE20" s="7" t="s">
        <v>806</v>
      </c>
      <c r="HG20" t="s">
        <v>806</v>
      </c>
      <c r="HH20" t="s">
        <v>806</v>
      </c>
      <c r="HI20" t="s">
        <v>806</v>
      </c>
      <c r="HJ20" t="s">
        <v>806</v>
      </c>
      <c r="HL20" t="s">
        <v>806</v>
      </c>
      <c r="HM20" s="7" t="s">
        <v>806</v>
      </c>
      <c r="HN20" s="7" t="s">
        <v>806</v>
      </c>
      <c r="HO20" t="s">
        <v>806</v>
      </c>
      <c r="HS20" t="s">
        <v>806</v>
      </c>
      <c r="HT20" t="s">
        <v>806</v>
      </c>
      <c r="HW20" t="s">
        <v>806</v>
      </c>
      <c r="HX20" t="s">
        <v>806</v>
      </c>
      <c r="HY20" t="s">
        <v>806</v>
      </c>
      <c r="HZ20" t="s">
        <v>806</v>
      </c>
      <c r="IB20" t="s">
        <v>806</v>
      </c>
      <c r="IG20" t="s">
        <v>806</v>
      </c>
      <c r="IK20" s="7" t="s">
        <v>806</v>
      </c>
      <c r="IL20" t="s">
        <v>806</v>
      </c>
      <c r="IM20" t="s">
        <v>806</v>
      </c>
      <c r="IN20" t="s">
        <v>806</v>
      </c>
      <c r="IO20" t="s">
        <v>806</v>
      </c>
      <c r="IP20" t="s">
        <v>806</v>
      </c>
      <c r="IQ20" t="s">
        <v>806</v>
      </c>
      <c r="IR20" t="s">
        <v>806</v>
      </c>
      <c r="IS20" t="s">
        <v>806</v>
      </c>
      <c r="IU20" t="s">
        <v>806</v>
      </c>
      <c r="IV20" t="s">
        <v>806</v>
      </c>
      <c r="JB20" t="s">
        <v>806</v>
      </c>
      <c r="JE20" t="s">
        <v>806</v>
      </c>
      <c r="JF20" t="s">
        <v>806</v>
      </c>
      <c r="JG20" t="s">
        <v>806</v>
      </c>
      <c r="JH20" t="s">
        <v>806</v>
      </c>
      <c r="JI20" t="s">
        <v>806</v>
      </c>
      <c r="JJ20" t="s">
        <v>806</v>
      </c>
      <c r="JM20" t="s">
        <v>806</v>
      </c>
      <c r="JN20" t="s">
        <v>806</v>
      </c>
      <c r="JO20" t="s">
        <v>806</v>
      </c>
      <c r="JP20" t="s">
        <v>806</v>
      </c>
      <c r="JQ20" t="s">
        <v>806</v>
      </c>
      <c r="JR20" t="s">
        <v>806</v>
      </c>
      <c r="JS20" t="s">
        <v>806</v>
      </c>
      <c r="JU20" t="s">
        <v>806</v>
      </c>
      <c r="JW20" t="s">
        <v>806</v>
      </c>
      <c r="JZ20" t="s">
        <v>806</v>
      </c>
      <c r="KC20" t="s">
        <v>806</v>
      </c>
      <c r="KD20" t="s">
        <v>1597</v>
      </c>
      <c r="KE20" t="s">
        <v>1274</v>
      </c>
      <c r="KF20" t="s">
        <v>1598</v>
      </c>
      <c r="KG20" t="s">
        <v>1599</v>
      </c>
      <c r="KH20" t="s">
        <v>837</v>
      </c>
      <c r="KI20" t="s">
        <v>1600</v>
      </c>
    </row>
    <row r="21" spans="1:295" x14ac:dyDescent="0.3">
      <c r="A21">
        <v>19</v>
      </c>
      <c r="B21" t="s">
        <v>806</v>
      </c>
      <c r="C21" t="s">
        <v>911</v>
      </c>
      <c r="D21" s="1" t="s">
        <v>1016</v>
      </c>
      <c r="E21" t="s">
        <v>808</v>
      </c>
      <c r="G21" t="s">
        <v>809</v>
      </c>
      <c r="H21" t="s">
        <v>810</v>
      </c>
      <c r="I21" t="s">
        <v>908</v>
      </c>
      <c r="J21" t="s">
        <v>3152</v>
      </c>
      <c r="L21" t="s">
        <v>909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910</v>
      </c>
      <c r="AE21" t="s">
        <v>814</v>
      </c>
      <c r="AF21" t="s">
        <v>915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498</v>
      </c>
      <c r="AQ21" t="s">
        <v>816</v>
      </c>
      <c r="AR21" s="4">
        <f t="shared" si="0"/>
        <v>15</v>
      </c>
      <c r="AS21">
        <v>1</v>
      </c>
      <c r="AT21" t="s">
        <v>985</v>
      </c>
      <c r="AU21">
        <v>5</v>
      </c>
      <c r="AV21" t="s">
        <v>818</v>
      </c>
      <c r="AW21">
        <v>4</v>
      </c>
      <c r="AX21">
        <v>1</v>
      </c>
      <c r="BE21">
        <v>2</v>
      </c>
      <c r="BF21" t="s">
        <v>819</v>
      </c>
      <c r="BG21">
        <v>2</v>
      </c>
      <c r="BI21" t="s">
        <v>820</v>
      </c>
      <c r="BL21">
        <v>14</v>
      </c>
      <c r="BM21" t="s">
        <v>821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820</v>
      </c>
      <c r="DC21">
        <v>4</v>
      </c>
      <c r="DD21" t="s">
        <v>822</v>
      </c>
      <c r="DG21">
        <v>2</v>
      </c>
      <c r="DH21" t="s">
        <v>823</v>
      </c>
      <c r="DW21">
        <v>19</v>
      </c>
      <c r="DX21" t="s">
        <v>817</v>
      </c>
      <c r="DY21">
        <v>2024</v>
      </c>
      <c r="DZ21" t="s">
        <v>1296</v>
      </c>
      <c r="EF21" t="s">
        <v>439</v>
      </c>
      <c r="EG21" t="s">
        <v>440</v>
      </c>
      <c r="EH21" t="s">
        <v>916</v>
      </c>
      <c r="EI21" s="10" t="s">
        <v>917</v>
      </c>
      <c r="EJ21" t="s">
        <v>1186</v>
      </c>
      <c r="EL21" s="10" t="s">
        <v>918</v>
      </c>
      <c r="EM21" t="s">
        <v>837</v>
      </c>
      <c r="EN21" t="s">
        <v>919</v>
      </c>
      <c r="EO21" s="10" t="s">
        <v>920</v>
      </c>
      <c r="EP21" t="s">
        <v>831</v>
      </c>
      <c r="EQ21" t="s">
        <v>921</v>
      </c>
      <c r="ER21" s="10" t="s">
        <v>922</v>
      </c>
      <c r="ES21" t="s">
        <v>847</v>
      </c>
      <c r="ET21" t="s">
        <v>923</v>
      </c>
      <c r="EU21" s="10" t="s">
        <v>924</v>
      </c>
      <c r="EV21" t="s">
        <v>840</v>
      </c>
      <c r="EW21" t="s">
        <v>925</v>
      </c>
      <c r="EX21" s="10" t="s">
        <v>926</v>
      </c>
      <c r="EY21" t="s">
        <v>837</v>
      </c>
      <c r="EZ21" t="s">
        <v>927</v>
      </c>
      <c r="FA21" s="10" t="s">
        <v>928</v>
      </c>
      <c r="FB21" t="s">
        <v>840</v>
      </c>
      <c r="FC21" t="s">
        <v>929</v>
      </c>
      <c r="FD21" s="10" t="s">
        <v>930</v>
      </c>
      <c r="FE21" t="s">
        <v>831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444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806</v>
      </c>
      <c r="GE21" s="7" t="s">
        <v>806</v>
      </c>
      <c r="GF21" s="7" t="s">
        <v>806</v>
      </c>
      <c r="GG21" s="7" t="s">
        <v>806</v>
      </c>
      <c r="GH21" t="s">
        <v>806</v>
      </c>
      <c r="GI21" s="7" t="s">
        <v>806</v>
      </c>
      <c r="GJ21" s="7"/>
      <c r="GK21" s="7" t="s">
        <v>806</v>
      </c>
      <c r="GX21" s="7" t="s">
        <v>806</v>
      </c>
      <c r="HB21" t="s">
        <v>806</v>
      </c>
      <c r="HC21" t="s">
        <v>806</v>
      </c>
      <c r="HD21" t="s">
        <v>806</v>
      </c>
      <c r="HE21" s="7" t="s">
        <v>806</v>
      </c>
      <c r="HG21" s="7" t="s">
        <v>806</v>
      </c>
      <c r="HH21" t="s">
        <v>806</v>
      </c>
      <c r="HI21" s="7" t="s">
        <v>806</v>
      </c>
      <c r="HJ21" s="7" t="s">
        <v>806</v>
      </c>
      <c r="HL21" s="7" t="s">
        <v>806</v>
      </c>
      <c r="HM21" s="7" t="s">
        <v>806</v>
      </c>
      <c r="HN21" s="7" t="s">
        <v>806</v>
      </c>
      <c r="HO21" s="7" t="s">
        <v>806</v>
      </c>
      <c r="HS21" s="7" t="s">
        <v>806</v>
      </c>
      <c r="HT21" s="7" t="s">
        <v>806</v>
      </c>
      <c r="HW21" s="7" t="s">
        <v>806</v>
      </c>
      <c r="HX21" s="7" t="s">
        <v>806</v>
      </c>
      <c r="HY21" s="7" t="s">
        <v>806</v>
      </c>
      <c r="HZ21" s="7" t="s">
        <v>806</v>
      </c>
      <c r="IA21" s="7"/>
      <c r="IB21" s="7" t="s">
        <v>806</v>
      </c>
      <c r="IE21" s="7"/>
      <c r="IF21" s="7"/>
      <c r="IG21" t="s">
        <v>806</v>
      </c>
      <c r="IK21" s="7" t="s">
        <v>806</v>
      </c>
      <c r="IL21" t="s">
        <v>806</v>
      </c>
      <c r="IM21" t="s">
        <v>806</v>
      </c>
      <c r="IN21" t="s">
        <v>806</v>
      </c>
      <c r="IO21" t="s">
        <v>806</v>
      </c>
      <c r="IP21" t="s">
        <v>806</v>
      </c>
      <c r="IQ21" t="s">
        <v>806</v>
      </c>
      <c r="IR21" s="7" t="s">
        <v>806</v>
      </c>
      <c r="IS21" s="7" t="s">
        <v>806</v>
      </c>
      <c r="IU21" s="7" t="s">
        <v>806</v>
      </c>
      <c r="IV21" t="s">
        <v>806</v>
      </c>
      <c r="JB21" s="7" t="s">
        <v>806</v>
      </c>
      <c r="JE21" t="s">
        <v>806</v>
      </c>
      <c r="JF21" t="s">
        <v>806</v>
      </c>
      <c r="JG21" t="s">
        <v>806</v>
      </c>
      <c r="JH21" t="s">
        <v>806</v>
      </c>
      <c r="JI21" s="7" t="s">
        <v>806</v>
      </c>
      <c r="JJ21" s="7" t="s">
        <v>806</v>
      </c>
      <c r="JM21" s="7" t="s">
        <v>806</v>
      </c>
      <c r="JN21" s="7" t="s">
        <v>806</v>
      </c>
      <c r="JO21" s="7" t="s">
        <v>806</v>
      </c>
      <c r="JP21" s="7" t="s">
        <v>806</v>
      </c>
      <c r="JQ21" s="7" t="s">
        <v>806</v>
      </c>
      <c r="JR21" s="7" t="s">
        <v>806</v>
      </c>
      <c r="JS21" s="7" t="s">
        <v>806</v>
      </c>
      <c r="JU21" s="7" t="s">
        <v>806</v>
      </c>
      <c r="JW21" s="7" t="s">
        <v>806</v>
      </c>
      <c r="JZ21" s="7" t="s">
        <v>806</v>
      </c>
      <c r="KB21" s="7"/>
      <c r="KC21" t="s">
        <v>806</v>
      </c>
    </row>
    <row r="22" spans="1:295" x14ac:dyDescent="0.3">
      <c r="A22">
        <v>20</v>
      </c>
      <c r="B22" t="s">
        <v>806</v>
      </c>
      <c r="C22" t="s">
        <v>911</v>
      </c>
      <c r="D22" s="1" t="s">
        <v>1419</v>
      </c>
      <c r="E22" t="s">
        <v>808</v>
      </c>
      <c r="G22" t="s">
        <v>1068</v>
      </c>
      <c r="H22" t="s">
        <v>810</v>
      </c>
      <c r="I22" t="s">
        <v>1420</v>
      </c>
      <c r="J22" t="s">
        <v>3153</v>
      </c>
      <c r="L22" t="s">
        <v>1421</v>
      </c>
      <c r="M22" t="s">
        <v>776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876</v>
      </c>
      <c r="AE22" t="s">
        <v>814</v>
      </c>
      <c r="AF22" t="s">
        <v>1422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498</v>
      </c>
      <c r="AQ22" t="s">
        <v>816</v>
      </c>
      <c r="AR22" s="4">
        <f t="shared" si="0"/>
        <v>18</v>
      </c>
      <c r="AS22">
        <v>1</v>
      </c>
      <c r="AT22" t="s">
        <v>985</v>
      </c>
      <c r="AU22">
        <v>5</v>
      </c>
      <c r="AV22" t="s">
        <v>818</v>
      </c>
      <c r="AW22">
        <v>4</v>
      </c>
      <c r="AX22">
        <v>1</v>
      </c>
      <c r="BE22">
        <v>1</v>
      </c>
      <c r="BF22" t="s">
        <v>819</v>
      </c>
      <c r="BH22">
        <v>1</v>
      </c>
      <c r="BI22" t="s">
        <v>820</v>
      </c>
      <c r="BL22">
        <v>15</v>
      </c>
      <c r="BM22" t="s">
        <v>821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820</v>
      </c>
      <c r="DC22">
        <v>4</v>
      </c>
      <c r="DD22" t="s">
        <v>822</v>
      </c>
      <c r="DG22">
        <v>2</v>
      </c>
      <c r="DH22" t="s">
        <v>823</v>
      </c>
      <c r="DW22">
        <v>26</v>
      </c>
      <c r="DX22" t="s">
        <v>817</v>
      </c>
      <c r="DY22">
        <v>2024</v>
      </c>
      <c r="DZ22" t="s">
        <v>1423</v>
      </c>
      <c r="EF22" t="s">
        <v>439</v>
      </c>
      <c r="EG22" t="s">
        <v>440</v>
      </c>
      <c r="EH22" t="s">
        <v>1424</v>
      </c>
      <c r="EI22" s="10" t="s">
        <v>1425</v>
      </c>
      <c r="EJ22" t="s">
        <v>1186</v>
      </c>
      <c r="EK22" t="s">
        <v>1426</v>
      </c>
      <c r="EL22" s="10" t="s">
        <v>1427</v>
      </c>
      <c r="EM22" t="s">
        <v>847</v>
      </c>
      <c r="EN22" t="s">
        <v>1428</v>
      </c>
      <c r="EO22" s="10" t="s">
        <v>1429</v>
      </c>
      <c r="EP22" t="s">
        <v>1274</v>
      </c>
      <c r="EQ22" t="s">
        <v>1430</v>
      </c>
      <c r="ER22" s="10" t="s">
        <v>1431</v>
      </c>
      <c r="ES22" t="s">
        <v>1274</v>
      </c>
      <c r="ET22" t="s">
        <v>1432</v>
      </c>
      <c r="EU22" s="10" t="s">
        <v>1433</v>
      </c>
      <c r="EV22" t="s">
        <v>831</v>
      </c>
      <c r="EW22" t="s">
        <v>1434</v>
      </c>
      <c r="EX22" s="10" t="s">
        <v>1415</v>
      </c>
      <c r="EY22" t="s">
        <v>831</v>
      </c>
      <c r="EZ22" t="s">
        <v>1416</v>
      </c>
      <c r="FA22" s="10" t="s">
        <v>1435</v>
      </c>
      <c r="FB22" t="s">
        <v>831</v>
      </c>
      <c r="FC22" t="s">
        <v>1436</v>
      </c>
      <c r="FD22" s="10" t="s">
        <v>1437</v>
      </c>
      <c r="FE22" t="s">
        <v>831</v>
      </c>
      <c r="FF22" t="s">
        <v>1438</v>
      </c>
      <c r="FG22" s="10" t="s">
        <v>1439</v>
      </c>
      <c r="FH22" t="s">
        <v>837</v>
      </c>
      <c r="FI22" t="s">
        <v>1440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444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806</v>
      </c>
      <c r="GE22" s="7" t="s">
        <v>806</v>
      </c>
      <c r="GF22" s="7" t="s">
        <v>806</v>
      </c>
      <c r="GG22" s="7" t="s">
        <v>806</v>
      </c>
      <c r="GH22" t="s">
        <v>806</v>
      </c>
      <c r="GI22" s="7" t="s">
        <v>806</v>
      </c>
      <c r="GJ22" s="7"/>
      <c r="GK22" s="7" t="s">
        <v>806</v>
      </c>
      <c r="GX22" s="7" t="s">
        <v>806</v>
      </c>
      <c r="HB22" t="s">
        <v>806</v>
      </c>
      <c r="HC22" t="s">
        <v>806</v>
      </c>
      <c r="HD22" t="s">
        <v>806</v>
      </c>
      <c r="HE22" s="7" t="s">
        <v>806</v>
      </c>
      <c r="HG22" s="7" t="s">
        <v>806</v>
      </c>
      <c r="HH22" t="s">
        <v>806</v>
      </c>
      <c r="HI22" s="7" t="s">
        <v>806</v>
      </c>
      <c r="HJ22" s="7" t="s">
        <v>806</v>
      </c>
      <c r="HL22" t="s">
        <v>806</v>
      </c>
      <c r="HM22" s="7" t="s">
        <v>806</v>
      </c>
      <c r="HN22" s="7" t="s">
        <v>806</v>
      </c>
      <c r="HO22" s="7" t="s">
        <v>806</v>
      </c>
      <c r="HS22" s="7" t="s">
        <v>806</v>
      </c>
      <c r="HT22" s="7" t="s">
        <v>806</v>
      </c>
      <c r="HW22" s="7" t="s">
        <v>806</v>
      </c>
      <c r="HX22" s="7" t="s">
        <v>806</v>
      </c>
      <c r="HY22" s="7" t="s">
        <v>806</v>
      </c>
      <c r="HZ22" s="7" t="s">
        <v>806</v>
      </c>
      <c r="IA22" s="7"/>
      <c r="IB22" s="7" t="s">
        <v>806</v>
      </c>
      <c r="IE22" s="7"/>
      <c r="IF22" s="7"/>
      <c r="IG22" t="s">
        <v>806</v>
      </c>
      <c r="IK22" s="7" t="s">
        <v>806</v>
      </c>
      <c r="IL22" t="s">
        <v>806</v>
      </c>
      <c r="IM22" t="s">
        <v>806</v>
      </c>
      <c r="IN22" t="s">
        <v>806</v>
      </c>
      <c r="IO22" t="s">
        <v>806</v>
      </c>
      <c r="IP22" t="s">
        <v>806</v>
      </c>
      <c r="IQ22" t="s">
        <v>806</v>
      </c>
      <c r="IR22" s="7" t="s">
        <v>806</v>
      </c>
      <c r="IS22" s="7" t="s">
        <v>806</v>
      </c>
      <c r="IU22" s="7" t="s">
        <v>806</v>
      </c>
      <c r="IV22" t="s">
        <v>806</v>
      </c>
      <c r="JB22" s="7" t="s">
        <v>806</v>
      </c>
      <c r="JE22" t="s">
        <v>806</v>
      </c>
      <c r="JF22" t="s">
        <v>806</v>
      </c>
      <c r="JG22" t="s">
        <v>806</v>
      </c>
      <c r="JH22" t="s">
        <v>806</v>
      </c>
      <c r="JI22" s="7" t="s">
        <v>806</v>
      </c>
      <c r="JJ22" s="7" t="s">
        <v>806</v>
      </c>
      <c r="JM22" s="7" t="s">
        <v>806</v>
      </c>
      <c r="JN22" s="7" t="s">
        <v>806</v>
      </c>
      <c r="JO22" s="7" t="s">
        <v>806</v>
      </c>
      <c r="JP22" s="7" t="s">
        <v>806</v>
      </c>
      <c r="JQ22" s="7" t="s">
        <v>806</v>
      </c>
      <c r="JR22" s="7" t="s">
        <v>806</v>
      </c>
      <c r="JS22" s="7" t="s">
        <v>806</v>
      </c>
      <c r="JU22" s="7" t="s">
        <v>806</v>
      </c>
      <c r="JW22" s="7" t="s">
        <v>806</v>
      </c>
      <c r="JZ22" s="7" t="s">
        <v>806</v>
      </c>
      <c r="KB22" s="7"/>
      <c r="KC22" t="s">
        <v>806</v>
      </c>
    </row>
    <row r="23" spans="1:295" x14ac:dyDescent="0.3">
      <c r="A23">
        <v>21</v>
      </c>
      <c r="B23" t="s">
        <v>806</v>
      </c>
      <c r="C23" t="s">
        <v>911</v>
      </c>
      <c r="D23" s="1" t="s">
        <v>1656</v>
      </c>
      <c r="E23" t="s">
        <v>808</v>
      </c>
      <c r="G23" t="s">
        <v>809</v>
      </c>
      <c r="H23" t="s">
        <v>810</v>
      </c>
      <c r="I23" t="s">
        <v>1657</v>
      </c>
      <c r="J23">
        <v>6510</v>
      </c>
      <c r="K23" s="9"/>
      <c r="L23" t="s">
        <v>1658</v>
      </c>
      <c r="M23" t="s">
        <v>1444</v>
      </c>
      <c r="N23" t="s">
        <v>423</v>
      </c>
      <c r="O23">
        <v>72810</v>
      </c>
      <c r="P23">
        <v>2226892824</v>
      </c>
      <c r="Q23" s="3" t="s">
        <v>1553</v>
      </c>
      <c r="R23">
        <v>2</v>
      </c>
      <c r="S23" t="s">
        <v>1732</v>
      </c>
      <c r="T23" t="s">
        <v>1679</v>
      </c>
      <c r="U23" t="s">
        <v>1680</v>
      </c>
      <c r="V23">
        <v>453.82</v>
      </c>
      <c r="W23">
        <v>453.82</v>
      </c>
      <c r="X23">
        <v>1</v>
      </c>
      <c r="Y23" t="s">
        <v>1734</v>
      </c>
      <c r="Z23">
        <v>1</v>
      </c>
      <c r="AA23">
        <v>1</v>
      </c>
      <c r="AB23">
        <v>2</v>
      </c>
      <c r="AC23">
        <v>0</v>
      </c>
      <c r="AD23" t="s">
        <v>876</v>
      </c>
      <c r="AE23" t="s">
        <v>814</v>
      </c>
      <c r="AF23" t="s">
        <v>1554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498</v>
      </c>
      <c r="AQ23" t="s">
        <v>816</v>
      </c>
      <c r="AR23" s="4">
        <f t="shared" si="0"/>
        <v>22</v>
      </c>
      <c r="AS23">
        <v>1</v>
      </c>
      <c r="AT23" t="s">
        <v>985</v>
      </c>
      <c r="AU23">
        <v>6</v>
      </c>
      <c r="AV23" t="s">
        <v>818</v>
      </c>
      <c r="AW23">
        <v>5</v>
      </c>
      <c r="AX23">
        <v>1</v>
      </c>
      <c r="BE23">
        <v>2</v>
      </c>
      <c r="BF23" t="s">
        <v>819</v>
      </c>
      <c r="BH23">
        <v>2</v>
      </c>
      <c r="BI23" t="s">
        <v>820</v>
      </c>
      <c r="BJ23">
        <v>10</v>
      </c>
      <c r="BK23">
        <v>4</v>
      </c>
      <c r="BL23">
        <v>14</v>
      </c>
      <c r="BM23" t="s">
        <v>821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820</v>
      </c>
      <c r="DC23">
        <v>4</v>
      </c>
      <c r="DD23" t="s">
        <v>822</v>
      </c>
      <c r="DG23">
        <v>2</v>
      </c>
      <c r="DH23" t="s">
        <v>823</v>
      </c>
      <c r="DO23" t="s">
        <v>1695</v>
      </c>
      <c r="DP23" t="s">
        <v>1697</v>
      </c>
      <c r="DQ23" t="s">
        <v>1735</v>
      </c>
      <c r="DW23">
        <v>29</v>
      </c>
      <c r="DX23" t="s">
        <v>817</v>
      </c>
      <c r="DY23">
        <v>2024</v>
      </c>
      <c r="DZ23" t="s">
        <v>1659</v>
      </c>
      <c r="EA23" t="s">
        <v>1736</v>
      </c>
      <c r="EB23" t="s">
        <v>1737</v>
      </c>
      <c r="EC23" t="s">
        <v>1738</v>
      </c>
      <c r="ED23" s="8" t="s">
        <v>1739</v>
      </c>
      <c r="EE23" t="s">
        <v>1740</v>
      </c>
      <c r="EF23" t="s">
        <v>439</v>
      </c>
      <c r="EG23" t="s">
        <v>440</v>
      </c>
      <c r="EH23" t="s">
        <v>1555</v>
      </c>
      <c r="EI23" s="10" t="s">
        <v>1556</v>
      </c>
      <c r="EJ23" t="s">
        <v>1186</v>
      </c>
      <c r="EK23" t="s">
        <v>1557</v>
      </c>
      <c r="EL23" s="10" t="s">
        <v>1558</v>
      </c>
      <c r="EM23" t="s">
        <v>889</v>
      </c>
      <c r="EN23" t="s">
        <v>1559</v>
      </c>
      <c r="EO23" s="10" t="s">
        <v>1560</v>
      </c>
      <c r="EP23" t="s">
        <v>831</v>
      </c>
      <c r="EQ23" t="s">
        <v>1561</v>
      </c>
      <c r="ER23" s="10" t="s">
        <v>1562</v>
      </c>
      <c r="ES23" t="s">
        <v>889</v>
      </c>
      <c r="ET23" t="s">
        <v>1563</v>
      </c>
      <c r="EU23" s="10" t="s">
        <v>1564</v>
      </c>
      <c r="EV23" t="s">
        <v>847</v>
      </c>
      <c r="EW23" t="s">
        <v>1565</v>
      </c>
      <c r="EX23" s="10" t="s">
        <v>1566</v>
      </c>
      <c r="EY23" t="s">
        <v>837</v>
      </c>
      <c r="EZ23" t="s">
        <v>1567</v>
      </c>
      <c r="FA23" s="10" t="s">
        <v>1568</v>
      </c>
      <c r="FB23" t="s">
        <v>831</v>
      </c>
      <c r="FC23" t="s">
        <v>1569</v>
      </c>
      <c r="FD23" s="10" t="s">
        <v>1570</v>
      </c>
      <c r="FE23" t="s">
        <v>837</v>
      </c>
      <c r="FF23" t="s">
        <v>1571</v>
      </c>
      <c r="FG23" s="10" t="s">
        <v>1572</v>
      </c>
      <c r="FH23" t="s">
        <v>831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444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806</v>
      </c>
      <c r="GE23" s="7" t="s">
        <v>806</v>
      </c>
      <c r="GF23" s="7" t="s">
        <v>806</v>
      </c>
      <c r="GG23" s="7" t="s">
        <v>806</v>
      </c>
      <c r="GH23" t="s">
        <v>806</v>
      </c>
      <c r="GI23" s="7" t="s">
        <v>806</v>
      </c>
      <c r="GJ23" s="7" t="s">
        <v>806</v>
      </c>
      <c r="GK23" s="7" t="s">
        <v>806</v>
      </c>
      <c r="GX23" s="7" t="s">
        <v>806</v>
      </c>
      <c r="HB23" s="7" t="s">
        <v>806</v>
      </c>
      <c r="HC23" t="s">
        <v>806</v>
      </c>
      <c r="HD23" t="s">
        <v>806</v>
      </c>
      <c r="HE23" s="7" t="s">
        <v>806</v>
      </c>
      <c r="HG23" s="7" t="s">
        <v>806</v>
      </c>
      <c r="HH23" s="7" t="s">
        <v>806</v>
      </c>
      <c r="HI23" s="7" t="s">
        <v>806</v>
      </c>
      <c r="HJ23" s="7" t="s">
        <v>806</v>
      </c>
      <c r="HK23" s="7" t="s">
        <v>806</v>
      </c>
      <c r="HL23" s="7" t="s">
        <v>806</v>
      </c>
      <c r="HM23" s="7" t="s">
        <v>806</v>
      </c>
      <c r="HN23" s="7" t="s">
        <v>806</v>
      </c>
      <c r="HO23" s="7" t="s">
        <v>806</v>
      </c>
      <c r="HS23" s="7" t="s">
        <v>806</v>
      </c>
      <c r="HT23" s="7" t="s">
        <v>806</v>
      </c>
      <c r="HU23" s="7" t="s">
        <v>806</v>
      </c>
      <c r="HV23" s="7" t="s">
        <v>806</v>
      </c>
      <c r="HW23" s="7" t="s">
        <v>806</v>
      </c>
      <c r="HX23" s="7" t="s">
        <v>806</v>
      </c>
      <c r="HY23" s="7" t="s">
        <v>806</v>
      </c>
      <c r="HZ23" s="7" t="s">
        <v>806</v>
      </c>
      <c r="IA23" s="7" t="s">
        <v>806</v>
      </c>
      <c r="IB23" s="7" t="s">
        <v>806</v>
      </c>
      <c r="ID23" s="7" t="s">
        <v>806</v>
      </c>
      <c r="IE23" s="7" t="s">
        <v>806</v>
      </c>
      <c r="IF23" s="7" t="s">
        <v>806</v>
      </c>
      <c r="IG23" s="7" t="s">
        <v>806</v>
      </c>
      <c r="IK23" s="7" t="s">
        <v>806</v>
      </c>
      <c r="IL23" t="s">
        <v>806</v>
      </c>
      <c r="IM23" s="7" t="s">
        <v>806</v>
      </c>
      <c r="IN23" s="7" t="s">
        <v>806</v>
      </c>
      <c r="IO23" s="7" t="s">
        <v>806</v>
      </c>
      <c r="IP23" s="7" t="s">
        <v>806</v>
      </c>
      <c r="IQ23" s="7" t="s">
        <v>806</v>
      </c>
      <c r="IR23" s="7" t="s">
        <v>806</v>
      </c>
      <c r="IS23" s="7" t="s">
        <v>806</v>
      </c>
      <c r="IU23" s="7" t="s">
        <v>806</v>
      </c>
      <c r="IV23" s="7" t="s">
        <v>806</v>
      </c>
      <c r="JB23" s="7" t="s">
        <v>806</v>
      </c>
      <c r="JE23" s="7" t="s">
        <v>806</v>
      </c>
      <c r="JF23" s="7" t="s">
        <v>806</v>
      </c>
      <c r="JG23" t="s">
        <v>806</v>
      </c>
      <c r="JH23" t="s">
        <v>806</v>
      </c>
      <c r="JI23" s="7" t="s">
        <v>806</v>
      </c>
      <c r="JJ23" s="7" t="s">
        <v>806</v>
      </c>
      <c r="JM23" s="7" t="s">
        <v>806</v>
      </c>
      <c r="JN23" s="7" t="s">
        <v>806</v>
      </c>
      <c r="JO23" s="7" t="s">
        <v>806</v>
      </c>
      <c r="JP23" s="7" t="s">
        <v>806</v>
      </c>
      <c r="JQ23" s="7" t="s">
        <v>806</v>
      </c>
      <c r="JR23" s="7" t="s">
        <v>806</v>
      </c>
      <c r="JS23" s="7" t="s">
        <v>806</v>
      </c>
      <c r="JT23" s="7" t="s">
        <v>806</v>
      </c>
      <c r="JU23" s="7" t="s">
        <v>806</v>
      </c>
      <c r="JW23" s="7" t="s">
        <v>806</v>
      </c>
      <c r="JZ23" s="7" t="s">
        <v>806</v>
      </c>
      <c r="KB23" s="7" t="s">
        <v>806</v>
      </c>
      <c r="KC23" s="7" t="s">
        <v>806</v>
      </c>
    </row>
    <row r="24" spans="1:295" x14ac:dyDescent="0.3">
      <c r="A24">
        <v>22</v>
      </c>
      <c r="B24" t="s">
        <v>806</v>
      </c>
      <c r="C24" t="s">
        <v>911</v>
      </c>
      <c r="D24" s="1" t="s">
        <v>1531</v>
      </c>
      <c r="E24" t="s">
        <v>808</v>
      </c>
      <c r="G24" t="s">
        <v>809</v>
      </c>
      <c r="H24" t="s">
        <v>810</v>
      </c>
      <c r="I24" t="s">
        <v>1491</v>
      </c>
      <c r="J24" t="s">
        <v>3154</v>
      </c>
      <c r="L24" t="s">
        <v>1492</v>
      </c>
      <c r="M24" t="s">
        <v>1444</v>
      </c>
      <c r="N24" t="s">
        <v>423</v>
      </c>
      <c r="O24">
        <v>72825</v>
      </c>
      <c r="P24">
        <v>2226894860</v>
      </c>
      <c r="Q24" s="3" t="s">
        <v>1533</v>
      </c>
      <c r="R24">
        <v>3</v>
      </c>
      <c r="S24" t="s">
        <v>1681</v>
      </c>
      <c r="T24" t="s">
        <v>1679</v>
      </c>
      <c r="U24" t="s">
        <v>1680</v>
      </c>
      <c r="V24">
        <v>300</v>
      </c>
      <c r="W24">
        <v>300</v>
      </c>
      <c r="X24">
        <v>1</v>
      </c>
      <c r="Y24" t="s">
        <v>1733</v>
      </c>
      <c r="Z24">
        <v>1</v>
      </c>
      <c r="AA24">
        <v>1</v>
      </c>
      <c r="AB24">
        <v>0</v>
      </c>
      <c r="AC24">
        <v>0</v>
      </c>
      <c r="AD24" t="s">
        <v>876</v>
      </c>
      <c r="AE24" t="s">
        <v>814</v>
      </c>
      <c r="AF24" t="s">
        <v>1534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498</v>
      </c>
      <c r="AQ24" t="s">
        <v>816</v>
      </c>
      <c r="AR24" s="4">
        <f t="shared" si="0"/>
        <v>18</v>
      </c>
      <c r="AS24">
        <v>1</v>
      </c>
      <c r="AT24" t="s">
        <v>985</v>
      </c>
      <c r="AU24">
        <v>5</v>
      </c>
      <c r="AV24" t="s">
        <v>818</v>
      </c>
      <c r="AW24">
        <v>4</v>
      </c>
      <c r="AX24">
        <v>1</v>
      </c>
      <c r="BE24">
        <v>2</v>
      </c>
      <c r="BF24" t="s">
        <v>819</v>
      </c>
      <c r="BH24">
        <v>2</v>
      </c>
      <c r="BI24" t="s">
        <v>820</v>
      </c>
      <c r="BJ24">
        <v>9</v>
      </c>
      <c r="BK24">
        <v>7</v>
      </c>
      <c r="BL24">
        <f>+BJ24+BK24</f>
        <v>16</v>
      </c>
      <c r="BM24" t="s">
        <v>821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820</v>
      </c>
      <c r="DC24">
        <v>4</v>
      </c>
      <c r="DD24" t="s">
        <v>822</v>
      </c>
      <c r="DG24">
        <v>2</v>
      </c>
      <c r="DH24" t="s">
        <v>823</v>
      </c>
      <c r="DO24" t="s">
        <v>1695</v>
      </c>
      <c r="DP24" t="s">
        <v>1696</v>
      </c>
      <c r="DQ24" t="s">
        <v>1697</v>
      </c>
      <c r="DR24" t="s">
        <v>1703</v>
      </c>
      <c r="DW24">
        <v>28</v>
      </c>
      <c r="DX24" t="s">
        <v>817</v>
      </c>
      <c r="DY24">
        <v>2024</v>
      </c>
      <c r="DZ24" t="s">
        <v>1535</v>
      </c>
      <c r="EA24" t="s">
        <v>1686</v>
      </c>
      <c r="EB24" t="s">
        <v>1687</v>
      </c>
      <c r="EC24" t="s">
        <v>1688</v>
      </c>
      <c r="ED24" t="s">
        <v>1689</v>
      </c>
      <c r="EE24" t="s">
        <v>1690</v>
      </c>
      <c r="EF24" t="s">
        <v>439</v>
      </c>
      <c r="EG24" t="s">
        <v>440</v>
      </c>
      <c r="EH24" t="s">
        <v>1536</v>
      </c>
      <c r="EI24" s="10" t="s">
        <v>1537</v>
      </c>
      <c r="EJ24" t="s">
        <v>1186</v>
      </c>
      <c r="EK24" t="s">
        <v>1538</v>
      </c>
      <c r="EL24" s="10" t="s">
        <v>1539</v>
      </c>
      <c r="EM24" t="s">
        <v>837</v>
      </c>
      <c r="EN24" t="s">
        <v>1540</v>
      </c>
      <c r="EO24" s="10" t="s">
        <v>1541</v>
      </c>
      <c r="EP24" t="s">
        <v>889</v>
      </c>
      <c r="EQ24" t="s">
        <v>1542</v>
      </c>
      <c r="ER24" s="10" t="s">
        <v>1543</v>
      </c>
      <c r="ES24" t="s">
        <v>831</v>
      </c>
      <c r="ET24" t="s">
        <v>1544</v>
      </c>
      <c r="EU24" s="10" t="s">
        <v>1545</v>
      </c>
      <c r="EV24" t="s">
        <v>831</v>
      </c>
      <c r="EW24" t="s">
        <v>1546</v>
      </c>
      <c r="EX24" s="10" t="s">
        <v>1547</v>
      </c>
      <c r="EY24" t="s">
        <v>837</v>
      </c>
      <c r="EZ24" t="s">
        <v>1548</v>
      </c>
      <c r="FA24" s="10" t="s">
        <v>1547</v>
      </c>
      <c r="FB24" t="s">
        <v>837</v>
      </c>
      <c r="FC24" t="s">
        <v>1548</v>
      </c>
      <c r="FD24" s="10" t="s">
        <v>1549</v>
      </c>
      <c r="FE24" t="s">
        <v>847</v>
      </c>
      <c r="FF24" t="s">
        <v>1550</v>
      </c>
      <c r="FG24" s="10" t="s">
        <v>1551</v>
      </c>
      <c r="FH24" t="s">
        <v>889</v>
      </c>
      <c r="FI24" t="s">
        <v>1552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444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806</v>
      </c>
      <c r="GE24" s="7" t="s">
        <v>806</v>
      </c>
      <c r="GF24" s="7" t="s">
        <v>806</v>
      </c>
      <c r="GG24" s="7" t="s">
        <v>806</v>
      </c>
      <c r="GH24" s="7" t="s">
        <v>806</v>
      </c>
      <c r="GI24" s="7" t="s">
        <v>806</v>
      </c>
      <c r="GJ24" s="7" t="s">
        <v>806</v>
      </c>
      <c r="GK24" s="7" t="s">
        <v>806</v>
      </c>
      <c r="GX24" s="7" t="s">
        <v>806</v>
      </c>
      <c r="GY24" s="7" t="s">
        <v>806</v>
      </c>
      <c r="HB24" s="7" t="s">
        <v>806</v>
      </c>
      <c r="HC24" s="7" t="s">
        <v>806</v>
      </c>
      <c r="HD24" s="7" t="s">
        <v>806</v>
      </c>
      <c r="HE24" s="7" t="s">
        <v>806</v>
      </c>
      <c r="HG24" s="7" t="s">
        <v>806</v>
      </c>
      <c r="HH24" s="7" t="s">
        <v>806</v>
      </c>
      <c r="HI24" s="7" t="s">
        <v>806</v>
      </c>
      <c r="HJ24" s="7" t="s">
        <v>806</v>
      </c>
      <c r="HL24" s="7" t="s">
        <v>806</v>
      </c>
      <c r="HM24" s="7" t="s">
        <v>806</v>
      </c>
      <c r="HN24" s="7" t="s">
        <v>806</v>
      </c>
      <c r="HO24" s="7" t="s">
        <v>806</v>
      </c>
      <c r="HS24" s="7" t="s">
        <v>806</v>
      </c>
      <c r="HT24" s="7" t="s">
        <v>806</v>
      </c>
      <c r="HU24" s="7" t="s">
        <v>806</v>
      </c>
      <c r="HV24" s="7" t="s">
        <v>806</v>
      </c>
      <c r="HW24" s="7" t="s">
        <v>806</v>
      </c>
      <c r="HX24" s="7" t="s">
        <v>806</v>
      </c>
      <c r="HY24" s="7" t="s">
        <v>806</v>
      </c>
      <c r="HZ24" s="7" t="s">
        <v>806</v>
      </c>
      <c r="IA24" s="7" t="s">
        <v>806</v>
      </c>
      <c r="IB24" s="7" t="s">
        <v>806</v>
      </c>
      <c r="ID24" s="7" t="s">
        <v>806</v>
      </c>
      <c r="IE24" s="7" t="s">
        <v>806</v>
      </c>
      <c r="IF24" s="7" t="s">
        <v>806</v>
      </c>
      <c r="IG24" s="7" t="s">
        <v>806</v>
      </c>
      <c r="IK24" s="7" t="s">
        <v>806</v>
      </c>
      <c r="IL24" t="s">
        <v>806</v>
      </c>
      <c r="IM24" s="7" t="s">
        <v>806</v>
      </c>
      <c r="IN24" s="7" t="s">
        <v>806</v>
      </c>
      <c r="IO24" s="7" t="s">
        <v>806</v>
      </c>
      <c r="IP24" s="7" t="s">
        <v>806</v>
      </c>
      <c r="IQ24" s="7" t="s">
        <v>806</v>
      </c>
      <c r="IR24" s="7" t="s">
        <v>806</v>
      </c>
      <c r="IS24" s="7" t="s">
        <v>806</v>
      </c>
      <c r="IU24" s="7" t="s">
        <v>806</v>
      </c>
      <c r="IV24" s="7" t="s">
        <v>806</v>
      </c>
      <c r="JB24" s="7" t="s">
        <v>806</v>
      </c>
      <c r="JE24" s="7" t="s">
        <v>806</v>
      </c>
      <c r="JF24" s="7" t="s">
        <v>806</v>
      </c>
      <c r="JG24" s="7" t="s">
        <v>806</v>
      </c>
      <c r="JH24" s="7" t="s">
        <v>806</v>
      </c>
      <c r="JI24" s="7" t="s">
        <v>806</v>
      </c>
      <c r="JJ24" s="7" t="s">
        <v>806</v>
      </c>
      <c r="JM24" s="7" t="s">
        <v>806</v>
      </c>
      <c r="JN24" s="7" t="s">
        <v>806</v>
      </c>
      <c r="JO24" s="7" t="s">
        <v>806</v>
      </c>
      <c r="JP24" s="7" t="s">
        <v>806</v>
      </c>
      <c r="JQ24" s="7" t="s">
        <v>806</v>
      </c>
      <c r="JR24" s="7" t="s">
        <v>806</v>
      </c>
      <c r="JS24" s="7" t="s">
        <v>806</v>
      </c>
      <c r="JT24" s="7" t="s">
        <v>806</v>
      </c>
      <c r="JU24" s="7" t="s">
        <v>806</v>
      </c>
      <c r="JW24" s="7" t="s">
        <v>806</v>
      </c>
      <c r="JZ24" s="7" t="s">
        <v>806</v>
      </c>
      <c r="KB24" s="7" t="s">
        <v>806</v>
      </c>
      <c r="KC24" s="7" t="s">
        <v>806</v>
      </c>
    </row>
    <row r="25" spans="1:295" x14ac:dyDescent="0.3">
      <c r="A25">
        <v>23</v>
      </c>
      <c r="B25" t="s">
        <v>806</v>
      </c>
      <c r="C25" t="s">
        <v>911</v>
      </c>
      <c r="D25" t="s">
        <v>1836</v>
      </c>
      <c r="E25" t="s">
        <v>808</v>
      </c>
      <c r="G25" t="s">
        <v>809</v>
      </c>
      <c r="H25" t="s">
        <v>810</v>
      </c>
      <c r="I25" t="s">
        <v>908</v>
      </c>
      <c r="J25" t="s">
        <v>3155</v>
      </c>
      <c r="L25" t="s">
        <v>909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1841</v>
      </c>
      <c r="T25" t="s">
        <v>1748</v>
      </c>
      <c r="U25" t="s">
        <v>1749</v>
      </c>
      <c r="V25">
        <v>500</v>
      </c>
      <c r="W25">
        <v>500</v>
      </c>
      <c r="X25">
        <v>1</v>
      </c>
      <c r="Y25" t="s">
        <v>1842</v>
      </c>
      <c r="Z25">
        <v>1</v>
      </c>
      <c r="AA25">
        <v>1</v>
      </c>
      <c r="AB25">
        <v>2</v>
      </c>
      <c r="AC25">
        <v>0</v>
      </c>
      <c r="AD25" t="s">
        <v>452</v>
      </c>
      <c r="AE25" t="s">
        <v>814</v>
      </c>
      <c r="AF25" s="1" t="s">
        <v>931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498</v>
      </c>
      <c r="AQ25" t="s">
        <v>816</v>
      </c>
      <c r="AR25" s="4">
        <f t="shared" si="0"/>
        <v>22</v>
      </c>
      <c r="AS25">
        <v>2</v>
      </c>
      <c r="AT25" t="s">
        <v>984</v>
      </c>
      <c r="AU25">
        <v>6</v>
      </c>
      <c r="AV25" t="s">
        <v>961</v>
      </c>
      <c r="AW25">
        <v>5</v>
      </c>
      <c r="AX25">
        <v>1</v>
      </c>
      <c r="BE25">
        <v>2</v>
      </c>
      <c r="BF25" t="s">
        <v>819</v>
      </c>
      <c r="BH25">
        <v>3</v>
      </c>
      <c r="BI25" t="s">
        <v>820</v>
      </c>
      <c r="BJ25">
        <v>5</v>
      </c>
      <c r="BK25">
        <v>17</v>
      </c>
      <c r="BL25">
        <v>23</v>
      </c>
      <c r="BM25" t="s">
        <v>1168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932</v>
      </c>
      <c r="DC25">
        <v>4</v>
      </c>
      <c r="DD25" t="s">
        <v>933</v>
      </c>
      <c r="DG25">
        <v>2</v>
      </c>
      <c r="DH25" t="s">
        <v>823</v>
      </c>
      <c r="DO25" t="s">
        <v>1695</v>
      </c>
      <c r="DP25" t="s">
        <v>1696</v>
      </c>
      <c r="DQ25" t="s">
        <v>1697</v>
      </c>
      <c r="DR25" t="s">
        <v>1703</v>
      </c>
      <c r="DW25">
        <v>19</v>
      </c>
      <c r="DX25" t="s">
        <v>817</v>
      </c>
      <c r="DY25">
        <v>2024</v>
      </c>
      <c r="DZ25" t="s">
        <v>1297</v>
      </c>
      <c r="EA25" t="s">
        <v>1843</v>
      </c>
      <c r="EB25" t="s">
        <v>1844</v>
      </c>
      <c r="EC25" t="s">
        <v>1845</v>
      </c>
      <c r="ED25" t="s">
        <v>908</v>
      </c>
      <c r="EE25" t="s">
        <v>1846</v>
      </c>
      <c r="EF25" t="s">
        <v>439</v>
      </c>
      <c r="EG25" t="s">
        <v>440</v>
      </c>
      <c r="EH25" t="s">
        <v>934</v>
      </c>
      <c r="EI25" s="10" t="s">
        <v>1824</v>
      </c>
      <c r="EJ25" t="s">
        <v>939</v>
      </c>
      <c r="EK25" t="s">
        <v>1825</v>
      </c>
      <c r="EL25" s="10" t="s">
        <v>1826</v>
      </c>
      <c r="EM25" t="s">
        <v>939</v>
      </c>
      <c r="EN25" t="s">
        <v>1827</v>
      </c>
      <c r="EO25" s="10" t="s">
        <v>1828</v>
      </c>
      <c r="EP25" t="s">
        <v>939</v>
      </c>
      <c r="EQ25" t="s">
        <v>1829</v>
      </c>
      <c r="ER25" s="10" t="s">
        <v>1830</v>
      </c>
      <c r="ES25" t="s">
        <v>939</v>
      </c>
      <c r="ET25" t="s">
        <v>1831</v>
      </c>
      <c r="EU25" s="10" t="s">
        <v>1832</v>
      </c>
      <c r="EV25" t="s">
        <v>939</v>
      </c>
      <c r="EW25" t="s">
        <v>1833</v>
      </c>
      <c r="EX25" s="10" t="s">
        <v>1834</v>
      </c>
      <c r="EY25" t="s">
        <v>939</v>
      </c>
      <c r="EZ25" t="s">
        <v>1835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444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806</v>
      </c>
      <c r="GE25" t="s">
        <v>806</v>
      </c>
      <c r="GF25" s="7" t="s">
        <v>806</v>
      </c>
      <c r="GG25" t="s">
        <v>806</v>
      </c>
      <c r="GH25" t="s">
        <v>806</v>
      </c>
      <c r="GI25" s="7" t="s">
        <v>806</v>
      </c>
      <c r="GJ25" s="7" t="s">
        <v>806</v>
      </c>
      <c r="GK25" s="7" t="s">
        <v>806</v>
      </c>
      <c r="GX25" s="7" t="s">
        <v>806</v>
      </c>
      <c r="GY25" s="7" t="s">
        <v>806</v>
      </c>
      <c r="HB25" s="7" t="s">
        <v>806</v>
      </c>
      <c r="HC25" s="7" t="s">
        <v>806</v>
      </c>
      <c r="HD25" s="7" t="s">
        <v>806</v>
      </c>
      <c r="HE25" s="7" t="s">
        <v>806</v>
      </c>
      <c r="HG25" s="7" t="s">
        <v>806</v>
      </c>
      <c r="HH25" s="7" t="s">
        <v>806</v>
      </c>
      <c r="HI25" s="7" t="s">
        <v>806</v>
      </c>
      <c r="HJ25" s="7" t="s">
        <v>806</v>
      </c>
      <c r="HL25" s="7" t="s">
        <v>806</v>
      </c>
      <c r="HM25" s="7" t="s">
        <v>806</v>
      </c>
      <c r="HN25" s="7" t="s">
        <v>806</v>
      </c>
      <c r="HO25" s="7" t="s">
        <v>806</v>
      </c>
      <c r="HS25" s="7" t="s">
        <v>806</v>
      </c>
      <c r="HT25" s="7" t="s">
        <v>806</v>
      </c>
      <c r="HU25" s="7" t="s">
        <v>806</v>
      </c>
      <c r="HV25" s="7" t="s">
        <v>806</v>
      </c>
      <c r="HW25" s="7" t="s">
        <v>806</v>
      </c>
      <c r="HX25" s="7" t="s">
        <v>806</v>
      </c>
      <c r="HY25" s="7" t="s">
        <v>806</v>
      </c>
      <c r="HZ25" s="7" t="s">
        <v>806</v>
      </c>
      <c r="IA25" s="7" t="s">
        <v>806</v>
      </c>
      <c r="IB25" s="7" t="s">
        <v>806</v>
      </c>
      <c r="ID25" s="7" t="s">
        <v>806</v>
      </c>
      <c r="IG25" s="7" t="s">
        <v>806</v>
      </c>
      <c r="IK25" s="7" t="s">
        <v>806</v>
      </c>
      <c r="IM25" s="7" t="s">
        <v>806</v>
      </c>
      <c r="IN25" s="7" t="s">
        <v>806</v>
      </c>
      <c r="IO25" s="7" t="s">
        <v>806</v>
      </c>
      <c r="IP25" s="7" t="s">
        <v>806</v>
      </c>
      <c r="IQ25" s="7" t="s">
        <v>806</v>
      </c>
      <c r="IR25" s="7" t="s">
        <v>806</v>
      </c>
      <c r="IS25" s="7" t="s">
        <v>806</v>
      </c>
      <c r="IU25" s="7" t="s">
        <v>806</v>
      </c>
      <c r="IV25" s="7" t="s">
        <v>806</v>
      </c>
      <c r="JB25" s="7" t="s">
        <v>806</v>
      </c>
      <c r="JE25" s="7" t="s">
        <v>806</v>
      </c>
      <c r="JF25" s="7" t="s">
        <v>806</v>
      </c>
      <c r="JG25" s="7" t="s">
        <v>806</v>
      </c>
      <c r="JH25" s="7" t="s">
        <v>806</v>
      </c>
      <c r="JI25" s="7" t="s">
        <v>806</v>
      </c>
      <c r="JJ25" s="7" t="s">
        <v>806</v>
      </c>
      <c r="JM25" s="7" t="s">
        <v>806</v>
      </c>
      <c r="JN25" s="7" t="s">
        <v>806</v>
      </c>
      <c r="JO25" s="7" t="s">
        <v>806</v>
      </c>
      <c r="JP25" s="7" t="s">
        <v>806</v>
      </c>
      <c r="JQ25" s="7" t="s">
        <v>806</v>
      </c>
      <c r="JR25" s="7" t="s">
        <v>806</v>
      </c>
      <c r="JS25" s="7" t="s">
        <v>806</v>
      </c>
      <c r="JT25" s="7" t="s">
        <v>806</v>
      </c>
      <c r="JU25" s="7" t="s">
        <v>806</v>
      </c>
      <c r="JW25" s="7" t="s">
        <v>806</v>
      </c>
      <c r="JZ25" s="7" t="s">
        <v>806</v>
      </c>
      <c r="KB25" s="7" t="s">
        <v>806</v>
      </c>
      <c r="KC25" s="7" t="s">
        <v>806</v>
      </c>
    </row>
    <row r="26" spans="1:295" x14ac:dyDescent="0.3">
      <c r="A26">
        <v>24</v>
      </c>
      <c r="B26" t="s">
        <v>806</v>
      </c>
      <c r="C26" t="s">
        <v>911</v>
      </c>
      <c r="D26" t="s">
        <v>1017</v>
      </c>
      <c r="E26" t="s">
        <v>808</v>
      </c>
      <c r="G26" t="s">
        <v>809</v>
      </c>
      <c r="H26" t="s">
        <v>810</v>
      </c>
      <c r="I26" t="s">
        <v>908</v>
      </c>
      <c r="J26" t="s">
        <v>3156</v>
      </c>
      <c r="L26" t="s">
        <v>909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1841</v>
      </c>
      <c r="T26" t="s">
        <v>1748</v>
      </c>
      <c r="U26" t="s">
        <v>1749</v>
      </c>
      <c r="V26">
        <v>500</v>
      </c>
      <c r="W26">
        <v>500</v>
      </c>
      <c r="X26">
        <v>1</v>
      </c>
      <c r="Y26" t="s">
        <v>1842</v>
      </c>
      <c r="Z26">
        <v>1</v>
      </c>
      <c r="AA26">
        <v>1</v>
      </c>
      <c r="AB26">
        <v>2</v>
      </c>
      <c r="AC26">
        <v>0</v>
      </c>
      <c r="AD26" t="s">
        <v>452</v>
      </c>
      <c r="AE26" t="s">
        <v>814</v>
      </c>
      <c r="AF26" s="1" t="s">
        <v>931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498</v>
      </c>
      <c r="AQ26" t="s">
        <v>816</v>
      </c>
      <c r="AR26" s="4">
        <f t="shared" si="0"/>
        <v>22</v>
      </c>
      <c r="AS26">
        <v>2</v>
      </c>
      <c r="AT26" t="s">
        <v>984</v>
      </c>
      <c r="AU26">
        <v>6</v>
      </c>
      <c r="AV26" t="s">
        <v>961</v>
      </c>
      <c r="AW26">
        <v>5</v>
      </c>
      <c r="AX26">
        <v>1</v>
      </c>
      <c r="BE26">
        <v>2</v>
      </c>
      <c r="BF26" t="s">
        <v>819</v>
      </c>
      <c r="BH26">
        <v>3</v>
      </c>
      <c r="BI26" t="s">
        <v>820</v>
      </c>
      <c r="BJ26">
        <v>5</v>
      </c>
      <c r="BK26">
        <v>17</v>
      </c>
      <c r="BL26">
        <v>23</v>
      </c>
      <c r="BM26" t="s">
        <v>1168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932</v>
      </c>
      <c r="DC26">
        <v>4</v>
      </c>
      <c r="DD26" t="s">
        <v>933</v>
      </c>
      <c r="DG26">
        <v>2</v>
      </c>
      <c r="DH26" t="s">
        <v>823</v>
      </c>
      <c r="DO26" t="s">
        <v>1695</v>
      </c>
      <c r="DP26" t="s">
        <v>1696</v>
      </c>
      <c r="DQ26" t="s">
        <v>1697</v>
      </c>
      <c r="DR26" t="s">
        <v>1703</v>
      </c>
      <c r="DW26">
        <v>19</v>
      </c>
      <c r="DX26" t="s">
        <v>817</v>
      </c>
      <c r="DY26">
        <v>2024</v>
      </c>
      <c r="DZ26" t="s">
        <v>1297</v>
      </c>
      <c r="EA26" t="s">
        <v>1843</v>
      </c>
      <c r="EB26" t="s">
        <v>1844</v>
      </c>
      <c r="EC26" t="s">
        <v>1845</v>
      </c>
      <c r="ED26" t="s">
        <v>908</v>
      </c>
      <c r="EE26" t="s">
        <v>1846</v>
      </c>
      <c r="EF26" t="s">
        <v>439</v>
      </c>
      <c r="EG26" t="s">
        <v>440</v>
      </c>
      <c r="EH26" t="s">
        <v>934</v>
      </c>
      <c r="EI26" s="10" t="s">
        <v>935</v>
      </c>
      <c r="EJ26" s="1" t="s">
        <v>936</v>
      </c>
      <c r="EK26" t="s">
        <v>937</v>
      </c>
      <c r="EL26" s="10" t="s">
        <v>938</v>
      </c>
      <c r="EM26" t="s">
        <v>939</v>
      </c>
      <c r="EN26" t="s">
        <v>940</v>
      </c>
      <c r="EO26" s="10" t="s">
        <v>941</v>
      </c>
      <c r="EP26" t="s">
        <v>939</v>
      </c>
      <c r="EQ26" t="s">
        <v>942</v>
      </c>
      <c r="ER26" s="10" t="s">
        <v>943</v>
      </c>
      <c r="ES26" t="s">
        <v>939</v>
      </c>
      <c r="ET26" t="s">
        <v>944</v>
      </c>
      <c r="EU26" s="10" t="s">
        <v>945</v>
      </c>
      <c r="EV26" t="s">
        <v>939</v>
      </c>
      <c r="EW26" t="s">
        <v>946</v>
      </c>
      <c r="FA26" s="10" t="s">
        <v>947</v>
      </c>
      <c r="FB26" t="s">
        <v>936</v>
      </c>
      <c r="FC26" t="s">
        <v>948</v>
      </c>
      <c r="FD26" s="10" t="s">
        <v>949</v>
      </c>
      <c r="FE26" t="s">
        <v>936</v>
      </c>
      <c r="FF26" t="s">
        <v>950</v>
      </c>
      <c r="FG26" s="10" t="s">
        <v>951</v>
      </c>
      <c r="FH26" t="s">
        <v>936</v>
      </c>
      <c r="FI26" t="s">
        <v>952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444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953</v>
      </c>
      <c r="FY26" t="s">
        <v>936</v>
      </c>
      <c r="FZ26" t="s">
        <v>954</v>
      </c>
      <c r="GD26" s="7" t="s">
        <v>806</v>
      </c>
      <c r="GE26" t="s">
        <v>806</v>
      </c>
      <c r="GF26" s="7" t="s">
        <v>806</v>
      </c>
      <c r="GG26" t="s">
        <v>806</v>
      </c>
      <c r="GH26" t="s">
        <v>806</v>
      </c>
      <c r="GI26" s="7" t="s">
        <v>806</v>
      </c>
      <c r="GJ26" s="7" t="s">
        <v>806</v>
      </c>
      <c r="GK26" s="7" t="s">
        <v>806</v>
      </c>
      <c r="GX26" s="7" t="s">
        <v>806</v>
      </c>
      <c r="GY26" s="7" t="s">
        <v>806</v>
      </c>
      <c r="HB26" s="7" t="s">
        <v>806</v>
      </c>
      <c r="HC26" s="7" t="s">
        <v>806</v>
      </c>
      <c r="HD26" s="7" t="s">
        <v>806</v>
      </c>
      <c r="HE26" s="7" t="s">
        <v>806</v>
      </c>
      <c r="HG26" s="7" t="s">
        <v>806</v>
      </c>
      <c r="HH26" s="7" t="s">
        <v>806</v>
      </c>
      <c r="HI26" s="7" t="s">
        <v>806</v>
      </c>
      <c r="HJ26" s="7" t="s">
        <v>806</v>
      </c>
      <c r="HL26" s="7" t="s">
        <v>806</v>
      </c>
      <c r="HM26" s="7" t="s">
        <v>806</v>
      </c>
      <c r="HN26" s="7" t="s">
        <v>806</v>
      </c>
      <c r="HO26" s="7" t="s">
        <v>806</v>
      </c>
      <c r="HS26" s="7" t="s">
        <v>806</v>
      </c>
      <c r="HT26" s="7" t="s">
        <v>806</v>
      </c>
      <c r="HU26" s="7" t="s">
        <v>806</v>
      </c>
      <c r="HV26" s="7" t="s">
        <v>806</v>
      </c>
      <c r="HW26" s="7" t="s">
        <v>806</v>
      </c>
      <c r="HX26" s="7" t="s">
        <v>806</v>
      </c>
      <c r="HY26" s="7" t="s">
        <v>806</v>
      </c>
      <c r="HZ26" s="7" t="s">
        <v>806</v>
      </c>
      <c r="IA26" s="7" t="s">
        <v>806</v>
      </c>
      <c r="IB26" s="7" t="s">
        <v>806</v>
      </c>
      <c r="ID26" s="7" t="s">
        <v>806</v>
      </c>
      <c r="IG26" s="7" t="s">
        <v>806</v>
      </c>
      <c r="IK26" s="7" t="s">
        <v>806</v>
      </c>
      <c r="IM26" s="7" t="s">
        <v>806</v>
      </c>
      <c r="IN26" s="7" t="s">
        <v>806</v>
      </c>
      <c r="IO26" s="7" t="s">
        <v>806</v>
      </c>
      <c r="IP26" s="7" t="s">
        <v>806</v>
      </c>
      <c r="IQ26" s="7" t="s">
        <v>806</v>
      </c>
      <c r="IR26" s="7" t="s">
        <v>806</v>
      </c>
      <c r="IS26" s="7" t="s">
        <v>806</v>
      </c>
      <c r="IU26" s="7" t="s">
        <v>806</v>
      </c>
      <c r="IV26" s="7" t="s">
        <v>806</v>
      </c>
      <c r="JB26" s="7" t="s">
        <v>806</v>
      </c>
      <c r="JE26" s="7" t="s">
        <v>806</v>
      </c>
      <c r="JF26" s="7" t="s">
        <v>806</v>
      </c>
      <c r="JG26" s="7" t="s">
        <v>806</v>
      </c>
      <c r="JH26" s="7" t="s">
        <v>806</v>
      </c>
      <c r="JI26" s="7" t="s">
        <v>806</v>
      </c>
      <c r="JJ26" s="7" t="s">
        <v>806</v>
      </c>
      <c r="JM26" s="7" t="s">
        <v>806</v>
      </c>
      <c r="JN26" s="7" t="s">
        <v>806</v>
      </c>
      <c r="JO26" s="7" t="s">
        <v>806</v>
      </c>
      <c r="JP26" s="7" t="s">
        <v>806</v>
      </c>
      <c r="JQ26" s="7" t="s">
        <v>806</v>
      </c>
      <c r="JR26" s="7" t="s">
        <v>806</v>
      </c>
      <c r="JS26" s="7" t="s">
        <v>806</v>
      </c>
      <c r="JT26" s="7" t="s">
        <v>806</v>
      </c>
      <c r="JU26" s="7" t="s">
        <v>806</v>
      </c>
      <c r="JW26" s="7" t="s">
        <v>806</v>
      </c>
      <c r="JZ26" s="7" t="s">
        <v>806</v>
      </c>
      <c r="KB26" s="7" t="s">
        <v>806</v>
      </c>
      <c r="KC26" s="7" t="s">
        <v>806</v>
      </c>
    </row>
    <row r="27" spans="1:295" x14ac:dyDescent="0.3">
      <c r="A27">
        <v>25</v>
      </c>
      <c r="B27" t="s">
        <v>806</v>
      </c>
      <c r="C27" t="s">
        <v>911</v>
      </c>
      <c r="D27" s="1" t="s">
        <v>1011</v>
      </c>
      <c r="E27" t="s">
        <v>808</v>
      </c>
      <c r="G27" t="s">
        <v>809</v>
      </c>
      <c r="H27" t="s">
        <v>810</v>
      </c>
      <c r="I27" t="s">
        <v>1012</v>
      </c>
      <c r="J27">
        <v>2510</v>
      </c>
      <c r="K27" s="9"/>
      <c r="L27" t="s">
        <v>1013</v>
      </c>
      <c r="M27" t="s">
        <v>423</v>
      </c>
      <c r="N27" t="s">
        <v>423</v>
      </c>
      <c r="O27">
        <v>72530</v>
      </c>
      <c r="P27">
        <v>2222296000</v>
      </c>
      <c r="Q27" s="3" t="s">
        <v>1014</v>
      </c>
      <c r="R27">
        <v>44</v>
      </c>
      <c r="S27" t="s">
        <v>1747</v>
      </c>
      <c r="T27" t="s">
        <v>1748</v>
      </c>
      <c r="U27" t="s">
        <v>1749</v>
      </c>
      <c r="V27">
        <v>709.67</v>
      </c>
      <c r="W27">
        <v>709.67</v>
      </c>
      <c r="X27">
        <v>1</v>
      </c>
      <c r="Y27" t="s">
        <v>1733</v>
      </c>
      <c r="Z27">
        <v>1</v>
      </c>
      <c r="AA27">
        <v>1</v>
      </c>
      <c r="AB27">
        <v>0</v>
      </c>
      <c r="AC27">
        <v>0</v>
      </c>
      <c r="AD27" t="s">
        <v>876</v>
      </c>
      <c r="AE27" t="s">
        <v>814</v>
      </c>
      <c r="AF27" t="s">
        <v>1021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498</v>
      </c>
      <c r="AQ27" t="s">
        <v>816</v>
      </c>
      <c r="AR27" s="4">
        <f t="shared" si="0"/>
        <v>29</v>
      </c>
      <c r="AS27">
        <v>2</v>
      </c>
      <c r="AT27" t="s">
        <v>985</v>
      </c>
      <c r="AU27">
        <v>7</v>
      </c>
      <c r="AV27" t="s">
        <v>818</v>
      </c>
      <c r="AW27">
        <v>6</v>
      </c>
      <c r="AX27">
        <v>1</v>
      </c>
      <c r="BE27">
        <v>4</v>
      </c>
      <c r="BF27" t="s">
        <v>819</v>
      </c>
      <c r="BH27">
        <v>4</v>
      </c>
      <c r="BI27" t="s">
        <v>820</v>
      </c>
      <c r="BJ27">
        <v>6</v>
      </c>
      <c r="BK27">
        <v>11</v>
      </c>
      <c r="BL27">
        <v>17</v>
      </c>
      <c r="BM27" t="s">
        <v>821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820</v>
      </c>
      <c r="DC27">
        <v>4</v>
      </c>
      <c r="DD27" t="s">
        <v>822</v>
      </c>
      <c r="DG27">
        <v>2</v>
      </c>
      <c r="DH27" t="s">
        <v>823</v>
      </c>
      <c r="DO27" t="s">
        <v>1695</v>
      </c>
      <c r="DP27" t="s">
        <v>1696</v>
      </c>
      <c r="DQ27" t="s">
        <v>1697</v>
      </c>
      <c r="DR27" t="s">
        <v>1735</v>
      </c>
      <c r="DW27">
        <v>6</v>
      </c>
      <c r="DX27" t="s">
        <v>817</v>
      </c>
      <c r="DY27">
        <v>2024</v>
      </c>
      <c r="DZ27" t="s">
        <v>1324</v>
      </c>
      <c r="EA27" t="s">
        <v>1750</v>
      </c>
      <c r="EB27" t="s">
        <v>1751</v>
      </c>
      <c r="EC27" t="s">
        <v>1752</v>
      </c>
      <c r="ED27" t="s">
        <v>1753</v>
      </c>
      <c r="EE27" t="s">
        <v>1754</v>
      </c>
      <c r="EF27" t="s">
        <v>439</v>
      </c>
      <c r="EG27" t="s">
        <v>440</v>
      </c>
      <c r="EH27" t="s">
        <v>1022</v>
      </c>
      <c r="EI27" s="10" t="s">
        <v>1023</v>
      </c>
      <c r="EJ27" t="s">
        <v>1186</v>
      </c>
      <c r="EK27" t="s">
        <v>1024</v>
      </c>
      <c r="EL27" s="10" t="s">
        <v>1025</v>
      </c>
      <c r="EM27" t="s">
        <v>831</v>
      </c>
      <c r="EN27" t="s">
        <v>1026</v>
      </c>
      <c r="EO27" s="10" t="s">
        <v>1027</v>
      </c>
      <c r="EP27" t="s">
        <v>831</v>
      </c>
      <c r="EQ27" t="s">
        <v>1028</v>
      </c>
      <c r="ER27" s="10" t="s">
        <v>1029</v>
      </c>
      <c r="ES27" t="s">
        <v>889</v>
      </c>
      <c r="ET27" t="s">
        <v>1030</v>
      </c>
      <c r="EU27" s="10" t="s">
        <v>1031</v>
      </c>
      <c r="EV27" t="s">
        <v>837</v>
      </c>
      <c r="EW27" t="s">
        <v>1032</v>
      </c>
      <c r="EX27" s="10" t="s">
        <v>1033</v>
      </c>
      <c r="EY27" t="s">
        <v>1007</v>
      </c>
      <c r="EZ27" t="s">
        <v>1034</v>
      </c>
      <c r="FA27" s="10" t="s">
        <v>1035</v>
      </c>
      <c r="FB27" t="s">
        <v>1007</v>
      </c>
      <c r="FC27" t="s">
        <v>1036</v>
      </c>
      <c r="FD27" s="10" t="s">
        <v>1037</v>
      </c>
      <c r="FE27" t="s">
        <v>847</v>
      </c>
      <c r="FF27" t="s">
        <v>1038</v>
      </c>
      <c r="FG27" s="10" t="s">
        <v>1039</v>
      </c>
      <c r="FH27" t="s">
        <v>847</v>
      </c>
      <c r="FI27" t="s">
        <v>1040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444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1041</v>
      </c>
      <c r="FY27" t="s">
        <v>1007</v>
      </c>
      <c r="FZ27" t="s">
        <v>1042</v>
      </c>
      <c r="GA27" t="s">
        <v>1043</v>
      </c>
      <c r="GB27" t="s">
        <v>837</v>
      </c>
      <c r="GC27" t="s">
        <v>1044</v>
      </c>
      <c r="GD27" s="7" t="s">
        <v>806</v>
      </c>
      <c r="GE27" s="7" t="s">
        <v>806</v>
      </c>
      <c r="GF27" s="7" t="s">
        <v>806</v>
      </c>
      <c r="GG27" s="7" t="s">
        <v>806</v>
      </c>
      <c r="GH27" s="7" t="s">
        <v>806</v>
      </c>
      <c r="GI27" s="7" t="s">
        <v>806</v>
      </c>
      <c r="GK27" s="7" t="s">
        <v>806</v>
      </c>
      <c r="GX27" s="7" t="s">
        <v>806</v>
      </c>
      <c r="HB27" s="7" t="s">
        <v>806</v>
      </c>
      <c r="HC27" s="7" t="s">
        <v>806</v>
      </c>
      <c r="HD27" s="7" t="s">
        <v>806</v>
      </c>
      <c r="HE27" s="7" t="s">
        <v>806</v>
      </c>
      <c r="HG27" s="7" t="s">
        <v>806</v>
      </c>
      <c r="HH27" s="7" t="s">
        <v>806</v>
      </c>
      <c r="HI27" s="7" t="s">
        <v>806</v>
      </c>
      <c r="HJ27" s="7" t="s">
        <v>806</v>
      </c>
      <c r="HL27" s="7" t="s">
        <v>806</v>
      </c>
      <c r="HM27" s="7" t="s">
        <v>806</v>
      </c>
      <c r="HN27" s="7" t="s">
        <v>806</v>
      </c>
      <c r="HO27" s="7" t="s">
        <v>806</v>
      </c>
      <c r="HS27" s="7" t="s">
        <v>806</v>
      </c>
      <c r="HT27" s="7" t="s">
        <v>806</v>
      </c>
      <c r="HU27" s="7" t="s">
        <v>806</v>
      </c>
      <c r="HV27" s="7" t="s">
        <v>806</v>
      </c>
      <c r="HW27" s="7" t="s">
        <v>806</v>
      </c>
      <c r="HX27" s="7" t="s">
        <v>806</v>
      </c>
      <c r="HY27" s="7" t="s">
        <v>806</v>
      </c>
      <c r="HZ27" s="7" t="s">
        <v>806</v>
      </c>
      <c r="IA27" s="7" t="s">
        <v>806</v>
      </c>
      <c r="IB27" s="7" t="s">
        <v>806</v>
      </c>
      <c r="ID27" s="7" t="s">
        <v>806</v>
      </c>
      <c r="IG27" s="7" t="s">
        <v>806</v>
      </c>
      <c r="IK27" s="7" t="s">
        <v>806</v>
      </c>
      <c r="IL27" s="7" t="s">
        <v>806</v>
      </c>
      <c r="IM27" s="7" t="s">
        <v>806</v>
      </c>
      <c r="IN27" s="7" t="s">
        <v>806</v>
      </c>
      <c r="IO27" s="7" t="s">
        <v>806</v>
      </c>
      <c r="IP27" s="7" t="s">
        <v>806</v>
      </c>
      <c r="IQ27" s="7" t="s">
        <v>806</v>
      </c>
      <c r="IR27" s="7" t="s">
        <v>806</v>
      </c>
      <c r="IS27" s="7" t="s">
        <v>806</v>
      </c>
      <c r="IU27" s="7" t="s">
        <v>806</v>
      </c>
      <c r="IV27" s="7" t="s">
        <v>806</v>
      </c>
      <c r="JB27" s="7" t="s">
        <v>806</v>
      </c>
      <c r="JE27" s="7" t="s">
        <v>806</v>
      </c>
      <c r="JF27" s="7" t="s">
        <v>806</v>
      </c>
      <c r="JG27" s="7" t="s">
        <v>806</v>
      </c>
      <c r="JH27" s="7" t="s">
        <v>806</v>
      </c>
      <c r="JI27" s="7" t="s">
        <v>806</v>
      </c>
      <c r="JJ27" s="7" t="s">
        <v>806</v>
      </c>
      <c r="JM27" s="7" t="s">
        <v>806</v>
      </c>
      <c r="JN27" s="7" t="s">
        <v>806</v>
      </c>
      <c r="JO27" s="7" t="s">
        <v>806</v>
      </c>
      <c r="JP27" s="7" t="s">
        <v>806</v>
      </c>
      <c r="JQ27" s="7" t="s">
        <v>806</v>
      </c>
      <c r="JR27" s="7" t="s">
        <v>806</v>
      </c>
      <c r="JS27" s="7" t="s">
        <v>806</v>
      </c>
      <c r="JT27" s="7" t="s">
        <v>806</v>
      </c>
      <c r="JU27" s="7" t="s">
        <v>806</v>
      </c>
      <c r="JW27" s="7" t="s">
        <v>806</v>
      </c>
      <c r="JZ27" s="7" t="s">
        <v>806</v>
      </c>
      <c r="KB27" s="7" t="s">
        <v>806</v>
      </c>
      <c r="KC27" s="7" t="s">
        <v>806</v>
      </c>
      <c r="KD27" t="s">
        <v>1045</v>
      </c>
      <c r="KE27" t="s">
        <v>831</v>
      </c>
      <c r="KF27" t="s">
        <v>1046</v>
      </c>
    </row>
    <row r="28" spans="1:295" x14ac:dyDescent="0.3">
      <c r="A28">
        <v>26</v>
      </c>
      <c r="B28" t="s">
        <v>806</v>
      </c>
      <c r="C28" t="s">
        <v>911</v>
      </c>
      <c r="D28" s="1" t="s">
        <v>1394</v>
      </c>
      <c r="E28" t="s">
        <v>808</v>
      </c>
      <c r="G28" t="s">
        <v>1068</v>
      </c>
      <c r="H28" t="s">
        <v>810</v>
      </c>
      <c r="I28" t="s">
        <v>1395</v>
      </c>
      <c r="J28">
        <v>10</v>
      </c>
      <c r="K28" s="9"/>
      <c r="L28" t="s">
        <v>421</v>
      </c>
      <c r="M28" t="s">
        <v>776</v>
      </c>
      <c r="N28" t="s">
        <v>423</v>
      </c>
      <c r="O28">
        <v>72760</v>
      </c>
      <c r="P28">
        <v>2222474736</v>
      </c>
      <c r="Q28" s="3" t="s">
        <v>1396</v>
      </c>
      <c r="T28" t="s">
        <v>1741</v>
      </c>
      <c r="U28" t="s">
        <v>1742</v>
      </c>
      <c r="V28">
        <v>642.13</v>
      </c>
      <c r="W28">
        <v>642.13</v>
      </c>
      <c r="X28">
        <v>1</v>
      </c>
      <c r="Y28" t="s">
        <v>1733</v>
      </c>
      <c r="Z28">
        <v>1</v>
      </c>
      <c r="AA28">
        <v>1</v>
      </c>
      <c r="AB28">
        <v>0</v>
      </c>
      <c r="AC28">
        <v>0</v>
      </c>
      <c r="AD28" t="s">
        <v>813</v>
      </c>
      <c r="AE28" t="s">
        <v>814</v>
      </c>
      <c r="AF28" t="s">
        <v>1397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498</v>
      </c>
      <c r="AQ28" t="s">
        <v>816</v>
      </c>
      <c r="AR28" s="4">
        <f t="shared" si="0"/>
        <v>22</v>
      </c>
      <c r="AS28">
        <v>1</v>
      </c>
      <c r="AT28" t="s">
        <v>985</v>
      </c>
      <c r="AU28">
        <v>6</v>
      </c>
      <c r="AV28" t="s">
        <v>818</v>
      </c>
      <c r="AW28">
        <v>5</v>
      </c>
      <c r="AX28">
        <v>1</v>
      </c>
      <c r="BE28">
        <v>1</v>
      </c>
      <c r="BF28" t="s">
        <v>819</v>
      </c>
      <c r="BH28">
        <v>1</v>
      </c>
      <c r="BI28" t="s">
        <v>820</v>
      </c>
      <c r="BJ28">
        <v>9</v>
      </c>
      <c r="BK28">
        <v>6</v>
      </c>
      <c r="BL28">
        <v>15</v>
      </c>
      <c r="BM28" t="s">
        <v>821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820</v>
      </c>
      <c r="DC28">
        <v>4</v>
      </c>
      <c r="DD28" t="s">
        <v>822</v>
      </c>
      <c r="DG28">
        <v>2</v>
      </c>
      <c r="DH28" t="s">
        <v>823</v>
      </c>
      <c r="DO28" t="s">
        <v>1695</v>
      </c>
      <c r="DP28" t="s">
        <v>1696</v>
      </c>
      <c r="DQ28" t="s">
        <v>1697</v>
      </c>
      <c r="DR28" t="s">
        <v>1703</v>
      </c>
      <c r="DW28">
        <v>28</v>
      </c>
      <c r="DX28" t="s">
        <v>817</v>
      </c>
      <c r="DY28">
        <v>2024</v>
      </c>
      <c r="DZ28" t="s">
        <v>1398</v>
      </c>
      <c r="EA28" t="s">
        <v>1743</v>
      </c>
      <c r="EB28" t="s">
        <v>1744</v>
      </c>
      <c r="EC28" t="s">
        <v>1745</v>
      </c>
      <c r="ED28" t="s">
        <v>437</v>
      </c>
      <c r="EE28" t="s">
        <v>1746</v>
      </c>
      <c r="EF28" t="s">
        <v>439</v>
      </c>
      <c r="EG28" t="s">
        <v>440</v>
      </c>
      <c r="EH28" t="s">
        <v>1399</v>
      </c>
      <c r="EI28" s="10" t="s">
        <v>1400</v>
      </c>
      <c r="EJ28" t="s">
        <v>1186</v>
      </c>
      <c r="EK28" t="s">
        <v>1401</v>
      </c>
      <c r="EL28" s="10" t="s">
        <v>1402</v>
      </c>
      <c r="EO28" s="10" t="s">
        <v>1403</v>
      </c>
      <c r="EP28" t="s">
        <v>837</v>
      </c>
      <c r="EQ28" t="s">
        <v>1404</v>
      </c>
      <c r="ER28" s="10" t="s">
        <v>1405</v>
      </c>
      <c r="ES28" t="s">
        <v>837</v>
      </c>
      <c r="ET28" t="s">
        <v>1406</v>
      </c>
      <c r="EU28" s="10" t="s">
        <v>1407</v>
      </c>
      <c r="EV28" t="s">
        <v>837</v>
      </c>
      <c r="EW28" t="s">
        <v>1408</v>
      </c>
      <c r="EX28" s="10" t="s">
        <v>1409</v>
      </c>
      <c r="EY28" t="s">
        <v>889</v>
      </c>
      <c r="EZ28" t="s">
        <v>1410</v>
      </c>
      <c r="FA28" s="10" t="s">
        <v>1411</v>
      </c>
      <c r="FB28" t="s">
        <v>831</v>
      </c>
      <c r="FC28" t="s">
        <v>1412</v>
      </c>
      <c r="FD28" s="10" t="s">
        <v>1413</v>
      </c>
      <c r="FE28" t="s">
        <v>831</v>
      </c>
      <c r="FF28" t="s">
        <v>1414</v>
      </c>
      <c r="FG28" s="10" t="s">
        <v>1415</v>
      </c>
      <c r="FH28" t="s">
        <v>831</v>
      </c>
      <c r="FI28" t="s">
        <v>1416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444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1417</v>
      </c>
      <c r="FY28" t="s">
        <v>847</v>
      </c>
      <c r="FZ28" t="s">
        <v>1418</v>
      </c>
      <c r="GD28" s="7" t="s">
        <v>806</v>
      </c>
      <c r="GE28" s="7" t="s">
        <v>806</v>
      </c>
      <c r="GF28" s="7" t="s">
        <v>806</v>
      </c>
      <c r="GG28" s="7" t="s">
        <v>806</v>
      </c>
      <c r="GH28" s="7" t="s">
        <v>806</v>
      </c>
      <c r="GI28" s="7" t="s">
        <v>806</v>
      </c>
      <c r="GJ28" s="7" t="s">
        <v>806</v>
      </c>
      <c r="GK28" s="7" t="s">
        <v>806</v>
      </c>
      <c r="GX28" s="7" t="s">
        <v>806</v>
      </c>
      <c r="HB28" s="7" t="s">
        <v>806</v>
      </c>
      <c r="HC28" t="s">
        <v>806</v>
      </c>
      <c r="HD28" t="s">
        <v>806</v>
      </c>
      <c r="HE28" s="7" t="s">
        <v>806</v>
      </c>
      <c r="HG28" s="7" t="s">
        <v>806</v>
      </c>
      <c r="HH28" s="7" t="s">
        <v>806</v>
      </c>
      <c r="HI28" s="7" t="s">
        <v>806</v>
      </c>
      <c r="HJ28" s="7" t="s">
        <v>806</v>
      </c>
      <c r="HL28" s="7" t="s">
        <v>806</v>
      </c>
      <c r="HM28" s="7" t="s">
        <v>806</v>
      </c>
      <c r="HN28" s="7" t="s">
        <v>806</v>
      </c>
      <c r="HO28" s="7" t="s">
        <v>806</v>
      </c>
      <c r="HS28" s="7" t="s">
        <v>806</v>
      </c>
      <c r="HT28" s="7" t="s">
        <v>806</v>
      </c>
      <c r="HU28" s="7" t="s">
        <v>806</v>
      </c>
      <c r="HV28" s="7" t="s">
        <v>806</v>
      </c>
      <c r="HW28" s="7" t="s">
        <v>806</v>
      </c>
      <c r="HX28" s="7" t="s">
        <v>806</v>
      </c>
      <c r="HY28" s="7" t="s">
        <v>806</v>
      </c>
      <c r="HZ28" s="7" t="s">
        <v>806</v>
      </c>
      <c r="IA28" s="7" t="s">
        <v>806</v>
      </c>
      <c r="IB28" s="7" t="s">
        <v>806</v>
      </c>
      <c r="ID28" s="7" t="s">
        <v>806</v>
      </c>
      <c r="IE28" s="7" t="s">
        <v>806</v>
      </c>
      <c r="IG28" s="7" t="s">
        <v>806</v>
      </c>
      <c r="IK28" s="7" t="s">
        <v>806</v>
      </c>
      <c r="IM28" s="7" t="s">
        <v>806</v>
      </c>
      <c r="IN28" s="7" t="s">
        <v>806</v>
      </c>
      <c r="IO28" s="7" t="s">
        <v>806</v>
      </c>
      <c r="IP28" s="7" t="s">
        <v>806</v>
      </c>
      <c r="IQ28" s="7" t="s">
        <v>806</v>
      </c>
      <c r="IR28" s="7" t="s">
        <v>806</v>
      </c>
      <c r="IS28" s="7" t="s">
        <v>806</v>
      </c>
      <c r="IU28" s="7" t="s">
        <v>806</v>
      </c>
      <c r="IV28" s="7" t="s">
        <v>806</v>
      </c>
      <c r="JB28" s="7" t="s">
        <v>806</v>
      </c>
      <c r="JE28" s="7" t="s">
        <v>806</v>
      </c>
      <c r="JF28" s="7" t="s">
        <v>806</v>
      </c>
      <c r="JG28" t="s">
        <v>806</v>
      </c>
      <c r="JH28" s="7" t="s">
        <v>806</v>
      </c>
      <c r="JI28" s="7" t="s">
        <v>806</v>
      </c>
      <c r="JJ28" s="7" t="s">
        <v>806</v>
      </c>
      <c r="JM28" s="7" t="s">
        <v>806</v>
      </c>
      <c r="JN28" s="7" t="s">
        <v>806</v>
      </c>
      <c r="JO28" s="7" t="s">
        <v>806</v>
      </c>
      <c r="JP28" s="7" t="s">
        <v>806</v>
      </c>
      <c r="JQ28" s="7" t="s">
        <v>806</v>
      </c>
      <c r="JR28" s="7" t="s">
        <v>806</v>
      </c>
      <c r="JS28" s="7" t="s">
        <v>806</v>
      </c>
      <c r="JT28" s="7" t="s">
        <v>806</v>
      </c>
      <c r="JU28" s="7" t="s">
        <v>806</v>
      </c>
      <c r="JW28" s="7" t="s">
        <v>806</v>
      </c>
      <c r="JZ28" s="7" t="s">
        <v>806</v>
      </c>
      <c r="KB28" s="7" t="s">
        <v>806</v>
      </c>
      <c r="KC28" s="7" t="s">
        <v>806</v>
      </c>
    </row>
    <row r="29" spans="1:295" x14ac:dyDescent="0.3">
      <c r="A29">
        <v>27</v>
      </c>
      <c r="B29" t="s">
        <v>806</v>
      </c>
      <c r="C29" t="s">
        <v>911</v>
      </c>
      <c r="D29" s="1" t="s">
        <v>1112</v>
      </c>
      <c r="E29" t="s">
        <v>808</v>
      </c>
      <c r="G29" t="s">
        <v>809</v>
      </c>
      <c r="H29" t="s">
        <v>810</v>
      </c>
      <c r="I29" t="s">
        <v>1113</v>
      </c>
      <c r="J29" t="s">
        <v>3166</v>
      </c>
      <c r="L29" t="s">
        <v>1092</v>
      </c>
      <c r="M29" t="s">
        <v>423</v>
      </c>
      <c r="N29" t="s">
        <v>423</v>
      </c>
      <c r="O29">
        <v>72400</v>
      </c>
      <c r="P29">
        <v>2222492228</v>
      </c>
      <c r="Q29" s="3" t="s">
        <v>1114</v>
      </c>
      <c r="R29">
        <v>23</v>
      </c>
      <c r="S29" t="s">
        <v>1815</v>
      </c>
      <c r="T29" t="s">
        <v>1748</v>
      </c>
      <c r="U29" t="s">
        <v>1749</v>
      </c>
      <c r="V29">
        <v>478.5</v>
      </c>
      <c r="W29">
        <v>478.5</v>
      </c>
      <c r="X29">
        <v>1</v>
      </c>
      <c r="Y29" t="s">
        <v>1733</v>
      </c>
      <c r="Z29">
        <v>1</v>
      </c>
      <c r="AA29">
        <v>1</v>
      </c>
      <c r="AB29">
        <v>0</v>
      </c>
      <c r="AC29">
        <v>0</v>
      </c>
      <c r="AD29" t="s">
        <v>910</v>
      </c>
      <c r="AE29" t="s">
        <v>814</v>
      </c>
      <c r="AF29" t="s">
        <v>1115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498</v>
      </c>
      <c r="AQ29" t="s">
        <v>816</v>
      </c>
      <c r="AR29" s="4">
        <f t="shared" si="0"/>
        <v>26</v>
      </c>
      <c r="AS29">
        <v>1</v>
      </c>
      <c r="AT29" t="s">
        <v>985</v>
      </c>
      <c r="AU29">
        <v>7</v>
      </c>
      <c r="AV29" t="s">
        <v>818</v>
      </c>
      <c r="AW29">
        <v>6</v>
      </c>
      <c r="AX29">
        <v>1</v>
      </c>
      <c r="BE29">
        <v>2</v>
      </c>
      <c r="BF29" t="s">
        <v>819</v>
      </c>
      <c r="BG29">
        <v>2</v>
      </c>
      <c r="BI29" t="s">
        <v>820</v>
      </c>
      <c r="BJ29">
        <v>9</v>
      </c>
      <c r="BK29">
        <v>8</v>
      </c>
      <c r="BL29">
        <v>17</v>
      </c>
      <c r="BM29" t="s">
        <v>821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820</v>
      </c>
      <c r="DC29">
        <v>4</v>
      </c>
      <c r="DD29" t="s">
        <v>822</v>
      </c>
      <c r="DG29">
        <v>2</v>
      </c>
      <c r="DH29" t="s">
        <v>823</v>
      </c>
      <c r="DO29" t="s">
        <v>1695</v>
      </c>
      <c r="DP29" t="s">
        <v>1696</v>
      </c>
      <c r="DQ29" t="s">
        <v>1697</v>
      </c>
      <c r="DR29" t="s">
        <v>1703</v>
      </c>
      <c r="DW29">
        <v>20</v>
      </c>
      <c r="DX29" t="s">
        <v>817</v>
      </c>
      <c r="DY29">
        <v>2024</v>
      </c>
      <c r="DZ29" t="s">
        <v>1328</v>
      </c>
      <c r="EA29" t="s">
        <v>1755</v>
      </c>
      <c r="EB29" t="s">
        <v>1756</v>
      </c>
      <c r="EC29" t="s">
        <v>1757</v>
      </c>
      <c r="ED29" t="s">
        <v>1758</v>
      </c>
      <c r="EE29" t="s">
        <v>1759</v>
      </c>
      <c r="EF29" t="s">
        <v>439</v>
      </c>
      <c r="EG29" t="s">
        <v>440</v>
      </c>
      <c r="EH29" t="s">
        <v>1116</v>
      </c>
      <c r="EI29" s="10" t="s">
        <v>1117</v>
      </c>
      <c r="EJ29" t="s">
        <v>1186</v>
      </c>
      <c r="EK29" t="s">
        <v>1118</v>
      </c>
      <c r="EL29" s="10" t="s">
        <v>1119</v>
      </c>
      <c r="EM29" t="s">
        <v>831</v>
      </c>
      <c r="EN29" t="s">
        <v>1120</v>
      </c>
      <c r="EO29" s="10" t="s">
        <v>1121</v>
      </c>
      <c r="EP29" t="s">
        <v>834</v>
      </c>
      <c r="EQ29" t="s">
        <v>1122</v>
      </c>
      <c r="ER29" s="10" t="s">
        <v>1123</v>
      </c>
      <c r="ES29" t="s">
        <v>837</v>
      </c>
      <c r="ET29" t="s">
        <v>1124</v>
      </c>
      <c r="EU29" s="10" t="s">
        <v>1125</v>
      </c>
      <c r="EV29" t="s">
        <v>837</v>
      </c>
      <c r="EW29" t="s">
        <v>1126</v>
      </c>
      <c r="EX29" s="10" t="s">
        <v>1127</v>
      </c>
      <c r="EY29" t="s">
        <v>847</v>
      </c>
      <c r="EZ29" t="s">
        <v>1128</v>
      </c>
      <c r="FA29" s="10" t="s">
        <v>1129</v>
      </c>
      <c r="FB29" t="s">
        <v>831</v>
      </c>
      <c r="FC29" t="s">
        <v>1130</v>
      </c>
      <c r="FD29" s="10" t="s">
        <v>1131</v>
      </c>
      <c r="FE29" t="s">
        <v>831</v>
      </c>
      <c r="FF29" t="s">
        <v>1132</v>
      </c>
      <c r="FG29" s="10" t="s">
        <v>1133</v>
      </c>
      <c r="FH29" t="s">
        <v>1134</v>
      </c>
      <c r="FI29" t="s">
        <v>1135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444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1136</v>
      </c>
      <c r="FY29" t="s">
        <v>840</v>
      </c>
      <c r="FZ29" t="s">
        <v>1137</v>
      </c>
      <c r="GA29" t="s">
        <v>1138</v>
      </c>
      <c r="GB29" t="s">
        <v>900</v>
      </c>
      <c r="GC29" t="s">
        <v>1139</v>
      </c>
      <c r="GD29" s="7" t="s">
        <v>806</v>
      </c>
      <c r="GE29" s="7" t="s">
        <v>806</v>
      </c>
      <c r="GF29" s="7" t="s">
        <v>806</v>
      </c>
      <c r="GG29" s="7" t="s">
        <v>806</v>
      </c>
      <c r="GH29" s="7" t="s">
        <v>806</v>
      </c>
      <c r="GI29" s="7" t="s">
        <v>806</v>
      </c>
      <c r="GJ29" s="7" t="s">
        <v>806</v>
      </c>
      <c r="GK29" s="7" t="s">
        <v>806</v>
      </c>
      <c r="GX29" s="7" t="s">
        <v>806</v>
      </c>
      <c r="GY29" s="7" t="s">
        <v>806</v>
      </c>
      <c r="HB29" s="7" t="s">
        <v>806</v>
      </c>
      <c r="HC29" s="7" t="s">
        <v>806</v>
      </c>
      <c r="HD29" s="7" t="s">
        <v>806</v>
      </c>
      <c r="HE29" s="7" t="s">
        <v>806</v>
      </c>
      <c r="HG29" s="7" t="s">
        <v>806</v>
      </c>
      <c r="HH29" s="7" t="s">
        <v>806</v>
      </c>
      <c r="HI29" s="7" t="s">
        <v>806</v>
      </c>
      <c r="HJ29" s="7" t="s">
        <v>806</v>
      </c>
      <c r="HL29" s="7" t="s">
        <v>806</v>
      </c>
      <c r="HM29" s="7" t="s">
        <v>806</v>
      </c>
      <c r="HN29" s="7" t="s">
        <v>806</v>
      </c>
      <c r="HO29" s="7" t="s">
        <v>806</v>
      </c>
      <c r="HS29" s="7" t="s">
        <v>806</v>
      </c>
      <c r="HT29" s="7" t="s">
        <v>806</v>
      </c>
      <c r="HU29" s="7" t="s">
        <v>806</v>
      </c>
      <c r="HV29" s="7" t="s">
        <v>806</v>
      </c>
      <c r="HW29" s="7" t="s">
        <v>806</v>
      </c>
      <c r="HX29" s="7" t="s">
        <v>806</v>
      </c>
      <c r="HY29" s="7" t="s">
        <v>806</v>
      </c>
      <c r="HZ29" s="7" t="s">
        <v>806</v>
      </c>
      <c r="IA29" s="7" t="s">
        <v>806</v>
      </c>
      <c r="IB29" s="7" t="s">
        <v>806</v>
      </c>
      <c r="ID29" s="7" t="s">
        <v>806</v>
      </c>
      <c r="IE29" s="7" t="s">
        <v>806</v>
      </c>
      <c r="IF29" s="7" t="s">
        <v>806</v>
      </c>
      <c r="IG29" s="7" t="s">
        <v>806</v>
      </c>
      <c r="IK29" s="7" t="s">
        <v>806</v>
      </c>
      <c r="IM29" s="7" t="s">
        <v>806</v>
      </c>
      <c r="IN29" s="7" t="s">
        <v>806</v>
      </c>
      <c r="IO29" s="7" t="s">
        <v>806</v>
      </c>
      <c r="IP29" s="7" t="s">
        <v>806</v>
      </c>
      <c r="IQ29" s="7" t="s">
        <v>806</v>
      </c>
      <c r="IR29" s="7" t="s">
        <v>806</v>
      </c>
      <c r="IS29" s="7" t="s">
        <v>806</v>
      </c>
      <c r="IU29" s="7" t="s">
        <v>806</v>
      </c>
      <c r="IV29" s="7" t="s">
        <v>806</v>
      </c>
      <c r="JB29" s="7" t="s">
        <v>806</v>
      </c>
      <c r="JE29" s="7" t="s">
        <v>806</v>
      </c>
      <c r="JF29" s="7" t="s">
        <v>806</v>
      </c>
      <c r="JG29" s="7" t="s">
        <v>806</v>
      </c>
      <c r="JH29" s="7" t="s">
        <v>806</v>
      </c>
      <c r="JI29" s="7" t="s">
        <v>806</v>
      </c>
      <c r="JJ29" s="7" t="s">
        <v>806</v>
      </c>
      <c r="JM29" s="7" t="s">
        <v>806</v>
      </c>
      <c r="JN29" s="7" t="s">
        <v>806</v>
      </c>
      <c r="JO29" s="7" t="s">
        <v>806</v>
      </c>
      <c r="JP29" s="7" t="s">
        <v>806</v>
      </c>
      <c r="JQ29" s="7" t="s">
        <v>806</v>
      </c>
      <c r="JR29" s="7" t="s">
        <v>806</v>
      </c>
      <c r="JS29" s="7" t="s">
        <v>806</v>
      </c>
      <c r="JT29" s="7" t="s">
        <v>806</v>
      </c>
      <c r="JU29" s="7" t="s">
        <v>806</v>
      </c>
      <c r="JW29" s="7" t="s">
        <v>806</v>
      </c>
      <c r="JZ29" s="7" t="s">
        <v>806</v>
      </c>
      <c r="KB29" s="7" t="s">
        <v>806</v>
      </c>
      <c r="KC29" s="7" t="s">
        <v>806</v>
      </c>
    </row>
    <row r="30" spans="1:295" x14ac:dyDescent="0.3">
      <c r="A30">
        <v>28</v>
      </c>
      <c r="B30" t="s">
        <v>806</v>
      </c>
      <c r="C30" t="s">
        <v>911</v>
      </c>
      <c r="D30" s="1" t="s">
        <v>1210</v>
      </c>
      <c r="E30" t="s">
        <v>808</v>
      </c>
      <c r="G30" t="s">
        <v>809</v>
      </c>
      <c r="H30" t="s">
        <v>810</v>
      </c>
      <c r="I30" t="s">
        <v>1213</v>
      </c>
      <c r="J30" t="s">
        <v>3270</v>
      </c>
      <c r="K30" t="s">
        <v>3269</v>
      </c>
      <c r="L30" t="s">
        <v>1760</v>
      </c>
      <c r="M30" t="s">
        <v>423</v>
      </c>
      <c r="N30" t="s">
        <v>423</v>
      </c>
      <c r="O30">
        <v>72560</v>
      </c>
      <c r="P30">
        <v>2222333898</v>
      </c>
      <c r="Q30" s="3" t="s">
        <v>1211</v>
      </c>
      <c r="R30">
        <v>29</v>
      </c>
      <c r="S30" t="s">
        <v>1761</v>
      </c>
      <c r="T30" t="s">
        <v>1748</v>
      </c>
      <c r="U30" t="s">
        <v>1749</v>
      </c>
      <c r="V30">
        <v>219.22</v>
      </c>
      <c r="W30">
        <v>219.22</v>
      </c>
      <c r="X30">
        <v>1</v>
      </c>
      <c r="Y30" t="s">
        <v>1733</v>
      </c>
      <c r="Z30">
        <v>1</v>
      </c>
      <c r="AA30">
        <v>1</v>
      </c>
      <c r="AB30">
        <v>1</v>
      </c>
      <c r="AC30">
        <v>0</v>
      </c>
      <c r="AD30" t="s">
        <v>876</v>
      </c>
      <c r="AE30" t="s">
        <v>814</v>
      </c>
      <c r="AF30" t="s">
        <v>1212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498</v>
      </c>
      <c r="AQ30" t="s">
        <v>816</v>
      </c>
      <c r="AR30" s="4">
        <f t="shared" si="0"/>
        <v>26</v>
      </c>
      <c r="AS30">
        <v>1</v>
      </c>
      <c r="AT30" t="s">
        <v>985</v>
      </c>
      <c r="AU30">
        <v>6</v>
      </c>
      <c r="AV30" t="s">
        <v>818</v>
      </c>
      <c r="AW30">
        <v>5</v>
      </c>
      <c r="AX30">
        <v>1</v>
      </c>
      <c r="BE30">
        <v>2</v>
      </c>
      <c r="BF30" t="s">
        <v>819</v>
      </c>
      <c r="BH30">
        <v>2</v>
      </c>
      <c r="BI30" t="s">
        <v>820</v>
      </c>
      <c r="BJ30">
        <v>8</v>
      </c>
      <c r="BK30">
        <v>4</v>
      </c>
      <c r="BL30">
        <v>12</v>
      </c>
      <c r="BM30" t="s">
        <v>821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820</v>
      </c>
      <c r="DC30">
        <v>4</v>
      </c>
      <c r="DD30" t="s">
        <v>822</v>
      </c>
      <c r="DG30">
        <v>2</v>
      </c>
      <c r="DH30" t="s">
        <v>823</v>
      </c>
      <c r="DO30" t="s">
        <v>1695</v>
      </c>
      <c r="DP30" t="s">
        <v>1696</v>
      </c>
      <c r="DQ30" t="s">
        <v>1697</v>
      </c>
      <c r="DR30" t="s">
        <v>1703</v>
      </c>
      <c r="DW30">
        <v>16</v>
      </c>
      <c r="DX30" t="s">
        <v>817</v>
      </c>
      <c r="DY30">
        <v>2024</v>
      </c>
      <c r="DZ30" t="s">
        <v>1350</v>
      </c>
      <c r="EA30" t="s">
        <v>1762</v>
      </c>
      <c r="EB30" t="s">
        <v>1744</v>
      </c>
      <c r="EC30" t="s">
        <v>1763</v>
      </c>
      <c r="ED30" t="s">
        <v>1764</v>
      </c>
      <c r="EE30" t="s">
        <v>1765</v>
      </c>
      <c r="EF30" t="s">
        <v>439</v>
      </c>
      <c r="EG30" t="s">
        <v>440</v>
      </c>
      <c r="EH30" t="s">
        <v>1238</v>
      </c>
      <c r="EI30" s="10" t="s">
        <v>1214</v>
      </c>
      <c r="EJ30" s="1" t="s">
        <v>847</v>
      </c>
      <c r="EK30" t="s">
        <v>1215</v>
      </c>
      <c r="EL30" s="10" t="s">
        <v>1216</v>
      </c>
      <c r="EM30" t="s">
        <v>834</v>
      </c>
      <c r="EN30" t="s">
        <v>1217</v>
      </c>
      <c r="EO30" s="10" t="s">
        <v>1218</v>
      </c>
      <c r="EP30" t="s">
        <v>834</v>
      </c>
      <c r="EQ30" t="s">
        <v>1219</v>
      </c>
      <c r="ER30" s="10" t="s">
        <v>1220</v>
      </c>
      <c r="ES30" t="s">
        <v>837</v>
      </c>
      <c r="ET30" t="s">
        <v>1221</v>
      </c>
      <c r="EU30" s="10" t="s">
        <v>1222</v>
      </c>
      <c r="EV30" t="s">
        <v>837</v>
      </c>
      <c r="EW30" t="s">
        <v>1223</v>
      </c>
      <c r="EX30" s="10" t="s">
        <v>1224</v>
      </c>
      <c r="EY30" t="s">
        <v>1225</v>
      </c>
      <c r="EZ30" t="s">
        <v>1226</v>
      </c>
      <c r="FA30" s="10" t="s">
        <v>1227</v>
      </c>
      <c r="FB30" t="s">
        <v>831</v>
      </c>
      <c r="FC30" t="s">
        <v>1228</v>
      </c>
      <c r="FD30" s="10" t="s">
        <v>1229</v>
      </c>
      <c r="FE30" t="s">
        <v>831</v>
      </c>
      <c r="FF30" t="s">
        <v>1230</v>
      </c>
      <c r="FG30" s="10" t="s">
        <v>1231</v>
      </c>
      <c r="FH30" t="s">
        <v>831</v>
      </c>
      <c r="FI30" t="s">
        <v>1232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444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806</v>
      </c>
      <c r="GE30" s="7" t="s">
        <v>806</v>
      </c>
      <c r="GF30" s="7" t="s">
        <v>806</v>
      </c>
      <c r="GG30" s="7" t="s">
        <v>806</v>
      </c>
      <c r="GH30" s="7" t="s">
        <v>806</v>
      </c>
      <c r="GI30" s="7" t="s">
        <v>806</v>
      </c>
      <c r="GJ30" s="7" t="s">
        <v>806</v>
      </c>
      <c r="GK30" s="7" t="s">
        <v>806</v>
      </c>
      <c r="GX30" s="7" t="s">
        <v>806</v>
      </c>
      <c r="HB30" s="7" t="s">
        <v>806</v>
      </c>
      <c r="HC30" s="7" t="s">
        <v>806</v>
      </c>
      <c r="HD30" s="7" t="s">
        <v>806</v>
      </c>
      <c r="HE30" s="7" t="s">
        <v>806</v>
      </c>
      <c r="HG30" s="7" t="s">
        <v>806</v>
      </c>
      <c r="HH30" s="7" t="s">
        <v>806</v>
      </c>
      <c r="HI30" s="7" t="s">
        <v>806</v>
      </c>
      <c r="HJ30" s="7" t="s">
        <v>806</v>
      </c>
      <c r="HK30" s="7" t="s">
        <v>806</v>
      </c>
      <c r="HL30" s="7" t="s">
        <v>806</v>
      </c>
      <c r="HM30" s="7" t="s">
        <v>806</v>
      </c>
      <c r="HN30" s="7" t="s">
        <v>806</v>
      </c>
      <c r="HO30" s="7" t="s">
        <v>806</v>
      </c>
      <c r="HS30" s="7" t="s">
        <v>806</v>
      </c>
      <c r="HT30" s="7" t="s">
        <v>806</v>
      </c>
      <c r="HU30" s="7" t="s">
        <v>806</v>
      </c>
      <c r="HV30" s="7" t="s">
        <v>806</v>
      </c>
      <c r="HW30" s="7" t="s">
        <v>806</v>
      </c>
      <c r="HX30" s="7" t="s">
        <v>806</v>
      </c>
      <c r="HY30" s="7" t="s">
        <v>806</v>
      </c>
      <c r="HZ30" s="7" t="s">
        <v>806</v>
      </c>
      <c r="IA30" s="7" t="s">
        <v>806</v>
      </c>
      <c r="IB30" s="7" t="s">
        <v>806</v>
      </c>
      <c r="ID30" s="7" t="s">
        <v>806</v>
      </c>
      <c r="IF30" s="7" t="s">
        <v>806</v>
      </c>
      <c r="IG30" s="7" t="s">
        <v>806</v>
      </c>
      <c r="IK30" s="7" t="s">
        <v>806</v>
      </c>
      <c r="IM30" s="7" t="s">
        <v>806</v>
      </c>
      <c r="IN30" s="7" t="s">
        <v>806</v>
      </c>
      <c r="IO30" s="7" t="s">
        <v>806</v>
      </c>
      <c r="IP30" s="7" t="s">
        <v>806</v>
      </c>
      <c r="IQ30" s="7" t="s">
        <v>806</v>
      </c>
      <c r="IR30" s="7" t="s">
        <v>806</v>
      </c>
      <c r="IS30" s="7" t="s">
        <v>806</v>
      </c>
      <c r="IU30" s="7" t="s">
        <v>806</v>
      </c>
      <c r="IV30" s="7" t="s">
        <v>806</v>
      </c>
      <c r="JB30" s="7" t="s">
        <v>806</v>
      </c>
      <c r="JE30" s="7" t="s">
        <v>806</v>
      </c>
      <c r="JF30" s="7" t="s">
        <v>806</v>
      </c>
      <c r="JG30" s="7" t="s">
        <v>806</v>
      </c>
      <c r="JH30" s="7" t="s">
        <v>806</v>
      </c>
      <c r="JI30" s="7" t="s">
        <v>806</v>
      </c>
      <c r="JJ30" s="7" t="s">
        <v>806</v>
      </c>
      <c r="JM30" s="7" t="s">
        <v>806</v>
      </c>
      <c r="JN30" s="7" t="s">
        <v>806</v>
      </c>
      <c r="JO30" s="7" t="s">
        <v>806</v>
      </c>
      <c r="JP30" s="7" t="s">
        <v>806</v>
      </c>
      <c r="JQ30" s="7" t="s">
        <v>806</v>
      </c>
      <c r="JR30" s="7" t="s">
        <v>806</v>
      </c>
      <c r="JS30" s="7" t="s">
        <v>806</v>
      </c>
      <c r="JT30" s="7" t="s">
        <v>806</v>
      </c>
      <c r="JU30" s="7" t="s">
        <v>806</v>
      </c>
      <c r="JW30" s="7" t="s">
        <v>806</v>
      </c>
      <c r="JZ30" s="7" t="s">
        <v>806</v>
      </c>
      <c r="KB30" s="7" t="s">
        <v>806</v>
      </c>
      <c r="KC30" s="7" t="s">
        <v>806</v>
      </c>
    </row>
    <row r="31" spans="1:295" x14ac:dyDescent="0.3">
      <c r="A31">
        <v>29</v>
      </c>
      <c r="B31" t="s">
        <v>806</v>
      </c>
      <c r="C31" t="s">
        <v>911</v>
      </c>
      <c r="D31" s="1" t="s">
        <v>1316</v>
      </c>
      <c r="E31" t="s">
        <v>808</v>
      </c>
      <c r="G31" t="s">
        <v>809</v>
      </c>
      <c r="H31" t="s">
        <v>810</v>
      </c>
      <c r="I31" t="s">
        <v>1317</v>
      </c>
      <c r="J31" t="s">
        <v>3157</v>
      </c>
      <c r="L31" t="s">
        <v>1318</v>
      </c>
      <c r="M31" t="s">
        <v>423</v>
      </c>
      <c r="N31" t="s">
        <v>423</v>
      </c>
      <c r="O31">
        <v>72589</v>
      </c>
      <c r="P31">
        <v>2222454513</v>
      </c>
      <c r="Q31" s="3" t="s">
        <v>1319</v>
      </c>
      <c r="R31">
        <v>8</v>
      </c>
      <c r="S31" t="s">
        <v>1766</v>
      </c>
      <c r="T31" t="s">
        <v>1748</v>
      </c>
      <c r="U31" t="s">
        <v>1749</v>
      </c>
      <c r="V31">
        <v>308.35000000000002</v>
      </c>
      <c r="W31">
        <v>308.35000000000002</v>
      </c>
      <c r="X31">
        <v>1</v>
      </c>
      <c r="Y31" t="s">
        <v>1733</v>
      </c>
      <c r="Z31">
        <v>1</v>
      </c>
      <c r="AA31">
        <v>1</v>
      </c>
      <c r="AB31">
        <v>0</v>
      </c>
      <c r="AC31">
        <v>0</v>
      </c>
      <c r="AD31" t="s">
        <v>910</v>
      </c>
      <c r="AE31" t="s">
        <v>814</v>
      </c>
      <c r="AF31" t="s">
        <v>1320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498</v>
      </c>
      <c r="AQ31" t="s">
        <v>816</v>
      </c>
      <c r="AR31" s="4">
        <f t="shared" si="0"/>
        <v>18</v>
      </c>
      <c r="AS31">
        <v>1</v>
      </c>
      <c r="AT31" t="s">
        <v>985</v>
      </c>
      <c r="AU31">
        <v>7</v>
      </c>
      <c r="AV31" t="s">
        <v>818</v>
      </c>
      <c r="AW31">
        <v>6</v>
      </c>
      <c r="AX31">
        <v>1</v>
      </c>
      <c r="BE31">
        <v>1</v>
      </c>
      <c r="BF31" t="s">
        <v>819</v>
      </c>
      <c r="BH31">
        <v>1</v>
      </c>
      <c r="BI31" t="s">
        <v>820</v>
      </c>
      <c r="BJ31">
        <v>9</v>
      </c>
      <c r="BK31">
        <v>5</v>
      </c>
      <c r="BL31">
        <v>14</v>
      </c>
      <c r="BM31" t="s">
        <v>821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820</v>
      </c>
      <c r="DC31">
        <v>4</v>
      </c>
      <c r="DD31" t="s">
        <v>822</v>
      </c>
      <c r="DG31">
        <v>2</v>
      </c>
      <c r="DH31" t="s">
        <v>823</v>
      </c>
      <c r="DO31" t="s">
        <v>1695</v>
      </c>
      <c r="DP31" t="s">
        <v>1696</v>
      </c>
      <c r="DQ31" t="s">
        <v>1697</v>
      </c>
      <c r="DR31" t="s">
        <v>1703</v>
      </c>
      <c r="DW31">
        <v>22</v>
      </c>
      <c r="DX31" t="s">
        <v>817</v>
      </c>
      <c r="DY31">
        <v>2024</v>
      </c>
      <c r="DZ31" t="s">
        <v>1321</v>
      </c>
      <c r="EA31" t="s">
        <v>1767</v>
      </c>
      <c r="EB31" t="s">
        <v>437</v>
      </c>
      <c r="EC31" t="s">
        <v>1768</v>
      </c>
      <c r="ED31" t="s">
        <v>1769</v>
      </c>
      <c r="EE31" t="s">
        <v>1770</v>
      </c>
      <c r="EF31" t="s">
        <v>439</v>
      </c>
      <c r="EG31" t="s">
        <v>440</v>
      </c>
      <c r="EH31" t="s">
        <v>1329</v>
      </c>
      <c r="EI31" s="10" t="s">
        <v>1330</v>
      </c>
      <c r="EJ31" s="1" t="s">
        <v>847</v>
      </c>
      <c r="EK31" t="s">
        <v>1331</v>
      </c>
      <c r="EL31" s="10" t="s">
        <v>1332</v>
      </c>
      <c r="EM31" t="s">
        <v>837</v>
      </c>
      <c r="EN31" t="s">
        <v>1333</v>
      </c>
      <c r="EO31" s="10" t="s">
        <v>1334</v>
      </c>
      <c r="EP31" t="s">
        <v>831</v>
      </c>
      <c r="EQ31" t="s">
        <v>1335</v>
      </c>
      <c r="ER31" s="10" t="s">
        <v>1336</v>
      </c>
      <c r="ES31" t="s">
        <v>837</v>
      </c>
      <c r="ET31" t="s">
        <v>1337</v>
      </c>
      <c r="EU31" s="10" t="s">
        <v>1338</v>
      </c>
      <c r="EV31" t="s">
        <v>837</v>
      </c>
      <c r="EW31" t="s">
        <v>1339</v>
      </c>
      <c r="EX31" s="10" t="s">
        <v>1340</v>
      </c>
      <c r="EY31" t="s">
        <v>831</v>
      </c>
      <c r="EZ31" t="s">
        <v>1341</v>
      </c>
      <c r="FA31" s="10" t="s">
        <v>1342</v>
      </c>
      <c r="FB31" t="s">
        <v>1274</v>
      </c>
      <c r="FC31" t="s">
        <v>1343</v>
      </c>
      <c r="FD31" s="10" t="s">
        <v>1344</v>
      </c>
      <c r="FE31" t="s">
        <v>831</v>
      </c>
      <c r="FF31" t="s">
        <v>1345</v>
      </c>
      <c r="FG31" s="10" t="s">
        <v>1330</v>
      </c>
      <c r="FH31" t="s">
        <v>847</v>
      </c>
      <c r="FI31" t="s">
        <v>1331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444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806</v>
      </c>
      <c r="GE31" s="7" t="s">
        <v>806</v>
      </c>
      <c r="GF31" s="7" t="s">
        <v>806</v>
      </c>
      <c r="GG31" s="7" t="s">
        <v>806</v>
      </c>
      <c r="GH31" s="7" t="s">
        <v>806</v>
      </c>
      <c r="GI31" s="7" t="s">
        <v>806</v>
      </c>
      <c r="GJ31" s="7" t="s">
        <v>806</v>
      </c>
      <c r="GK31" s="7" t="s">
        <v>806</v>
      </c>
      <c r="GX31" s="7" t="s">
        <v>806</v>
      </c>
      <c r="HB31" s="7" t="s">
        <v>806</v>
      </c>
      <c r="HC31" s="7" t="s">
        <v>806</v>
      </c>
      <c r="HD31" s="7" t="s">
        <v>806</v>
      </c>
      <c r="HE31" s="7" t="s">
        <v>806</v>
      </c>
      <c r="HG31" s="7" t="s">
        <v>806</v>
      </c>
      <c r="HH31" s="7" t="s">
        <v>806</v>
      </c>
      <c r="HI31" s="7" t="s">
        <v>806</v>
      </c>
      <c r="HJ31" s="7" t="s">
        <v>806</v>
      </c>
      <c r="HL31" s="7" t="s">
        <v>806</v>
      </c>
      <c r="HM31" s="7" t="s">
        <v>806</v>
      </c>
      <c r="HN31" s="7" t="s">
        <v>806</v>
      </c>
      <c r="HO31" s="7" t="s">
        <v>806</v>
      </c>
      <c r="HS31" s="7" t="s">
        <v>806</v>
      </c>
      <c r="HT31" s="7" t="s">
        <v>806</v>
      </c>
      <c r="HU31" s="7" t="s">
        <v>806</v>
      </c>
      <c r="HV31" s="7" t="s">
        <v>806</v>
      </c>
      <c r="HW31" s="7" t="s">
        <v>806</v>
      </c>
      <c r="HX31" s="7" t="s">
        <v>806</v>
      </c>
      <c r="HY31" s="7" t="s">
        <v>806</v>
      </c>
      <c r="HZ31" s="7" t="s">
        <v>806</v>
      </c>
      <c r="IA31" s="7" t="s">
        <v>806</v>
      </c>
      <c r="IB31" s="7" t="s">
        <v>806</v>
      </c>
      <c r="ID31" s="7" t="s">
        <v>806</v>
      </c>
      <c r="IF31" s="7" t="s">
        <v>806</v>
      </c>
      <c r="IG31" s="7" t="s">
        <v>806</v>
      </c>
      <c r="IK31" s="7" t="s">
        <v>806</v>
      </c>
      <c r="IM31" s="7" t="s">
        <v>806</v>
      </c>
      <c r="IN31" s="7" t="s">
        <v>806</v>
      </c>
      <c r="IO31" s="7" t="s">
        <v>806</v>
      </c>
      <c r="IP31" s="7" t="s">
        <v>806</v>
      </c>
      <c r="IQ31" s="7" t="s">
        <v>806</v>
      </c>
      <c r="IR31" s="7" t="s">
        <v>806</v>
      </c>
      <c r="IS31" t="s">
        <v>806</v>
      </c>
      <c r="IU31" s="7" t="s">
        <v>806</v>
      </c>
      <c r="IV31" s="7" t="s">
        <v>806</v>
      </c>
      <c r="JB31" s="7" t="s">
        <v>806</v>
      </c>
      <c r="JE31" s="7" t="s">
        <v>806</v>
      </c>
      <c r="JF31" s="7" t="s">
        <v>806</v>
      </c>
      <c r="JG31" s="7" t="s">
        <v>806</v>
      </c>
      <c r="JH31" s="7" t="s">
        <v>806</v>
      </c>
      <c r="JI31" s="7" t="s">
        <v>806</v>
      </c>
      <c r="JJ31" s="7" t="s">
        <v>806</v>
      </c>
      <c r="JM31" s="7" t="s">
        <v>806</v>
      </c>
      <c r="JN31" s="7" t="s">
        <v>806</v>
      </c>
      <c r="JO31" s="7" t="s">
        <v>806</v>
      </c>
      <c r="JP31" s="7" t="s">
        <v>806</v>
      </c>
      <c r="JQ31" s="7" t="s">
        <v>806</v>
      </c>
      <c r="JR31" s="7" t="s">
        <v>806</v>
      </c>
      <c r="JS31" s="7" t="s">
        <v>806</v>
      </c>
      <c r="JT31" s="7" t="s">
        <v>806</v>
      </c>
      <c r="JU31" s="7" t="s">
        <v>806</v>
      </c>
      <c r="JW31" s="7" t="s">
        <v>806</v>
      </c>
      <c r="JZ31" s="7" t="s">
        <v>806</v>
      </c>
      <c r="KB31" s="7" t="s">
        <v>806</v>
      </c>
      <c r="KC31" s="7" t="s">
        <v>806</v>
      </c>
    </row>
    <row r="32" spans="1:295" x14ac:dyDescent="0.3">
      <c r="A32">
        <v>30</v>
      </c>
      <c r="B32" t="s">
        <v>806</v>
      </c>
      <c r="C32" t="s">
        <v>911</v>
      </c>
      <c r="D32" s="1" t="s">
        <v>1019</v>
      </c>
      <c r="E32" t="s">
        <v>808</v>
      </c>
      <c r="G32" t="s">
        <v>809</v>
      </c>
      <c r="H32" t="s">
        <v>810</v>
      </c>
      <c r="I32" t="s">
        <v>981</v>
      </c>
      <c r="J32" t="s">
        <v>3158</v>
      </c>
      <c r="L32" t="s">
        <v>982</v>
      </c>
      <c r="M32" t="s">
        <v>423</v>
      </c>
      <c r="N32" t="s">
        <v>423</v>
      </c>
      <c r="O32">
        <v>72450</v>
      </c>
      <c r="P32">
        <v>2222287246</v>
      </c>
      <c r="Q32" s="3" t="s">
        <v>983</v>
      </c>
      <c r="R32">
        <v>26</v>
      </c>
      <c r="S32">
        <v>1998</v>
      </c>
      <c r="T32" t="s">
        <v>1748</v>
      </c>
      <c r="U32" t="s">
        <v>1749</v>
      </c>
      <c r="V32">
        <v>251.87</v>
      </c>
      <c r="W32">
        <v>251.87</v>
      </c>
      <c r="X32">
        <v>1</v>
      </c>
      <c r="Y32" t="s">
        <v>1733</v>
      </c>
      <c r="Z32">
        <v>1</v>
      </c>
      <c r="AA32">
        <v>1</v>
      </c>
      <c r="AB32">
        <v>0</v>
      </c>
      <c r="AC32">
        <v>0</v>
      </c>
      <c r="AD32" t="s">
        <v>425</v>
      </c>
      <c r="AE32" t="s">
        <v>814</v>
      </c>
      <c r="AF32" t="s">
        <v>986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498</v>
      </c>
      <c r="AQ32" t="s">
        <v>816</v>
      </c>
      <c r="AR32" s="4">
        <f t="shared" si="0"/>
        <v>16</v>
      </c>
      <c r="AS32">
        <v>1</v>
      </c>
      <c r="AT32" t="s">
        <v>985</v>
      </c>
      <c r="AU32">
        <v>5</v>
      </c>
      <c r="AV32" t="s">
        <v>818</v>
      </c>
      <c r="AW32">
        <v>4</v>
      </c>
      <c r="AX32">
        <v>1</v>
      </c>
      <c r="BE32">
        <v>2</v>
      </c>
      <c r="BF32" t="s">
        <v>819</v>
      </c>
      <c r="BH32">
        <v>2</v>
      </c>
      <c r="BI32" t="s">
        <v>820</v>
      </c>
      <c r="BJ32">
        <v>6</v>
      </c>
      <c r="BK32">
        <v>5</v>
      </c>
      <c r="BL32">
        <v>11</v>
      </c>
      <c r="BM32" t="s">
        <v>821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820</v>
      </c>
      <c r="DC32">
        <v>4</v>
      </c>
      <c r="DD32" t="s">
        <v>822</v>
      </c>
      <c r="DG32">
        <v>2</v>
      </c>
      <c r="DH32" t="s">
        <v>823</v>
      </c>
      <c r="DO32" t="s">
        <v>1695</v>
      </c>
      <c r="DP32" t="s">
        <v>1696</v>
      </c>
      <c r="DQ32" t="s">
        <v>1697</v>
      </c>
      <c r="DR32" t="s">
        <v>1735</v>
      </c>
      <c r="DW32">
        <v>2</v>
      </c>
      <c r="DX32" t="s">
        <v>817</v>
      </c>
      <c r="DY32">
        <v>2024</v>
      </c>
      <c r="DZ32" t="s">
        <v>1323</v>
      </c>
      <c r="EA32" t="s">
        <v>1744</v>
      </c>
      <c r="EB32" t="s">
        <v>1771</v>
      </c>
      <c r="EC32" t="s">
        <v>1772</v>
      </c>
      <c r="ED32" t="s">
        <v>1773</v>
      </c>
      <c r="EE32" t="s">
        <v>1774</v>
      </c>
      <c r="EF32" t="s">
        <v>439</v>
      </c>
      <c r="EG32" t="s">
        <v>440</v>
      </c>
      <c r="EH32" t="s">
        <v>987</v>
      </c>
      <c r="EI32" s="10" t="s">
        <v>988</v>
      </c>
      <c r="EJ32" t="s">
        <v>1186</v>
      </c>
      <c r="EK32" t="s">
        <v>989</v>
      </c>
      <c r="EL32" s="10" t="s">
        <v>990</v>
      </c>
      <c r="EM32" t="s">
        <v>831</v>
      </c>
      <c r="EN32" t="s">
        <v>991</v>
      </c>
      <c r="EO32" s="10" t="s">
        <v>992</v>
      </c>
      <c r="EP32" t="s">
        <v>831</v>
      </c>
      <c r="EQ32" t="s">
        <v>993</v>
      </c>
      <c r="ER32" s="10" t="s">
        <v>994</v>
      </c>
      <c r="ES32" t="s">
        <v>837</v>
      </c>
      <c r="ET32" t="s">
        <v>995</v>
      </c>
      <c r="EU32" s="10" t="s">
        <v>996</v>
      </c>
      <c r="EV32" t="s">
        <v>831</v>
      </c>
      <c r="EW32" t="s">
        <v>997</v>
      </c>
      <c r="EX32" s="10" t="s">
        <v>998</v>
      </c>
      <c r="EY32" t="s">
        <v>837</v>
      </c>
      <c r="EZ32" t="s">
        <v>999</v>
      </c>
      <c r="FA32" s="10" t="s">
        <v>1000</v>
      </c>
      <c r="FB32" t="s">
        <v>837</v>
      </c>
      <c r="FC32" t="s">
        <v>1001</v>
      </c>
      <c r="FD32" s="10" t="s">
        <v>1002</v>
      </c>
      <c r="FE32" t="s">
        <v>831</v>
      </c>
      <c r="FF32" t="s">
        <v>1003</v>
      </c>
      <c r="FG32" s="10" t="s">
        <v>1004</v>
      </c>
      <c r="FH32" t="s">
        <v>847</v>
      </c>
      <c r="FI32" t="s">
        <v>1005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444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1006</v>
      </c>
      <c r="FY32" t="s">
        <v>1007</v>
      </c>
      <c r="FZ32" t="s">
        <v>1008</v>
      </c>
      <c r="GA32" t="s">
        <v>1009</v>
      </c>
      <c r="GB32" t="s">
        <v>889</v>
      </c>
      <c r="GC32" t="s">
        <v>1010</v>
      </c>
      <c r="GD32" s="7" t="s">
        <v>806</v>
      </c>
      <c r="GE32" s="7" t="s">
        <v>806</v>
      </c>
      <c r="GF32" s="7" t="s">
        <v>806</v>
      </c>
      <c r="GG32" s="7" t="s">
        <v>806</v>
      </c>
      <c r="GH32" s="7" t="s">
        <v>806</v>
      </c>
      <c r="GI32" s="7" t="s">
        <v>806</v>
      </c>
      <c r="GK32" s="7" t="s">
        <v>806</v>
      </c>
      <c r="GX32" s="7" t="s">
        <v>806</v>
      </c>
      <c r="HB32" s="7" t="s">
        <v>806</v>
      </c>
      <c r="HC32" s="7" t="s">
        <v>806</v>
      </c>
      <c r="HD32" s="7" t="s">
        <v>806</v>
      </c>
      <c r="HE32" s="7" t="s">
        <v>806</v>
      </c>
      <c r="HG32" s="7" t="s">
        <v>806</v>
      </c>
      <c r="HH32" s="7" t="s">
        <v>806</v>
      </c>
      <c r="HI32" s="7" t="s">
        <v>806</v>
      </c>
      <c r="HJ32" s="7" t="s">
        <v>806</v>
      </c>
      <c r="HL32" s="7" t="s">
        <v>806</v>
      </c>
      <c r="HM32" s="7" t="s">
        <v>806</v>
      </c>
      <c r="HN32" s="7" t="s">
        <v>806</v>
      </c>
      <c r="HO32" s="7" t="s">
        <v>806</v>
      </c>
      <c r="HS32" s="7" t="s">
        <v>806</v>
      </c>
      <c r="HT32" s="7" t="s">
        <v>806</v>
      </c>
      <c r="HU32" s="7" t="s">
        <v>806</v>
      </c>
      <c r="HV32" s="7" t="s">
        <v>806</v>
      </c>
      <c r="HW32" s="7" t="s">
        <v>806</v>
      </c>
      <c r="HX32" s="7" t="s">
        <v>806</v>
      </c>
      <c r="HY32" s="7" t="s">
        <v>806</v>
      </c>
      <c r="HZ32" s="7" t="s">
        <v>806</v>
      </c>
      <c r="IA32" s="7" t="s">
        <v>806</v>
      </c>
      <c r="IB32" s="7" t="s">
        <v>806</v>
      </c>
      <c r="ID32" s="7" t="s">
        <v>806</v>
      </c>
      <c r="IG32" s="7" t="s">
        <v>806</v>
      </c>
      <c r="IK32" s="7" t="s">
        <v>806</v>
      </c>
      <c r="IL32" s="7" t="s">
        <v>806</v>
      </c>
      <c r="IM32" s="7" t="s">
        <v>806</v>
      </c>
      <c r="IN32" s="7" t="s">
        <v>806</v>
      </c>
      <c r="IO32" s="7" t="s">
        <v>806</v>
      </c>
      <c r="IP32" s="7" t="s">
        <v>806</v>
      </c>
      <c r="IQ32" s="7" t="s">
        <v>806</v>
      </c>
      <c r="IR32" s="7" t="s">
        <v>806</v>
      </c>
      <c r="IS32" s="7" t="s">
        <v>806</v>
      </c>
      <c r="IU32" s="7" t="s">
        <v>806</v>
      </c>
      <c r="IV32" s="7" t="s">
        <v>806</v>
      </c>
      <c r="JB32" s="7" t="s">
        <v>806</v>
      </c>
      <c r="JE32" s="7" t="s">
        <v>806</v>
      </c>
      <c r="JF32" s="7" t="s">
        <v>806</v>
      </c>
      <c r="JG32" s="7" t="s">
        <v>806</v>
      </c>
      <c r="JH32" s="7" t="s">
        <v>806</v>
      </c>
      <c r="JI32" s="7" t="s">
        <v>806</v>
      </c>
      <c r="JJ32" s="7" t="s">
        <v>806</v>
      </c>
      <c r="JM32" s="7" t="s">
        <v>806</v>
      </c>
      <c r="JN32" s="7" t="s">
        <v>806</v>
      </c>
      <c r="JO32" s="7" t="s">
        <v>806</v>
      </c>
      <c r="JP32" s="7" t="s">
        <v>806</v>
      </c>
      <c r="JQ32" s="7" t="s">
        <v>806</v>
      </c>
      <c r="JR32" s="7" t="s">
        <v>806</v>
      </c>
      <c r="JS32" s="7" t="s">
        <v>806</v>
      </c>
      <c r="JT32" s="7" t="s">
        <v>806</v>
      </c>
      <c r="JU32" s="7" t="s">
        <v>806</v>
      </c>
      <c r="JW32" s="7" t="s">
        <v>806</v>
      </c>
      <c r="JZ32" s="7" t="s">
        <v>806</v>
      </c>
      <c r="KB32" s="7" t="s">
        <v>806</v>
      </c>
      <c r="KC32" s="7" t="s">
        <v>806</v>
      </c>
    </row>
    <row r="33" spans="1:322" x14ac:dyDescent="0.3">
      <c r="A33">
        <v>31</v>
      </c>
      <c r="B33" t="s">
        <v>806</v>
      </c>
      <c r="C33" t="s">
        <v>911</v>
      </c>
      <c r="D33" s="1" t="s">
        <v>1288</v>
      </c>
      <c r="E33" t="s">
        <v>808</v>
      </c>
      <c r="G33" t="s">
        <v>809</v>
      </c>
      <c r="H33" t="s">
        <v>810</v>
      </c>
      <c r="I33" t="s">
        <v>1289</v>
      </c>
      <c r="J33" t="s">
        <v>3167</v>
      </c>
      <c r="L33" t="s">
        <v>1290</v>
      </c>
      <c r="M33" t="s">
        <v>423</v>
      </c>
      <c r="N33" t="s">
        <v>423</v>
      </c>
      <c r="O33">
        <v>72540</v>
      </c>
      <c r="P33">
        <v>2222333265</v>
      </c>
      <c r="Q33" s="3" t="s">
        <v>1291</v>
      </c>
      <c r="R33">
        <v>26</v>
      </c>
      <c r="S33">
        <v>1997</v>
      </c>
      <c r="T33" t="s">
        <v>1748</v>
      </c>
      <c r="U33" t="s">
        <v>1749</v>
      </c>
      <c r="V33">
        <v>337</v>
      </c>
      <c r="W33">
        <v>337</v>
      </c>
      <c r="X33">
        <v>1</v>
      </c>
      <c r="Y33" t="s">
        <v>1733</v>
      </c>
      <c r="Z33">
        <v>1</v>
      </c>
      <c r="AA33">
        <v>1</v>
      </c>
      <c r="AB33">
        <v>0</v>
      </c>
      <c r="AC33">
        <v>0</v>
      </c>
      <c r="AD33" t="s">
        <v>876</v>
      </c>
      <c r="AE33" t="s">
        <v>814</v>
      </c>
      <c r="AF33" t="s">
        <v>1292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498</v>
      </c>
      <c r="AQ33" t="s">
        <v>816</v>
      </c>
      <c r="AR33" s="4">
        <f t="shared" si="0"/>
        <v>24</v>
      </c>
      <c r="AS33">
        <v>1</v>
      </c>
      <c r="AT33" t="s">
        <v>985</v>
      </c>
      <c r="AU33">
        <v>7</v>
      </c>
      <c r="AV33" t="s">
        <v>818</v>
      </c>
      <c r="AW33">
        <v>6</v>
      </c>
      <c r="AX33">
        <v>1</v>
      </c>
      <c r="BE33">
        <v>2</v>
      </c>
      <c r="BF33" t="s">
        <v>819</v>
      </c>
      <c r="BH33">
        <v>2</v>
      </c>
      <c r="BI33" t="s">
        <v>820</v>
      </c>
      <c r="BJ33">
        <v>11</v>
      </c>
      <c r="BK33">
        <v>8</v>
      </c>
      <c r="BL33">
        <v>19</v>
      </c>
      <c r="BM33" t="s">
        <v>821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820</v>
      </c>
      <c r="DC33">
        <v>4</v>
      </c>
      <c r="DD33" t="s">
        <v>822</v>
      </c>
      <c r="DG33">
        <v>2</v>
      </c>
      <c r="DH33" t="s">
        <v>823</v>
      </c>
      <c r="DO33" t="s">
        <v>1695</v>
      </c>
      <c r="DP33" t="s">
        <v>1696</v>
      </c>
      <c r="DQ33" t="s">
        <v>1697</v>
      </c>
      <c r="DR33" t="s">
        <v>1735</v>
      </c>
      <c r="DW33">
        <v>22</v>
      </c>
      <c r="DX33" t="s">
        <v>817</v>
      </c>
      <c r="DY33">
        <v>2024</v>
      </c>
      <c r="DZ33" t="s">
        <v>1293</v>
      </c>
      <c r="EA33" t="s">
        <v>1775</v>
      </c>
      <c r="EB33" t="s">
        <v>1776</v>
      </c>
      <c r="EC33" t="s">
        <v>1758</v>
      </c>
      <c r="ED33" t="s">
        <v>1777</v>
      </c>
      <c r="EE33" t="s">
        <v>1778</v>
      </c>
      <c r="EF33" t="s">
        <v>439</v>
      </c>
      <c r="EG33" t="s">
        <v>440</v>
      </c>
      <c r="EH33" t="s">
        <v>1298</v>
      </c>
      <c r="EI33" s="10" t="s">
        <v>1299</v>
      </c>
      <c r="EJ33" s="1" t="s">
        <v>847</v>
      </c>
      <c r="EK33" t="s">
        <v>1300</v>
      </c>
      <c r="EL33" s="10" t="s">
        <v>1301</v>
      </c>
      <c r="EM33" t="s">
        <v>837</v>
      </c>
      <c r="EN33" t="s">
        <v>1302</v>
      </c>
      <c r="EO33" s="10" t="s">
        <v>1303</v>
      </c>
      <c r="EP33" t="s">
        <v>831</v>
      </c>
      <c r="EQ33" t="s">
        <v>1304</v>
      </c>
      <c r="ER33" s="10" t="s">
        <v>1305</v>
      </c>
      <c r="ES33" t="s">
        <v>831</v>
      </c>
      <c r="ET33" t="s">
        <v>1307</v>
      </c>
      <c r="EU33" s="10" t="s">
        <v>1306</v>
      </c>
      <c r="EV33" t="s">
        <v>1100</v>
      </c>
      <c r="EW33" t="s">
        <v>1308</v>
      </c>
      <c r="EX33" s="10" t="s">
        <v>1309</v>
      </c>
      <c r="EY33" t="s">
        <v>831</v>
      </c>
      <c r="EZ33" t="s">
        <v>1310</v>
      </c>
      <c r="FA33" s="10" t="s">
        <v>1311</v>
      </c>
      <c r="FB33" t="s">
        <v>1258</v>
      </c>
      <c r="FC33" t="s">
        <v>1304</v>
      </c>
      <c r="FD33" s="10" t="s">
        <v>1312</v>
      </c>
      <c r="FE33" t="s">
        <v>831</v>
      </c>
      <c r="FF33" t="s">
        <v>1313</v>
      </c>
      <c r="FG33" s="10" t="s">
        <v>1314</v>
      </c>
      <c r="FH33" t="s">
        <v>837</v>
      </c>
      <c r="FI33" t="s">
        <v>1315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444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806</v>
      </c>
      <c r="GE33" s="7" t="s">
        <v>806</v>
      </c>
      <c r="GF33" s="7" t="s">
        <v>806</v>
      </c>
      <c r="GG33" s="7" t="s">
        <v>806</v>
      </c>
      <c r="GH33" s="7" t="s">
        <v>806</v>
      </c>
      <c r="GI33" s="7" t="s">
        <v>806</v>
      </c>
      <c r="GJ33" s="7" t="s">
        <v>806</v>
      </c>
      <c r="GK33" s="7" t="s">
        <v>806</v>
      </c>
      <c r="GX33" s="7" t="s">
        <v>806</v>
      </c>
      <c r="HB33" s="7" t="s">
        <v>806</v>
      </c>
      <c r="HC33" s="7" t="s">
        <v>806</v>
      </c>
      <c r="HD33" s="7" t="s">
        <v>806</v>
      </c>
      <c r="HE33" s="7" t="s">
        <v>806</v>
      </c>
      <c r="HG33" s="7" t="s">
        <v>806</v>
      </c>
      <c r="HH33" s="7" t="s">
        <v>806</v>
      </c>
      <c r="HI33" s="7" t="s">
        <v>806</v>
      </c>
      <c r="HJ33" s="7" t="s">
        <v>806</v>
      </c>
      <c r="HL33" s="7" t="s">
        <v>806</v>
      </c>
      <c r="HM33" s="7" t="s">
        <v>806</v>
      </c>
      <c r="HN33" s="7" t="s">
        <v>806</v>
      </c>
      <c r="HO33" s="7" t="s">
        <v>806</v>
      </c>
      <c r="HS33" s="7" t="s">
        <v>806</v>
      </c>
      <c r="HT33" s="7" t="s">
        <v>806</v>
      </c>
      <c r="HU33" s="7" t="s">
        <v>806</v>
      </c>
      <c r="HV33" s="7" t="s">
        <v>806</v>
      </c>
      <c r="HW33" s="7" t="s">
        <v>806</v>
      </c>
      <c r="HX33" s="7" t="s">
        <v>806</v>
      </c>
      <c r="HY33" s="7" t="s">
        <v>806</v>
      </c>
      <c r="HZ33" s="7" t="s">
        <v>806</v>
      </c>
      <c r="IA33" s="7" t="s">
        <v>806</v>
      </c>
      <c r="IB33" s="7" t="s">
        <v>806</v>
      </c>
      <c r="ID33" s="7" t="s">
        <v>806</v>
      </c>
      <c r="IF33" s="7" t="s">
        <v>806</v>
      </c>
      <c r="IG33" s="7" t="s">
        <v>806</v>
      </c>
      <c r="IK33" s="7" t="s">
        <v>806</v>
      </c>
      <c r="IM33" s="7" t="s">
        <v>806</v>
      </c>
      <c r="IN33" s="7" t="s">
        <v>806</v>
      </c>
      <c r="IO33" s="7" t="s">
        <v>806</v>
      </c>
      <c r="IP33" s="7" t="s">
        <v>806</v>
      </c>
      <c r="IQ33" s="7" t="s">
        <v>806</v>
      </c>
      <c r="IR33" s="7" t="s">
        <v>806</v>
      </c>
      <c r="IS33" s="7" t="s">
        <v>806</v>
      </c>
      <c r="IU33" s="7" t="s">
        <v>806</v>
      </c>
      <c r="IV33" s="7" t="s">
        <v>806</v>
      </c>
      <c r="JB33" s="7" t="s">
        <v>806</v>
      </c>
      <c r="JE33" s="7" t="s">
        <v>806</v>
      </c>
      <c r="JF33" s="7" t="s">
        <v>806</v>
      </c>
      <c r="JG33" s="7" t="s">
        <v>806</v>
      </c>
      <c r="JH33" s="7" t="s">
        <v>806</v>
      </c>
      <c r="JI33" s="7" t="s">
        <v>806</v>
      </c>
      <c r="JJ33" s="7" t="s">
        <v>806</v>
      </c>
      <c r="JM33" s="7" t="s">
        <v>806</v>
      </c>
      <c r="JN33" s="7" t="s">
        <v>806</v>
      </c>
      <c r="JO33" s="7" t="s">
        <v>806</v>
      </c>
      <c r="JP33" s="7" t="s">
        <v>806</v>
      </c>
      <c r="JQ33" s="7" t="s">
        <v>806</v>
      </c>
      <c r="JR33" s="7" t="s">
        <v>806</v>
      </c>
      <c r="JS33" s="7" t="s">
        <v>806</v>
      </c>
      <c r="JT33" s="7" t="s">
        <v>806</v>
      </c>
      <c r="JU33" s="7" t="s">
        <v>806</v>
      </c>
      <c r="JW33" s="7" t="s">
        <v>806</v>
      </c>
      <c r="JZ33" s="7" t="s">
        <v>806</v>
      </c>
      <c r="KB33" s="7" t="s">
        <v>806</v>
      </c>
      <c r="KC33" s="7" t="s">
        <v>806</v>
      </c>
    </row>
    <row r="34" spans="1:322" x14ac:dyDescent="0.3">
      <c r="A34">
        <v>32</v>
      </c>
      <c r="B34" t="s">
        <v>806</v>
      </c>
      <c r="C34" t="s">
        <v>911</v>
      </c>
      <c r="D34" s="1" t="s">
        <v>807</v>
      </c>
      <c r="E34" t="s">
        <v>808</v>
      </c>
      <c r="G34" t="s">
        <v>809</v>
      </c>
      <c r="H34" t="s">
        <v>810</v>
      </c>
      <c r="I34" t="s">
        <v>811</v>
      </c>
      <c r="J34" t="s">
        <v>3159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1779</v>
      </c>
      <c r="T34" t="s">
        <v>1748</v>
      </c>
      <c r="U34" t="s">
        <v>1816</v>
      </c>
      <c r="V34">
        <v>1398.08</v>
      </c>
      <c r="W34">
        <v>1627.18</v>
      </c>
      <c r="X34">
        <v>1</v>
      </c>
      <c r="Y34" t="s">
        <v>1780</v>
      </c>
      <c r="Z34">
        <v>1</v>
      </c>
      <c r="AA34">
        <v>1</v>
      </c>
      <c r="AB34">
        <v>1</v>
      </c>
      <c r="AC34">
        <v>0</v>
      </c>
      <c r="AD34" t="s">
        <v>813</v>
      </c>
      <c r="AE34" t="s">
        <v>814</v>
      </c>
      <c r="AF34" t="s">
        <v>815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498</v>
      </c>
      <c r="AQ34" t="s">
        <v>816</v>
      </c>
      <c r="AR34" s="4">
        <f t="shared" si="0"/>
        <v>23</v>
      </c>
      <c r="AS34">
        <v>2</v>
      </c>
      <c r="AT34" t="s">
        <v>985</v>
      </c>
      <c r="AU34">
        <v>8</v>
      </c>
      <c r="AV34" t="s">
        <v>818</v>
      </c>
      <c r="AW34">
        <v>7</v>
      </c>
      <c r="AX34">
        <v>1</v>
      </c>
      <c r="BE34">
        <v>2</v>
      </c>
      <c r="BF34" t="s">
        <v>819</v>
      </c>
      <c r="BH34">
        <v>2</v>
      </c>
      <c r="BI34" t="s">
        <v>820</v>
      </c>
      <c r="BJ34">
        <v>8</v>
      </c>
      <c r="BK34">
        <v>11</v>
      </c>
      <c r="BL34">
        <v>19</v>
      </c>
      <c r="BM34" t="s">
        <v>821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820</v>
      </c>
      <c r="DC34">
        <v>4</v>
      </c>
      <c r="DD34" t="s">
        <v>822</v>
      </c>
      <c r="DG34">
        <v>2</v>
      </c>
      <c r="DH34" t="s">
        <v>823</v>
      </c>
      <c r="DO34" t="s">
        <v>1695</v>
      </c>
      <c r="DP34" t="s">
        <v>1696</v>
      </c>
      <c r="DQ34" t="s">
        <v>1697</v>
      </c>
      <c r="DR34" t="s">
        <v>1703</v>
      </c>
      <c r="DW34">
        <v>9</v>
      </c>
      <c r="DX34" t="s">
        <v>817</v>
      </c>
      <c r="DY34">
        <v>2024</v>
      </c>
      <c r="DZ34" t="s">
        <v>1294</v>
      </c>
      <c r="EA34" t="s">
        <v>1781</v>
      </c>
      <c r="EB34" t="s">
        <v>1782</v>
      </c>
      <c r="EC34" t="s">
        <v>1783</v>
      </c>
      <c r="ED34" t="s">
        <v>1783</v>
      </c>
      <c r="EE34" t="s">
        <v>1784</v>
      </c>
      <c r="EF34" t="s">
        <v>439</v>
      </c>
      <c r="EG34" t="s">
        <v>440</v>
      </c>
      <c r="EH34" t="s">
        <v>824</v>
      </c>
      <c r="EI34" s="10" t="s">
        <v>825</v>
      </c>
      <c r="EJ34" t="s">
        <v>1186</v>
      </c>
      <c r="EK34" t="s">
        <v>826</v>
      </c>
      <c r="EL34" s="10" t="s">
        <v>827</v>
      </c>
      <c r="EM34" t="s">
        <v>828</v>
      </c>
      <c r="EN34" t="s">
        <v>829</v>
      </c>
      <c r="EO34" s="10" t="s">
        <v>830</v>
      </c>
      <c r="EP34" t="s">
        <v>831</v>
      </c>
      <c r="EQ34" t="s">
        <v>832</v>
      </c>
      <c r="ER34" s="10" t="s">
        <v>833</v>
      </c>
      <c r="ES34" t="s">
        <v>834</v>
      </c>
      <c r="ET34" t="s">
        <v>835</v>
      </c>
      <c r="EU34" s="10" t="s">
        <v>836</v>
      </c>
      <c r="EV34" t="s">
        <v>837</v>
      </c>
      <c r="EW34" t="s">
        <v>838</v>
      </c>
      <c r="EX34" s="10" t="s">
        <v>839</v>
      </c>
      <c r="EY34" t="s">
        <v>840</v>
      </c>
      <c r="EZ34" t="s">
        <v>841</v>
      </c>
      <c r="FA34" s="10" t="s">
        <v>842</v>
      </c>
      <c r="FB34" t="s">
        <v>831</v>
      </c>
      <c r="FC34" t="s">
        <v>843</v>
      </c>
      <c r="FD34" s="10" t="s">
        <v>844</v>
      </c>
      <c r="FE34" t="s">
        <v>837</v>
      </c>
      <c r="FF34" t="s">
        <v>845</v>
      </c>
      <c r="FG34" s="10" t="s">
        <v>846</v>
      </c>
      <c r="FH34" t="s">
        <v>847</v>
      </c>
      <c r="FI34" t="s">
        <v>848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444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849</v>
      </c>
      <c r="FY34" t="s">
        <v>834</v>
      </c>
      <c r="FZ34" t="s">
        <v>850</v>
      </c>
      <c r="GA34" t="s">
        <v>851</v>
      </c>
      <c r="GB34" t="s">
        <v>840</v>
      </c>
      <c r="GC34" t="s">
        <v>852</v>
      </c>
      <c r="GD34" s="7" t="s">
        <v>806</v>
      </c>
      <c r="GE34" s="7" t="s">
        <v>806</v>
      </c>
      <c r="GF34" s="7" t="s">
        <v>806</v>
      </c>
      <c r="GG34" s="7" t="s">
        <v>806</v>
      </c>
      <c r="GH34" s="7" t="s">
        <v>806</v>
      </c>
      <c r="GI34" s="7" t="s">
        <v>806</v>
      </c>
      <c r="GJ34" s="7" t="s">
        <v>806</v>
      </c>
      <c r="GK34" s="7" t="s">
        <v>806</v>
      </c>
      <c r="GX34" s="7" t="s">
        <v>806</v>
      </c>
      <c r="HB34" s="7" t="s">
        <v>806</v>
      </c>
      <c r="HC34" s="7" t="s">
        <v>806</v>
      </c>
      <c r="HD34" s="7" t="s">
        <v>806</v>
      </c>
      <c r="HE34" s="7" t="s">
        <v>806</v>
      </c>
      <c r="HG34" s="7" t="s">
        <v>806</v>
      </c>
      <c r="HH34" s="7" t="s">
        <v>806</v>
      </c>
      <c r="HI34" s="7" t="s">
        <v>806</v>
      </c>
      <c r="HJ34" s="7" t="s">
        <v>806</v>
      </c>
      <c r="HK34" s="7" t="s">
        <v>806</v>
      </c>
      <c r="HL34" s="7" t="s">
        <v>806</v>
      </c>
      <c r="HM34" s="7" t="s">
        <v>806</v>
      </c>
      <c r="HN34" s="7" t="s">
        <v>806</v>
      </c>
      <c r="HO34" s="7" t="s">
        <v>806</v>
      </c>
      <c r="HS34" s="7" t="s">
        <v>806</v>
      </c>
      <c r="HT34" s="7" t="s">
        <v>806</v>
      </c>
      <c r="HU34" s="7" t="s">
        <v>806</v>
      </c>
      <c r="HV34" s="7" t="s">
        <v>806</v>
      </c>
      <c r="HW34" s="7" t="s">
        <v>806</v>
      </c>
      <c r="HX34" s="7" t="s">
        <v>806</v>
      </c>
      <c r="HY34" s="7" t="s">
        <v>806</v>
      </c>
      <c r="HZ34" s="7" t="s">
        <v>806</v>
      </c>
      <c r="IA34" s="7" t="s">
        <v>806</v>
      </c>
      <c r="IB34" s="7" t="s">
        <v>806</v>
      </c>
      <c r="ID34" s="7" t="s">
        <v>806</v>
      </c>
      <c r="IF34" s="7" t="s">
        <v>806</v>
      </c>
      <c r="IG34" s="7" t="s">
        <v>806</v>
      </c>
      <c r="IK34" s="7" t="s">
        <v>806</v>
      </c>
      <c r="IM34" s="7" t="s">
        <v>806</v>
      </c>
      <c r="IN34" s="7" t="s">
        <v>806</v>
      </c>
      <c r="IO34" s="7" t="s">
        <v>806</v>
      </c>
      <c r="IP34" s="7" t="s">
        <v>806</v>
      </c>
      <c r="IQ34" s="7" t="s">
        <v>806</v>
      </c>
      <c r="IR34" s="7" t="s">
        <v>806</v>
      </c>
      <c r="IS34" s="7" t="s">
        <v>806</v>
      </c>
      <c r="IU34" s="7" t="s">
        <v>806</v>
      </c>
      <c r="IV34" s="7" t="s">
        <v>806</v>
      </c>
      <c r="JB34" s="7" t="s">
        <v>806</v>
      </c>
      <c r="JE34" s="7" t="s">
        <v>806</v>
      </c>
      <c r="JF34" s="7" t="s">
        <v>806</v>
      </c>
      <c r="JG34" s="7" t="s">
        <v>806</v>
      </c>
      <c r="JH34" s="7" t="s">
        <v>806</v>
      </c>
      <c r="JI34" s="7" t="s">
        <v>806</v>
      </c>
      <c r="JJ34" s="7" t="s">
        <v>806</v>
      </c>
      <c r="JM34" s="7" t="s">
        <v>806</v>
      </c>
      <c r="JN34" s="7" t="s">
        <v>806</v>
      </c>
      <c r="JO34" s="7" t="s">
        <v>806</v>
      </c>
      <c r="JP34" s="7" t="s">
        <v>806</v>
      </c>
      <c r="JQ34" s="7" t="s">
        <v>806</v>
      </c>
      <c r="JR34" s="7" t="s">
        <v>806</v>
      </c>
      <c r="JS34" s="7" t="s">
        <v>806</v>
      </c>
      <c r="JT34" s="7" t="s">
        <v>806</v>
      </c>
      <c r="JU34" s="7" t="s">
        <v>806</v>
      </c>
      <c r="JW34" s="7" t="s">
        <v>806</v>
      </c>
      <c r="JZ34" s="7" t="s">
        <v>806</v>
      </c>
      <c r="KB34" s="7" t="s">
        <v>806</v>
      </c>
      <c r="KC34" s="7" t="s">
        <v>806</v>
      </c>
      <c r="KD34" t="s">
        <v>853</v>
      </c>
      <c r="KE34" t="s">
        <v>840</v>
      </c>
      <c r="KF34" t="s">
        <v>854</v>
      </c>
      <c r="KG34" t="s">
        <v>855</v>
      </c>
      <c r="KH34" t="s">
        <v>840</v>
      </c>
      <c r="KI34" t="s">
        <v>856</v>
      </c>
      <c r="KJ34" t="s">
        <v>857</v>
      </c>
      <c r="KK34" t="s">
        <v>828</v>
      </c>
      <c r="KL34" t="s">
        <v>858</v>
      </c>
      <c r="KM34" t="s">
        <v>859</v>
      </c>
      <c r="KN34" t="s">
        <v>831</v>
      </c>
      <c r="KO34" t="s">
        <v>860</v>
      </c>
      <c r="KP34" t="s">
        <v>861</v>
      </c>
      <c r="KQ34" t="s">
        <v>831</v>
      </c>
      <c r="KR34" t="s">
        <v>862</v>
      </c>
      <c r="KS34" t="s">
        <v>863</v>
      </c>
      <c r="KT34" t="s">
        <v>831</v>
      </c>
      <c r="KU34" t="s">
        <v>864</v>
      </c>
      <c r="KV34" t="s">
        <v>865</v>
      </c>
      <c r="KW34" t="s">
        <v>831</v>
      </c>
      <c r="KX34" t="s">
        <v>866</v>
      </c>
      <c r="KY34" t="s">
        <v>867</v>
      </c>
      <c r="KZ34" t="s">
        <v>831</v>
      </c>
      <c r="LA34" t="s">
        <v>868</v>
      </c>
      <c r="LB34" t="s">
        <v>869</v>
      </c>
      <c r="LC34" t="s">
        <v>831</v>
      </c>
      <c r="LD34" t="s">
        <v>870</v>
      </c>
      <c r="LE34" t="s">
        <v>871</v>
      </c>
      <c r="LF34" t="s">
        <v>837</v>
      </c>
      <c r="LG34" t="s">
        <v>872</v>
      </c>
      <c r="LH34" t="s">
        <v>873</v>
      </c>
      <c r="LI34" t="s">
        <v>837</v>
      </c>
      <c r="LJ34" t="s">
        <v>874</v>
      </c>
    </row>
    <row r="35" spans="1:322" x14ac:dyDescent="0.3">
      <c r="A35">
        <v>33</v>
      </c>
      <c r="B35" t="s">
        <v>806</v>
      </c>
      <c r="C35" t="s">
        <v>911</v>
      </c>
      <c r="D35" s="1" t="s">
        <v>1490</v>
      </c>
      <c r="E35" t="s">
        <v>808</v>
      </c>
      <c r="G35" t="s">
        <v>809</v>
      </c>
      <c r="H35" t="s">
        <v>810</v>
      </c>
      <c r="I35" t="s">
        <v>1491</v>
      </c>
      <c r="J35" t="s">
        <v>3160</v>
      </c>
      <c r="L35" t="s">
        <v>1492</v>
      </c>
      <c r="M35" t="s">
        <v>1444</v>
      </c>
      <c r="N35" t="s">
        <v>423</v>
      </c>
      <c r="O35">
        <v>72825</v>
      </c>
      <c r="P35">
        <v>2224323555</v>
      </c>
      <c r="Q35" s="3" t="s">
        <v>1493</v>
      </c>
      <c r="R35">
        <v>2</v>
      </c>
      <c r="S35" t="s">
        <v>1785</v>
      </c>
      <c r="T35" t="s">
        <v>1748</v>
      </c>
      <c r="U35" t="s">
        <v>1749</v>
      </c>
      <c r="V35">
        <v>360</v>
      </c>
      <c r="W35">
        <v>360</v>
      </c>
      <c r="X35">
        <v>1</v>
      </c>
      <c r="Y35" t="s">
        <v>1780</v>
      </c>
      <c r="Z35">
        <v>1</v>
      </c>
      <c r="AA35">
        <v>1</v>
      </c>
      <c r="AB35">
        <v>0</v>
      </c>
      <c r="AC35">
        <v>0</v>
      </c>
      <c r="AD35" t="s">
        <v>876</v>
      </c>
      <c r="AE35" t="s">
        <v>814</v>
      </c>
      <c r="AF35" t="s">
        <v>1495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498</v>
      </c>
      <c r="AQ35" t="s">
        <v>816</v>
      </c>
      <c r="AR35" s="4">
        <f t="shared" ref="AR35:AR66" si="18">+AS35+AU35+BE35+CD35+CE35+CF35+CG35+CH35+CI35+CW35</f>
        <v>22</v>
      </c>
      <c r="AS35">
        <v>2</v>
      </c>
      <c r="AT35" t="s">
        <v>985</v>
      </c>
      <c r="AU35">
        <v>7</v>
      </c>
      <c r="AV35" t="s">
        <v>818</v>
      </c>
      <c r="AW35">
        <v>6</v>
      </c>
      <c r="AX35">
        <v>1</v>
      </c>
      <c r="BE35">
        <v>1</v>
      </c>
      <c r="BF35" t="s">
        <v>819</v>
      </c>
      <c r="BH35">
        <v>1</v>
      </c>
      <c r="BI35" t="s">
        <v>820</v>
      </c>
      <c r="BJ35">
        <v>6</v>
      </c>
      <c r="BK35">
        <v>13</v>
      </c>
      <c r="BL35">
        <v>19</v>
      </c>
      <c r="BM35" t="s">
        <v>821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820</v>
      </c>
      <c r="DC35">
        <v>4</v>
      </c>
      <c r="DD35" t="s">
        <v>822</v>
      </c>
      <c r="DG35">
        <v>2</v>
      </c>
      <c r="DH35" t="s">
        <v>823</v>
      </c>
      <c r="DO35" t="s">
        <v>1695</v>
      </c>
      <c r="DP35" t="s">
        <v>1696</v>
      </c>
      <c r="DQ35" t="s">
        <v>1697</v>
      </c>
      <c r="DR35" t="s">
        <v>1703</v>
      </c>
      <c r="DW35">
        <v>29</v>
      </c>
      <c r="DX35" t="s">
        <v>817</v>
      </c>
      <c r="DY35">
        <v>2024</v>
      </c>
      <c r="DZ35" t="s">
        <v>1494</v>
      </c>
      <c r="EA35" t="s">
        <v>1786</v>
      </c>
      <c r="EB35" t="s">
        <v>1786</v>
      </c>
      <c r="EC35" t="s">
        <v>437</v>
      </c>
      <c r="ED35" t="s">
        <v>437</v>
      </c>
      <c r="EE35" t="s">
        <v>1787</v>
      </c>
      <c r="EF35" t="s">
        <v>439</v>
      </c>
      <c r="EG35" t="s">
        <v>440</v>
      </c>
      <c r="EH35" t="s">
        <v>1496</v>
      </c>
      <c r="EI35" s="10" t="s">
        <v>1497</v>
      </c>
      <c r="EJ35" s="1" t="s">
        <v>828</v>
      </c>
      <c r="EK35" t="s">
        <v>1498</v>
      </c>
      <c r="EL35" s="10" t="s">
        <v>1499</v>
      </c>
      <c r="EM35" t="s">
        <v>1274</v>
      </c>
      <c r="EN35" t="s">
        <v>1500</v>
      </c>
      <c r="EO35" s="10" t="s">
        <v>1501</v>
      </c>
      <c r="EP35" t="s">
        <v>1274</v>
      </c>
      <c r="EQ35" t="s">
        <v>1502</v>
      </c>
      <c r="ER35" s="10" t="s">
        <v>1509</v>
      </c>
      <c r="ES35" t="s">
        <v>837</v>
      </c>
      <c r="ET35" t="s">
        <v>1510</v>
      </c>
      <c r="EU35" s="10" t="s">
        <v>1503</v>
      </c>
      <c r="EV35" t="s">
        <v>837</v>
      </c>
      <c r="EW35" t="s">
        <v>1504</v>
      </c>
      <c r="EX35" s="10" t="s">
        <v>1505</v>
      </c>
      <c r="EY35" t="s">
        <v>837</v>
      </c>
      <c r="EZ35" t="s">
        <v>1506</v>
      </c>
      <c r="FA35" s="10" t="s">
        <v>1507</v>
      </c>
      <c r="FB35" t="s">
        <v>831</v>
      </c>
      <c r="FC35" t="s">
        <v>1508</v>
      </c>
      <c r="FD35" s="10" t="s">
        <v>1511</v>
      </c>
      <c r="FE35" t="s">
        <v>834</v>
      </c>
      <c r="FF35" t="s">
        <v>1512</v>
      </c>
      <c r="FG35" s="10" t="s">
        <v>1513</v>
      </c>
      <c r="FH35" t="s">
        <v>831</v>
      </c>
      <c r="FI35" t="s">
        <v>1514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444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1515</v>
      </c>
      <c r="FY35" t="s">
        <v>831</v>
      </c>
      <c r="FZ35" t="s">
        <v>1516</v>
      </c>
      <c r="GA35" t="s">
        <v>1517</v>
      </c>
      <c r="GB35" t="s">
        <v>831</v>
      </c>
      <c r="GC35" t="s">
        <v>1518</v>
      </c>
      <c r="GD35" s="7" t="s">
        <v>806</v>
      </c>
      <c r="GE35" s="7" t="s">
        <v>806</v>
      </c>
      <c r="GF35" s="7" t="s">
        <v>806</v>
      </c>
      <c r="GG35" s="7" t="s">
        <v>806</v>
      </c>
      <c r="GH35" s="7" t="s">
        <v>806</v>
      </c>
      <c r="GI35" s="7" t="s">
        <v>806</v>
      </c>
      <c r="GJ35" s="7" t="s">
        <v>806</v>
      </c>
      <c r="GK35" s="7" t="s">
        <v>806</v>
      </c>
      <c r="GX35" s="7" t="s">
        <v>806</v>
      </c>
      <c r="HB35" s="7" t="s">
        <v>806</v>
      </c>
      <c r="HC35" t="s">
        <v>806</v>
      </c>
      <c r="HD35" t="s">
        <v>806</v>
      </c>
      <c r="HE35" s="7" t="s">
        <v>806</v>
      </c>
      <c r="HG35" s="7" t="s">
        <v>806</v>
      </c>
      <c r="HH35" s="7" t="s">
        <v>806</v>
      </c>
      <c r="HI35" s="7" t="s">
        <v>806</v>
      </c>
      <c r="HJ35" s="7" t="s">
        <v>806</v>
      </c>
      <c r="HL35" t="s">
        <v>806</v>
      </c>
      <c r="HM35" s="7" t="s">
        <v>806</v>
      </c>
      <c r="HN35" s="7" t="s">
        <v>806</v>
      </c>
      <c r="HO35" s="7" t="s">
        <v>806</v>
      </c>
      <c r="HS35" s="7" t="s">
        <v>806</v>
      </c>
      <c r="HT35" s="7" t="s">
        <v>806</v>
      </c>
      <c r="HU35" s="7" t="s">
        <v>806</v>
      </c>
      <c r="HV35" s="7" t="s">
        <v>806</v>
      </c>
      <c r="HW35" s="7" t="s">
        <v>806</v>
      </c>
      <c r="HX35" s="7" t="s">
        <v>806</v>
      </c>
      <c r="HY35" s="7" t="s">
        <v>806</v>
      </c>
      <c r="HZ35" s="7" t="s">
        <v>806</v>
      </c>
      <c r="IA35" s="7" t="s">
        <v>806</v>
      </c>
      <c r="IB35" s="7" t="s">
        <v>806</v>
      </c>
      <c r="ID35" s="7" t="s">
        <v>806</v>
      </c>
      <c r="IE35" t="s">
        <v>806</v>
      </c>
      <c r="IF35" s="7" t="s">
        <v>806</v>
      </c>
      <c r="IG35" s="7" t="s">
        <v>806</v>
      </c>
      <c r="IK35" s="7" t="s">
        <v>806</v>
      </c>
      <c r="IM35" s="7" t="s">
        <v>806</v>
      </c>
      <c r="IN35" s="7" t="s">
        <v>806</v>
      </c>
      <c r="IO35" s="7" t="s">
        <v>806</v>
      </c>
      <c r="IP35" s="7" t="s">
        <v>806</v>
      </c>
      <c r="IQ35" s="7" t="s">
        <v>806</v>
      </c>
      <c r="IR35" s="7" t="s">
        <v>806</v>
      </c>
      <c r="IS35" s="7" t="s">
        <v>806</v>
      </c>
      <c r="IU35" s="7" t="s">
        <v>806</v>
      </c>
      <c r="IV35" t="s">
        <v>806</v>
      </c>
      <c r="JB35" s="7" t="s">
        <v>806</v>
      </c>
      <c r="JE35" s="7" t="s">
        <v>806</v>
      </c>
      <c r="JF35" s="7" t="s">
        <v>806</v>
      </c>
      <c r="JG35" t="s">
        <v>806</v>
      </c>
      <c r="JH35" s="7" t="s">
        <v>806</v>
      </c>
      <c r="JI35" s="7" t="s">
        <v>806</v>
      </c>
      <c r="JJ35" s="7" t="s">
        <v>806</v>
      </c>
      <c r="JM35" s="7" t="s">
        <v>806</v>
      </c>
      <c r="JN35" s="7" t="s">
        <v>806</v>
      </c>
      <c r="JO35" s="7" t="s">
        <v>806</v>
      </c>
      <c r="JP35" s="7" t="s">
        <v>806</v>
      </c>
      <c r="JQ35" s="7" t="s">
        <v>806</v>
      </c>
      <c r="JR35" s="7" t="s">
        <v>806</v>
      </c>
      <c r="JS35" s="7" t="s">
        <v>806</v>
      </c>
      <c r="JT35" s="7" t="s">
        <v>806</v>
      </c>
      <c r="JU35" s="7" t="s">
        <v>806</v>
      </c>
      <c r="JW35" s="7" t="s">
        <v>806</v>
      </c>
      <c r="JZ35" s="7" t="s">
        <v>806</v>
      </c>
      <c r="KB35" s="7" t="s">
        <v>806</v>
      </c>
      <c r="KC35" t="s">
        <v>806</v>
      </c>
      <c r="KD35" t="s">
        <v>1519</v>
      </c>
      <c r="KE35" t="s">
        <v>831</v>
      </c>
      <c r="KF35" t="s">
        <v>1520</v>
      </c>
      <c r="KG35" t="s">
        <v>1521</v>
      </c>
      <c r="KH35" t="s">
        <v>831</v>
      </c>
      <c r="KI35" t="s">
        <v>1522</v>
      </c>
      <c r="KJ35" t="s">
        <v>1523</v>
      </c>
      <c r="KK35" t="s">
        <v>847</v>
      </c>
      <c r="KL35" t="s">
        <v>1524</v>
      </c>
      <c r="KM35" t="s">
        <v>1525</v>
      </c>
      <c r="KN35" t="s">
        <v>831</v>
      </c>
      <c r="KO35" t="s">
        <v>1526</v>
      </c>
      <c r="KP35" t="s">
        <v>1527</v>
      </c>
      <c r="KQ35" t="s">
        <v>1186</v>
      </c>
      <c r="KR35" t="s">
        <v>1528</v>
      </c>
      <c r="KS35" t="s">
        <v>1529</v>
      </c>
      <c r="KT35" t="s">
        <v>831</v>
      </c>
      <c r="KU35" t="s">
        <v>1530</v>
      </c>
    </row>
    <row r="36" spans="1:322" x14ac:dyDescent="0.3">
      <c r="A36">
        <v>34</v>
      </c>
      <c r="B36" t="s">
        <v>806</v>
      </c>
      <c r="C36" t="s">
        <v>911</v>
      </c>
      <c r="D36" s="1" t="s">
        <v>1067</v>
      </c>
      <c r="E36" t="s">
        <v>808</v>
      </c>
      <c r="G36" t="s">
        <v>1068</v>
      </c>
      <c r="H36" t="s">
        <v>810</v>
      </c>
      <c r="I36" t="s">
        <v>1069</v>
      </c>
      <c r="J36" t="s">
        <v>3161</v>
      </c>
      <c r="L36" t="s">
        <v>421</v>
      </c>
      <c r="M36" t="s">
        <v>776</v>
      </c>
      <c r="N36" t="s">
        <v>423</v>
      </c>
      <c r="O36" s="6">
        <v>72750</v>
      </c>
      <c r="P36">
        <v>2222289701</v>
      </c>
      <c r="Q36" s="3" t="s">
        <v>1094</v>
      </c>
      <c r="R36">
        <v>12</v>
      </c>
      <c r="S36" t="s">
        <v>1788</v>
      </c>
      <c r="T36" t="s">
        <v>1741</v>
      </c>
      <c r="U36" t="s">
        <v>1742</v>
      </c>
      <c r="V36">
        <v>329.4</v>
      </c>
      <c r="W36">
        <v>329.4</v>
      </c>
      <c r="X36">
        <v>1</v>
      </c>
      <c r="Y36" t="s">
        <v>1780</v>
      </c>
      <c r="Z36">
        <v>1</v>
      </c>
      <c r="AA36">
        <v>1</v>
      </c>
      <c r="AB36">
        <v>0</v>
      </c>
      <c r="AC36">
        <v>0</v>
      </c>
      <c r="AD36" t="s">
        <v>876</v>
      </c>
      <c r="AE36" t="s">
        <v>814</v>
      </c>
      <c r="AF36" t="s">
        <v>1070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498</v>
      </c>
      <c r="AQ36" t="s">
        <v>816</v>
      </c>
      <c r="AR36" s="4">
        <f t="shared" si="18"/>
        <v>20</v>
      </c>
      <c r="AS36">
        <v>1</v>
      </c>
      <c r="AT36" t="s">
        <v>985</v>
      </c>
      <c r="AU36">
        <v>5</v>
      </c>
      <c r="AV36" t="s">
        <v>818</v>
      </c>
      <c r="AW36">
        <v>4</v>
      </c>
      <c r="AX36">
        <v>1</v>
      </c>
      <c r="BE36">
        <v>1</v>
      </c>
      <c r="BF36" t="s">
        <v>819</v>
      </c>
      <c r="BH36">
        <v>1</v>
      </c>
      <c r="BI36" t="s">
        <v>820</v>
      </c>
      <c r="BJ36">
        <v>4</v>
      </c>
      <c r="BK36">
        <v>5</v>
      </c>
      <c r="BL36">
        <v>9</v>
      </c>
      <c r="BM36" t="s">
        <v>821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820</v>
      </c>
      <c r="DC36">
        <v>4</v>
      </c>
      <c r="DD36" t="s">
        <v>822</v>
      </c>
      <c r="DG36">
        <v>2</v>
      </c>
      <c r="DH36" t="s">
        <v>823</v>
      </c>
      <c r="DO36" t="s">
        <v>1695</v>
      </c>
      <c r="DP36" t="s">
        <v>1696</v>
      </c>
      <c r="DQ36" t="s">
        <v>1697</v>
      </c>
      <c r="DR36" t="s">
        <v>1735</v>
      </c>
      <c r="DW36">
        <v>26</v>
      </c>
      <c r="DX36" t="s">
        <v>817</v>
      </c>
      <c r="DY36">
        <v>2024</v>
      </c>
      <c r="DZ36" t="s">
        <v>1326</v>
      </c>
      <c r="EA36" t="s">
        <v>1789</v>
      </c>
      <c r="EB36" t="s">
        <v>1790</v>
      </c>
      <c r="EC36" t="s">
        <v>1791</v>
      </c>
      <c r="ED36" t="s">
        <v>1792</v>
      </c>
      <c r="EF36" t="s">
        <v>439</v>
      </c>
      <c r="EG36" t="s">
        <v>440</v>
      </c>
      <c r="EH36" t="s">
        <v>1071</v>
      </c>
      <c r="EI36" s="10" t="s">
        <v>1072</v>
      </c>
      <c r="EJ36" t="s">
        <v>1186</v>
      </c>
      <c r="EK36" t="s">
        <v>1073</v>
      </c>
      <c r="EL36" s="10" t="s">
        <v>1074</v>
      </c>
      <c r="EM36" t="s">
        <v>831</v>
      </c>
      <c r="EN36" t="s">
        <v>1075</v>
      </c>
      <c r="EO36" s="10" t="s">
        <v>1076</v>
      </c>
      <c r="EP36" t="s">
        <v>831</v>
      </c>
      <c r="EQ36" t="s">
        <v>1077</v>
      </c>
      <c r="ER36" s="10" t="s">
        <v>1078</v>
      </c>
      <c r="ES36" t="s">
        <v>847</v>
      </c>
      <c r="ET36" t="s">
        <v>1079</v>
      </c>
      <c r="EU36" s="10" t="s">
        <v>1080</v>
      </c>
      <c r="EV36" t="s">
        <v>837</v>
      </c>
      <c r="EW36" t="s">
        <v>1081</v>
      </c>
      <c r="EX36" s="10" t="s">
        <v>1082</v>
      </c>
      <c r="EY36" t="s">
        <v>834</v>
      </c>
      <c r="EZ36" t="s">
        <v>1083</v>
      </c>
      <c r="FA36" s="10" t="s">
        <v>1084</v>
      </c>
      <c r="FB36" t="s">
        <v>837</v>
      </c>
      <c r="FC36" t="s">
        <v>1085</v>
      </c>
      <c r="FD36" s="10" t="s">
        <v>1086</v>
      </c>
      <c r="FE36" t="s">
        <v>834</v>
      </c>
      <c r="FF36" t="s">
        <v>1087</v>
      </c>
      <c r="FG36" s="10" t="s">
        <v>1088</v>
      </c>
      <c r="FH36" t="s">
        <v>837</v>
      </c>
      <c r="FI36" t="s">
        <v>1089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444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806</v>
      </c>
      <c r="GE36" s="7" t="s">
        <v>806</v>
      </c>
      <c r="GF36" s="7" t="s">
        <v>806</v>
      </c>
      <c r="GG36" s="7" t="s">
        <v>806</v>
      </c>
      <c r="GH36" t="s">
        <v>806</v>
      </c>
      <c r="GI36" s="7" t="s">
        <v>806</v>
      </c>
      <c r="GJ36" s="7" t="s">
        <v>806</v>
      </c>
      <c r="GK36" s="7" t="s">
        <v>806</v>
      </c>
      <c r="GX36" s="7" t="s">
        <v>806</v>
      </c>
      <c r="HB36" s="7" t="s">
        <v>806</v>
      </c>
      <c r="HC36" t="s">
        <v>806</v>
      </c>
      <c r="HD36" t="s">
        <v>806</v>
      </c>
      <c r="HE36" s="7" t="s">
        <v>806</v>
      </c>
      <c r="HG36" s="7" t="s">
        <v>806</v>
      </c>
      <c r="HH36" s="7" t="s">
        <v>806</v>
      </c>
      <c r="HI36" s="7" t="s">
        <v>806</v>
      </c>
      <c r="HJ36" s="7" t="s">
        <v>806</v>
      </c>
      <c r="HL36" s="7" t="s">
        <v>806</v>
      </c>
      <c r="HM36" s="7" t="s">
        <v>806</v>
      </c>
      <c r="HN36" s="7" t="s">
        <v>806</v>
      </c>
      <c r="HO36" s="7" t="s">
        <v>806</v>
      </c>
      <c r="HS36" s="7" t="s">
        <v>806</v>
      </c>
      <c r="HT36" s="7" t="s">
        <v>806</v>
      </c>
      <c r="HU36" s="7" t="s">
        <v>806</v>
      </c>
      <c r="HV36" s="7" t="s">
        <v>806</v>
      </c>
      <c r="HW36" s="7" t="s">
        <v>806</v>
      </c>
      <c r="HX36" s="7" t="s">
        <v>806</v>
      </c>
      <c r="HY36" s="7" t="s">
        <v>806</v>
      </c>
      <c r="HZ36" s="7" t="s">
        <v>806</v>
      </c>
      <c r="IA36" s="7" t="s">
        <v>806</v>
      </c>
      <c r="IB36" s="7" t="s">
        <v>806</v>
      </c>
      <c r="ID36" s="7" t="s">
        <v>806</v>
      </c>
      <c r="IF36" s="7" t="s">
        <v>806</v>
      </c>
      <c r="IG36" s="7" t="s">
        <v>806</v>
      </c>
      <c r="IK36" s="7" t="s">
        <v>806</v>
      </c>
      <c r="IM36" s="7" t="s">
        <v>806</v>
      </c>
      <c r="IN36" s="7" t="s">
        <v>806</v>
      </c>
      <c r="IO36" s="7" t="s">
        <v>806</v>
      </c>
      <c r="IP36" s="7" t="s">
        <v>806</v>
      </c>
      <c r="IQ36" s="7" t="s">
        <v>806</v>
      </c>
      <c r="IR36" s="7" t="s">
        <v>806</v>
      </c>
      <c r="IS36" t="s">
        <v>806</v>
      </c>
      <c r="IU36" s="7" t="s">
        <v>806</v>
      </c>
      <c r="IV36" s="7" t="s">
        <v>806</v>
      </c>
      <c r="JB36" s="7" t="s">
        <v>806</v>
      </c>
      <c r="JE36" s="7" t="s">
        <v>806</v>
      </c>
      <c r="JF36" s="7" t="s">
        <v>806</v>
      </c>
      <c r="JG36" t="s">
        <v>806</v>
      </c>
      <c r="JH36" s="7" t="s">
        <v>806</v>
      </c>
      <c r="JI36" s="7" t="s">
        <v>806</v>
      </c>
      <c r="JJ36" s="7" t="s">
        <v>806</v>
      </c>
      <c r="JM36" s="7" t="s">
        <v>806</v>
      </c>
      <c r="JN36" s="7" t="s">
        <v>806</v>
      </c>
      <c r="JO36" s="7" t="s">
        <v>806</v>
      </c>
      <c r="JP36" s="7" t="s">
        <v>806</v>
      </c>
      <c r="JQ36" s="7" t="s">
        <v>806</v>
      </c>
      <c r="JR36" s="7" t="s">
        <v>806</v>
      </c>
      <c r="JS36" s="7" t="s">
        <v>806</v>
      </c>
      <c r="JT36" s="7" t="s">
        <v>806</v>
      </c>
      <c r="JU36" s="7" t="s">
        <v>806</v>
      </c>
      <c r="JW36" s="7" t="s">
        <v>806</v>
      </c>
      <c r="JZ36" s="7" t="s">
        <v>806</v>
      </c>
      <c r="KB36" s="7" t="s">
        <v>806</v>
      </c>
      <c r="KC36" s="7" t="s">
        <v>806</v>
      </c>
    </row>
    <row r="37" spans="1:322" x14ac:dyDescent="0.3">
      <c r="A37">
        <v>35</v>
      </c>
      <c r="B37" t="s">
        <v>806</v>
      </c>
      <c r="C37" t="s">
        <v>911</v>
      </c>
      <c r="D37" s="1" t="s">
        <v>1018</v>
      </c>
      <c r="E37" t="s">
        <v>808</v>
      </c>
      <c r="G37" t="s">
        <v>809</v>
      </c>
      <c r="H37" t="s">
        <v>810</v>
      </c>
      <c r="I37" t="s">
        <v>955</v>
      </c>
      <c r="J37" t="s">
        <v>3162</v>
      </c>
      <c r="L37" t="s">
        <v>958</v>
      </c>
      <c r="M37" t="s">
        <v>423</v>
      </c>
      <c r="N37" t="s">
        <v>423</v>
      </c>
      <c r="O37">
        <v>72490</v>
      </c>
      <c r="P37">
        <v>2223953433</v>
      </c>
      <c r="Q37" s="3" t="s">
        <v>959</v>
      </c>
      <c r="R37">
        <v>7</v>
      </c>
      <c r="S37" t="s">
        <v>1793</v>
      </c>
      <c r="T37" t="s">
        <v>1748</v>
      </c>
      <c r="U37" t="s">
        <v>1749</v>
      </c>
      <c r="V37">
        <v>303</v>
      </c>
      <c r="W37">
        <v>303</v>
      </c>
      <c r="X37">
        <v>1</v>
      </c>
      <c r="Y37" t="s">
        <v>1780</v>
      </c>
      <c r="Z37">
        <v>1</v>
      </c>
      <c r="AA37">
        <v>1</v>
      </c>
      <c r="AB37">
        <v>0</v>
      </c>
      <c r="AC37">
        <v>0</v>
      </c>
      <c r="AD37" t="s">
        <v>876</v>
      </c>
      <c r="AE37" t="s">
        <v>814</v>
      </c>
      <c r="AF37" t="s">
        <v>960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498</v>
      </c>
      <c r="AQ37" t="s">
        <v>816</v>
      </c>
      <c r="AR37" s="4">
        <f t="shared" si="18"/>
        <v>19</v>
      </c>
      <c r="AS37">
        <v>1</v>
      </c>
      <c r="AT37" t="s">
        <v>985</v>
      </c>
      <c r="AU37">
        <v>6</v>
      </c>
      <c r="AV37" t="s">
        <v>818</v>
      </c>
      <c r="AW37">
        <v>5</v>
      </c>
      <c r="AX37">
        <v>1</v>
      </c>
      <c r="BE37">
        <v>3</v>
      </c>
      <c r="BF37" t="s">
        <v>819</v>
      </c>
      <c r="BH37">
        <v>3</v>
      </c>
      <c r="BI37" t="s">
        <v>820</v>
      </c>
      <c r="BJ37">
        <v>11</v>
      </c>
      <c r="BK37">
        <v>6</v>
      </c>
      <c r="BL37">
        <v>13</v>
      </c>
      <c r="BM37" t="s">
        <v>821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820</v>
      </c>
      <c r="DC37">
        <v>4</v>
      </c>
      <c r="DD37" t="s">
        <v>822</v>
      </c>
      <c r="DG37">
        <v>2</v>
      </c>
      <c r="DH37" t="s">
        <v>823</v>
      </c>
      <c r="DO37" t="s">
        <v>1695</v>
      </c>
      <c r="DP37" t="s">
        <v>1696</v>
      </c>
      <c r="DQ37" t="s">
        <v>1697</v>
      </c>
      <c r="DR37" t="s">
        <v>1703</v>
      </c>
      <c r="DW37">
        <v>2</v>
      </c>
      <c r="DX37" t="s">
        <v>817</v>
      </c>
      <c r="DY37">
        <v>2024</v>
      </c>
      <c r="DZ37" t="s">
        <v>1322</v>
      </c>
      <c r="EA37" t="s">
        <v>1794</v>
      </c>
      <c r="EB37" t="s">
        <v>1795</v>
      </c>
      <c r="EC37" t="s">
        <v>1796</v>
      </c>
      <c r="ED37" t="s">
        <v>1797</v>
      </c>
      <c r="EE37" t="s">
        <v>1798</v>
      </c>
      <c r="EF37" t="s">
        <v>439</v>
      </c>
      <c r="EG37" t="s">
        <v>440</v>
      </c>
      <c r="EH37" t="s">
        <v>962</v>
      </c>
      <c r="EI37" s="10" t="s">
        <v>963</v>
      </c>
      <c r="EJ37" t="s">
        <v>1186</v>
      </c>
      <c r="EK37" t="s">
        <v>964</v>
      </c>
      <c r="EL37" s="10" t="s">
        <v>965</v>
      </c>
      <c r="EM37" t="s">
        <v>837</v>
      </c>
      <c r="EN37" t="s">
        <v>966</v>
      </c>
      <c r="EO37" s="10" t="s">
        <v>967</v>
      </c>
      <c r="EP37" t="s">
        <v>837</v>
      </c>
      <c r="EQ37" t="s">
        <v>968</v>
      </c>
      <c r="ER37" s="10" t="s">
        <v>969</v>
      </c>
      <c r="ES37" t="s">
        <v>889</v>
      </c>
      <c r="ET37" t="s">
        <v>970</v>
      </c>
      <c r="EU37" s="10" t="s">
        <v>971</v>
      </c>
      <c r="EV37" t="s">
        <v>889</v>
      </c>
      <c r="EW37" t="s">
        <v>972</v>
      </c>
      <c r="EX37" s="10" t="s">
        <v>973</v>
      </c>
      <c r="EY37" t="s">
        <v>847</v>
      </c>
      <c r="EZ37" t="s">
        <v>974</v>
      </c>
      <c r="FA37" s="10" t="s">
        <v>975</v>
      </c>
      <c r="FB37" t="s">
        <v>831</v>
      </c>
      <c r="FC37" t="s">
        <v>976</v>
      </c>
      <c r="FD37" s="10" t="s">
        <v>977</v>
      </c>
      <c r="FE37" t="s">
        <v>837</v>
      </c>
      <c r="FF37" t="s">
        <v>978</v>
      </c>
      <c r="FG37" s="10" t="s">
        <v>979</v>
      </c>
      <c r="FH37" t="s">
        <v>831</v>
      </c>
      <c r="FI37" t="s">
        <v>980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444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806</v>
      </c>
      <c r="GE37" s="7" t="s">
        <v>806</v>
      </c>
      <c r="GF37" s="7" t="s">
        <v>806</v>
      </c>
      <c r="GG37" s="7" t="s">
        <v>806</v>
      </c>
      <c r="GH37" s="7" t="s">
        <v>806</v>
      </c>
      <c r="GI37" s="7" t="s">
        <v>806</v>
      </c>
      <c r="GK37" s="7" t="s">
        <v>806</v>
      </c>
      <c r="GX37" s="7" t="s">
        <v>806</v>
      </c>
      <c r="HB37" s="7" t="s">
        <v>806</v>
      </c>
      <c r="HC37" s="7" t="s">
        <v>806</v>
      </c>
      <c r="HD37" s="7" t="s">
        <v>806</v>
      </c>
      <c r="HE37" s="7" t="s">
        <v>806</v>
      </c>
      <c r="HG37" s="7" t="s">
        <v>806</v>
      </c>
      <c r="HH37" s="7" t="s">
        <v>806</v>
      </c>
      <c r="HI37" s="7" t="s">
        <v>806</v>
      </c>
      <c r="HJ37" s="7" t="s">
        <v>806</v>
      </c>
      <c r="HL37" s="7" t="s">
        <v>806</v>
      </c>
      <c r="HM37" s="7" t="s">
        <v>806</v>
      </c>
      <c r="HN37" s="7" t="s">
        <v>806</v>
      </c>
      <c r="HO37" s="7" t="s">
        <v>806</v>
      </c>
      <c r="HS37" s="7" t="s">
        <v>806</v>
      </c>
      <c r="HT37" s="7" t="s">
        <v>806</v>
      </c>
      <c r="HU37" s="7" t="s">
        <v>806</v>
      </c>
      <c r="HV37" s="7" t="s">
        <v>806</v>
      </c>
      <c r="HW37" s="7" t="s">
        <v>806</v>
      </c>
      <c r="HX37" s="7" t="s">
        <v>806</v>
      </c>
      <c r="HY37" s="7" t="s">
        <v>806</v>
      </c>
      <c r="HZ37" s="7" t="s">
        <v>806</v>
      </c>
      <c r="IA37" s="7" t="s">
        <v>806</v>
      </c>
      <c r="IB37" s="7" t="s">
        <v>806</v>
      </c>
      <c r="ID37" s="7" t="s">
        <v>806</v>
      </c>
      <c r="IG37" s="7" t="s">
        <v>806</v>
      </c>
      <c r="IK37" s="7" t="s">
        <v>806</v>
      </c>
      <c r="IL37" s="7" t="s">
        <v>806</v>
      </c>
      <c r="IM37" s="7" t="s">
        <v>806</v>
      </c>
      <c r="IN37" s="7" t="s">
        <v>806</v>
      </c>
      <c r="IO37" s="7" t="s">
        <v>806</v>
      </c>
      <c r="IP37" s="7" t="s">
        <v>806</v>
      </c>
      <c r="IQ37" s="7" t="s">
        <v>806</v>
      </c>
      <c r="IR37" s="7" t="s">
        <v>806</v>
      </c>
      <c r="IS37" s="7" t="s">
        <v>806</v>
      </c>
      <c r="IU37" s="7" t="s">
        <v>806</v>
      </c>
      <c r="IV37" s="7" t="s">
        <v>806</v>
      </c>
      <c r="JB37" s="7" t="s">
        <v>806</v>
      </c>
      <c r="JE37" s="7" t="s">
        <v>806</v>
      </c>
      <c r="JF37" s="7" t="s">
        <v>806</v>
      </c>
      <c r="JG37" s="7" t="s">
        <v>806</v>
      </c>
      <c r="JH37" s="7" t="s">
        <v>806</v>
      </c>
      <c r="JI37" s="7" t="s">
        <v>806</v>
      </c>
      <c r="JJ37" s="7" t="s">
        <v>806</v>
      </c>
      <c r="JM37" s="7" t="s">
        <v>806</v>
      </c>
      <c r="JN37" s="7" t="s">
        <v>806</v>
      </c>
      <c r="JO37" s="7" t="s">
        <v>806</v>
      </c>
      <c r="JP37" s="7" t="s">
        <v>806</v>
      </c>
      <c r="JQ37" s="7" t="s">
        <v>806</v>
      </c>
      <c r="JR37" s="7" t="s">
        <v>806</v>
      </c>
      <c r="JS37" s="7" t="s">
        <v>806</v>
      </c>
      <c r="JT37" s="7" t="s">
        <v>806</v>
      </c>
      <c r="JU37" s="7" t="s">
        <v>806</v>
      </c>
      <c r="JW37" s="7" t="s">
        <v>806</v>
      </c>
      <c r="JZ37" s="7" t="s">
        <v>806</v>
      </c>
      <c r="KB37" s="7" t="s">
        <v>806</v>
      </c>
      <c r="KC37" s="7" t="s">
        <v>806</v>
      </c>
    </row>
    <row r="38" spans="1:322" x14ac:dyDescent="0.3">
      <c r="A38">
        <v>36</v>
      </c>
      <c r="B38" t="s">
        <v>806</v>
      </c>
      <c r="C38" t="s">
        <v>911</v>
      </c>
      <c r="D38" t="s">
        <v>1467</v>
      </c>
      <c r="E38" t="s">
        <v>808</v>
      </c>
      <c r="G38" t="s">
        <v>809</v>
      </c>
      <c r="H38" t="s">
        <v>810</v>
      </c>
      <c r="I38" t="s">
        <v>1468</v>
      </c>
      <c r="J38" t="s">
        <v>3163</v>
      </c>
      <c r="L38" t="s">
        <v>1469</v>
      </c>
      <c r="M38" t="s">
        <v>1444</v>
      </c>
      <c r="N38" t="s">
        <v>423</v>
      </c>
      <c r="O38">
        <v>72830</v>
      </c>
      <c r="P38">
        <v>2221054937</v>
      </c>
      <c r="Q38" s="3" t="s">
        <v>1470</v>
      </c>
      <c r="T38" t="s">
        <v>1679</v>
      </c>
      <c r="U38" t="s">
        <v>1680</v>
      </c>
      <c r="V38">
        <v>344.75</v>
      </c>
      <c r="W38">
        <v>344.75</v>
      </c>
      <c r="X38">
        <v>1</v>
      </c>
      <c r="Y38" t="s">
        <v>1733</v>
      </c>
      <c r="Z38">
        <v>1</v>
      </c>
      <c r="AA38">
        <v>1</v>
      </c>
      <c r="AB38">
        <v>1</v>
      </c>
      <c r="AC38">
        <v>0</v>
      </c>
      <c r="AD38" t="s">
        <v>1191</v>
      </c>
      <c r="AE38" t="s">
        <v>814</v>
      </c>
      <c r="AF38" t="s">
        <v>1471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498</v>
      </c>
      <c r="AQ38" t="s">
        <v>816</v>
      </c>
      <c r="AR38" s="4">
        <f t="shared" si="18"/>
        <v>31</v>
      </c>
      <c r="AS38">
        <v>1</v>
      </c>
      <c r="AT38" t="s">
        <v>985</v>
      </c>
      <c r="AU38">
        <v>7</v>
      </c>
      <c r="AV38" t="s">
        <v>818</v>
      </c>
      <c r="AW38">
        <v>6</v>
      </c>
      <c r="AX38">
        <v>1</v>
      </c>
      <c r="BE38">
        <v>1</v>
      </c>
      <c r="BF38" t="s">
        <v>819</v>
      </c>
      <c r="BH38">
        <v>1</v>
      </c>
      <c r="BI38" t="s">
        <v>820</v>
      </c>
      <c r="BJ38">
        <v>7</v>
      </c>
      <c r="BK38">
        <v>6</v>
      </c>
      <c r="BL38">
        <v>13</v>
      </c>
      <c r="BM38" t="s">
        <v>821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820</v>
      </c>
      <c r="DC38">
        <v>4</v>
      </c>
      <c r="DD38" t="s">
        <v>822</v>
      </c>
      <c r="DG38">
        <v>2</v>
      </c>
      <c r="DH38" t="s">
        <v>823</v>
      </c>
      <c r="DO38" t="s">
        <v>1695</v>
      </c>
      <c r="DP38" t="s">
        <v>1696</v>
      </c>
      <c r="DQ38" t="s">
        <v>1697</v>
      </c>
      <c r="DR38" t="s">
        <v>1703</v>
      </c>
      <c r="DW38">
        <v>29</v>
      </c>
      <c r="DX38" t="s">
        <v>817</v>
      </c>
      <c r="DY38">
        <v>2024</v>
      </c>
      <c r="DZ38" t="s">
        <v>1489</v>
      </c>
      <c r="EA38" t="s">
        <v>1799</v>
      </c>
      <c r="EB38" t="s">
        <v>1800</v>
      </c>
      <c r="EC38" t="s">
        <v>783</v>
      </c>
      <c r="ED38" t="s">
        <v>1801</v>
      </c>
      <c r="EE38" t="s">
        <v>1802</v>
      </c>
      <c r="EF38" t="s">
        <v>439</v>
      </c>
      <c r="EG38" t="s">
        <v>440</v>
      </c>
      <c r="EH38" t="s">
        <v>1472</v>
      </c>
      <c r="EI38" s="10" t="s">
        <v>1473</v>
      </c>
      <c r="EJ38" t="s">
        <v>1186</v>
      </c>
      <c r="EK38" t="s">
        <v>1474</v>
      </c>
      <c r="EL38" s="10" t="s">
        <v>1475</v>
      </c>
      <c r="EM38" t="s">
        <v>889</v>
      </c>
      <c r="EN38" t="s">
        <v>1476</v>
      </c>
      <c r="EO38" s="10" t="s">
        <v>1477</v>
      </c>
      <c r="EP38" t="s">
        <v>847</v>
      </c>
      <c r="EQ38" t="s">
        <v>1478</v>
      </c>
      <c r="ER38" s="10" t="s">
        <v>1479</v>
      </c>
      <c r="ES38" t="s">
        <v>831</v>
      </c>
      <c r="ET38" t="s">
        <v>1480</v>
      </c>
      <c r="EU38" s="10" t="s">
        <v>1481</v>
      </c>
      <c r="EV38" t="s">
        <v>837</v>
      </c>
      <c r="EW38" t="s">
        <v>1482</v>
      </c>
      <c r="EX38" s="10" t="s">
        <v>1483</v>
      </c>
      <c r="EY38" t="s">
        <v>831</v>
      </c>
      <c r="EZ38" t="s">
        <v>1484</v>
      </c>
      <c r="FA38" s="10" t="s">
        <v>1485</v>
      </c>
      <c r="FB38" t="s">
        <v>837</v>
      </c>
      <c r="FC38" t="s">
        <v>1486</v>
      </c>
      <c r="FD38" s="10" t="s">
        <v>1487</v>
      </c>
      <c r="FE38" t="s">
        <v>831</v>
      </c>
      <c r="FF38" t="s">
        <v>1488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444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806</v>
      </c>
      <c r="GE38" s="7" t="s">
        <v>806</v>
      </c>
      <c r="GF38" s="7" t="s">
        <v>806</v>
      </c>
      <c r="GG38" s="7" t="s">
        <v>806</v>
      </c>
      <c r="GH38" s="7" t="s">
        <v>806</v>
      </c>
      <c r="GI38" s="7" t="s">
        <v>806</v>
      </c>
      <c r="GJ38" s="7" t="s">
        <v>806</v>
      </c>
      <c r="GK38" s="7" t="s">
        <v>806</v>
      </c>
      <c r="GX38" s="7" t="s">
        <v>806</v>
      </c>
      <c r="HB38" s="7" t="s">
        <v>806</v>
      </c>
      <c r="HC38" s="7" t="s">
        <v>806</v>
      </c>
      <c r="HD38" s="7" t="s">
        <v>806</v>
      </c>
      <c r="HE38" s="7" t="s">
        <v>806</v>
      </c>
      <c r="HG38" s="7" t="s">
        <v>806</v>
      </c>
      <c r="HH38" s="7" t="s">
        <v>806</v>
      </c>
      <c r="HI38" s="7" t="s">
        <v>806</v>
      </c>
      <c r="HJ38" s="7" t="s">
        <v>806</v>
      </c>
      <c r="HK38" s="7" t="s">
        <v>806</v>
      </c>
      <c r="HL38" s="7" t="s">
        <v>806</v>
      </c>
      <c r="HM38" s="7" t="s">
        <v>806</v>
      </c>
      <c r="HN38" s="7" t="s">
        <v>806</v>
      </c>
      <c r="HO38" s="7" t="s">
        <v>806</v>
      </c>
      <c r="HS38" s="7" t="s">
        <v>806</v>
      </c>
      <c r="HT38" s="7" t="s">
        <v>806</v>
      </c>
      <c r="HU38" s="7" t="s">
        <v>806</v>
      </c>
      <c r="HV38" s="7" t="s">
        <v>806</v>
      </c>
      <c r="HW38" s="7" t="s">
        <v>806</v>
      </c>
      <c r="HX38" s="7" t="s">
        <v>806</v>
      </c>
      <c r="HY38" s="7" t="s">
        <v>806</v>
      </c>
      <c r="HZ38" s="7" t="s">
        <v>806</v>
      </c>
      <c r="IA38" s="7" t="s">
        <v>806</v>
      </c>
      <c r="IB38" s="7" t="s">
        <v>806</v>
      </c>
      <c r="ID38" s="7" t="s">
        <v>806</v>
      </c>
      <c r="IF38" s="7" t="s">
        <v>806</v>
      </c>
      <c r="IG38" s="7" t="s">
        <v>806</v>
      </c>
      <c r="IK38" s="7" t="s">
        <v>806</v>
      </c>
      <c r="IM38" s="7" t="s">
        <v>806</v>
      </c>
      <c r="IN38" s="7" t="s">
        <v>806</v>
      </c>
      <c r="IO38" s="7" t="s">
        <v>806</v>
      </c>
      <c r="IP38" s="7" t="s">
        <v>806</v>
      </c>
      <c r="IQ38" s="7" t="s">
        <v>806</v>
      </c>
      <c r="IR38" s="7" t="s">
        <v>806</v>
      </c>
      <c r="IS38" s="7" t="s">
        <v>806</v>
      </c>
      <c r="IU38" s="7" t="s">
        <v>806</v>
      </c>
      <c r="IV38" s="7" t="s">
        <v>806</v>
      </c>
      <c r="JB38" s="7" t="s">
        <v>806</v>
      </c>
      <c r="JE38" s="7" t="s">
        <v>806</v>
      </c>
      <c r="JF38" s="7" t="s">
        <v>806</v>
      </c>
      <c r="JG38" t="s">
        <v>806</v>
      </c>
      <c r="JH38" s="7" t="s">
        <v>806</v>
      </c>
      <c r="JI38" s="7" t="s">
        <v>806</v>
      </c>
      <c r="JJ38" s="7" t="s">
        <v>806</v>
      </c>
      <c r="JM38" s="7" t="s">
        <v>806</v>
      </c>
      <c r="JN38" s="7" t="s">
        <v>806</v>
      </c>
      <c r="JO38" s="7" t="s">
        <v>806</v>
      </c>
      <c r="JP38" s="7" t="s">
        <v>806</v>
      </c>
      <c r="JQ38" s="7" t="s">
        <v>806</v>
      </c>
      <c r="JR38" s="7" t="s">
        <v>806</v>
      </c>
      <c r="JS38" s="7" t="s">
        <v>806</v>
      </c>
      <c r="JT38" s="7" t="s">
        <v>806</v>
      </c>
      <c r="JU38" s="7" t="s">
        <v>806</v>
      </c>
      <c r="JW38" s="7" t="s">
        <v>806</v>
      </c>
      <c r="JZ38" s="7" t="s">
        <v>806</v>
      </c>
      <c r="KB38" s="7" t="s">
        <v>806</v>
      </c>
      <c r="KC38" s="7" t="s">
        <v>806</v>
      </c>
    </row>
    <row r="39" spans="1:322" x14ac:dyDescent="0.3">
      <c r="A39">
        <v>37</v>
      </c>
      <c r="B39" t="s">
        <v>806</v>
      </c>
      <c r="C39" t="s">
        <v>911</v>
      </c>
      <c r="D39" s="1" t="s">
        <v>1163</v>
      </c>
      <c r="E39" t="s">
        <v>808</v>
      </c>
      <c r="G39" t="s">
        <v>809</v>
      </c>
      <c r="H39" t="s">
        <v>810</v>
      </c>
      <c r="I39" t="s">
        <v>1164</v>
      </c>
      <c r="J39" t="s">
        <v>3168</v>
      </c>
      <c r="L39" t="s">
        <v>1165</v>
      </c>
      <c r="M39" t="s">
        <v>423</v>
      </c>
      <c r="N39" t="s">
        <v>423</v>
      </c>
      <c r="O39">
        <v>72590</v>
      </c>
      <c r="P39">
        <v>2222450490</v>
      </c>
      <c r="Q39" s="3" t="s">
        <v>1166</v>
      </c>
      <c r="R39">
        <v>19</v>
      </c>
      <c r="S39" t="s">
        <v>1803</v>
      </c>
      <c r="T39" t="s">
        <v>1748</v>
      </c>
      <c r="U39" t="s">
        <v>1749</v>
      </c>
      <c r="V39">
        <v>262.45</v>
      </c>
      <c r="W39">
        <v>262.45</v>
      </c>
      <c r="X39">
        <v>1</v>
      </c>
      <c r="Y39" t="s">
        <v>1733</v>
      </c>
      <c r="Z39">
        <v>1</v>
      </c>
      <c r="AA39">
        <v>1</v>
      </c>
      <c r="AB39">
        <v>0</v>
      </c>
      <c r="AC39">
        <v>0</v>
      </c>
      <c r="AD39" t="s">
        <v>876</v>
      </c>
      <c r="AE39" t="s">
        <v>814</v>
      </c>
      <c r="AF39" t="s">
        <v>1167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498</v>
      </c>
      <c r="AQ39" t="s">
        <v>816</v>
      </c>
      <c r="AR39" s="4">
        <f t="shared" si="18"/>
        <v>22</v>
      </c>
      <c r="AS39">
        <v>1</v>
      </c>
      <c r="AT39" t="s">
        <v>985</v>
      </c>
      <c r="AU39">
        <v>7</v>
      </c>
      <c r="AV39" t="s">
        <v>818</v>
      </c>
      <c r="AW39">
        <v>6</v>
      </c>
      <c r="AX39">
        <v>1</v>
      </c>
      <c r="BE39">
        <v>2</v>
      </c>
      <c r="BF39" t="s">
        <v>819</v>
      </c>
      <c r="BH39">
        <v>2</v>
      </c>
      <c r="BI39" t="s">
        <v>820</v>
      </c>
      <c r="BJ39">
        <v>8</v>
      </c>
      <c r="BK39">
        <v>7</v>
      </c>
      <c r="BL39">
        <v>15</v>
      </c>
      <c r="BM39" t="s">
        <v>821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820</v>
      </c>
      <c r="DC39">
        <v>4</v>
      </c>
      <c r="DD39" t="s">
        <v>822</v>
      </c>
      <c r="DG39">
        <v>2</v>
      </c>
      <c r="DH39" t="s">
        <v>823</v>
      </c>
      <c r="DO39" t="s">
        <v>1695</v>
      </c>
      <c r="DP39" t="s">
        <v>1735</v>
      </c>
      <c r="DQ39" t="s">
        <v>1697</v>
      </c>
      <c r="DR39" t="s">
        <v>1804</v>
      </c>
      <c r="DW39">
        <v>16</v>
      </c>
      <c r="DX39" t="s">
        <v>817</v>
      </c>
      <c r="DY39">
        <v>2024</v>
      </c>
      <c r="DZ39" t="s">
        <v>1347</v>
      </c>
      <c r="EA39" t="s">
        <v>1805</v>
      </c>
      <c r="EB39" t="s">
        <v>1806</v>
      </c>
      <c r="EC39" t="s">
        <v>1807</v>
      </c>
      <c r="ED39" t="s">
        <v>1808</v>
      </c>
      <c r="EE39" t="s">
        <v>1809</v>
      </c>
      <c r="EF39" t="s">
        <v>439</v>
      </c>
      <c r="EG39" t="s">
        <v>440</v>
      </c>
      <c r="EH39" t="s">
        <v>1169</v>
      </c>
      <c r="EI39" s="10" t="s">
        <v>1170</v>
      </c>
      <c r="EJ39" s="1" t="s">
        <v>847</v>
      </c>
      <c r="EK39" t="s">
        <v>1171</v>
      </c>
      <c r="EL39" s="10" t="s">
        <v>1172</v>
      </c>
      <c r="EM39" t="s">
        <v>1007</v>
      </c>
      <c r="EN39" t="s">
        <v>1173</v>
      </c>
      <c r="EO39" s="10" t="s">
        <v>1174</v>
      </c>
      <c r="EP39" t="s">
        <v>837</v>
      </c>
      <c r="EQ39" t="s">
        <v>1175</v>
      </c>
      <c r="ER39" s="10" t="s">
        <v>1176</v>
      </c>
      <c r="ES39" t="s">
        <v>831</v>
      </c>
      <c r="ET39" t="s">
        <v>1177</v>
      </c>
      <c r="EU39" s="10" t="s">
        <v>1178</v>
      </c>
      <c r="EV39" t="s">
        <v>831</v>
      </c>
      <c r="EW39" t="s">
        <v>1179</v>
      </c>
      <c r="EX39" s="10" t="s">
        <v>1180</v>
      </c>
      <c r="EY39" t="s">
        <v>837</v>
      </c>
      <c r="EZ39" t="s">
        <v>1181</v>
      </c>
      <c r="FA39" s="10" t="s">
        <v>1182</v>
      </c>
      <c r="FB39" t="s">
        <v>837</v>
      </c>
      <c r="FC39" t="s">
        <v>1183</v>
      </c>
      <c r="FD39" s="10" t="s">
        <v>1184</v>
      </c>
      <c r="FE39" t="s">
        <v>840</v>
      </c>
      <c r="FG39" s="10" t="s">
        <v>1185</v>
      </c>
      <c r="FH39" t="s">
        <v>1186</v>
      </c>
      <c r="FI39" t="s">
        <v>1187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444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806</v>
      </c>
      <c r="GE39" s="7" t="s">
        <v>806</v>
      </c>
      <c r="GF39" s="7" t="s">
        <v>806</v>
      </c>
      <c r="GG39" s="7" t="s">
        <v>806</v>
      </c>
      <c r="GH39" s="7" t="s">
        <v>806</v>
      </c>
      <c r="GI39" s="7" t="s">
        <v>806</v>
      </c>
      <c r="GJ39" s="7" t="s">
        <v>806</v>
      </c>
      <c r="GK39" s="7" t="s">
        <v>806</v>
      </c>
      <c r="GX39" s="7" t="s">
        <v>806</v>
      </c>
      <c r="HB39" s="7" t="s">
        <v>806</v>
      </c>
      <c r="HC39" s="7" t="s">
        <v>806</v>
      </c>
      <c r="HD39" s="7" t="s">
        <v>806</v>
      </c>
      <c r="HE39" s="7" t="s">
        <v>806</v>
      </c>
      <c r="HG39" s="7" t="s">
        <v>806</v>
      </c>
      <c r="HH39" s="7" t="s">
        <v>806</v>
      </c>
      <c r="HI39" s="7" t="s">
        <v>806</v>
      </c>
      <c r="HJ39" s="7" t="s">
        <v>806</v>
      </c>
      <c r="HL39" s="7" t="s">
        <v>806</v>
      </c>
      <c r="HM39" s="7" t="s">
        <v>806</v>
      </c>
      <c r="HN39" s="7" t="s">
        <v>806</v>
      </c>
      <c r="HO39" s="7" t="s">
        <v>806</v>
      </c>
      <c r="HS39" s="7" t="s">
        <v>806</v>
      </c>
      <c r="HT39" s="7" t="s">
        <v>806</v>
      </c>
      <c r="HU39" s="7" t="s">
        <v>806</v>
      </c>
      <c r="HV39" s="7" t="s">
        <v>806</v>
      </c>
      <c r="HW39" s="7" t="s">
        <v>806</v>
      </c>
      <c r="HX39" s="7" t="s">
        <v>806</v>
      </c>
      <c r="HY39" s="7" t="s">
        <v>806</v>
      </c>
      <c r="HZ39" s="7" t="s">
        <v>806</v>
      </c>
      <c r="IA39" s="7" t="s">
        <v>806</v>
      </c>
      <c r="IB39" s="7" t="s">
        <v>806</v>
      </c>
      <c r="ID39" s="7" t="s">
        <v>806</v>
      </c>
      <c r="IF39" s="7" t="s">
        <v>806</v>
      </c>
      <c r="IG39" s="7" t="s">
        <v>806</v>
      </c>
      <c r="IK39" s="7" t="s">
        <v>806</v>
      </c>
      <c r="IM39" s="7" t="s">
        <v>806</v>
      </c>
      <c r="IN39" s="7" t="s">
        <v>806</v>
      </c>
      <c r="IO39" s="7" t="s">
        <v>806</v>
      </c>
      <c r="IP39" s="7" t="s">
        <v>806</v>
      </c>
      <c r="IQ39" s="7" t="s">
        <v>806</v>
      </c>
      <c r="IR39" s="7" t="s">
        <v>806</v>
      </c>
      <c r="IS39" s="7" t="s">
        <v>806</v>
      </c>
      <c r="IU39" s="7" t="s">
        <v>806</v>
      </c>
      <c r="IV39" s="7" t="s">
        <v>806</v>
      </c>
      <c r="JB39" s="7" t="s">
        <v>806</v>
      </c>
      <c r="JE39" s="7" t="s">
        <v>806</v>
      </c>
      <c r="JF39" s="7" t="s">
        <v>806</v>
      </c>
      <c r="JG39" s="7" t="s">
        <v>806</v>
      </c>
      <c r="JH39" s="7" t="s">
        <v>806</v>
      </c>
      <c r="JI39" s="7" t="s">
        <v>806</v>
      </c>
      <c r="JJ39" s="7" t="s">
        <v>806</v>
      </c>
      <c r="JM39" s="7" t="s">
        <v>806</v>
      </c>
      <c r="JN39" s="7" t="s">
        <v>806</v>
      </c>
      <c r="JO39" s="7" t="s">
        <v>806</v>
      </c>
      <c r="JP39" s="7" t="s">
        <v>806</v>
      </c>
      <c r="JQ39" s="7" t="s">
        <v>806</v>
      </c>
      <c r="JR39" s="7" t="s">
        <v>806</v>
      </c>
      <c r="JS39" s="7" t="s">
        <v>806</v>
      </c>
      <c r="JT39" s="7" t="s">
        <v>806</v>
      </c>
      <c r="JU39" s="7" t="s">
        <v>806</v>
      </c>
      <c r="JW39" s="7" t="s">
        <v>806</v>
      </c>
      <c r="JZ39" s="7" t="s">
        <v>806</v>
      </c>
      <c r="KB39" s="7" t="s">
        <v>806</v>
      </c>
      <c r="KC39" s="7" t="s">
        <v>806</v>
      </c>
    </row>
    <row r="40" spans="1:322" x14ac:dyDescent="0.3">
      <c r="A40">
        <v>38</v>
      </c>
      <c r="B40" t="s">
        <v>806</v>
      </c>
      <c r="C40" t="s">
        <v>911</v>
      </c>
      <c r="D40" s="1" t="s">
        <v>1140</v>
      </c>
      <c r="E40" t="s">
        <v>808</v>
      </c>
      <c r="G40" t="s">
        <v>1141</v>
      </c>
      <c r="H40" t="s">
        <v>810</v>
      </c>
      <c r="I40" t="s">
        <v>781</v>
      </c>
      <c r="J40">
        <v>1009</v>
      </c>
      <c r="K40" s="9"/>
      <c r="L40" t="s">
        <v>1142</v>
      </c>
      <c r="M40" t="s">
        <v>711</v>
      </c>
      <c r="N40" t="s">
        <v>423</v>
      </c>
      <c r="O40">
        <v>72700</v>
      </c>
      <c r="P40">
        <v>2222268633</v>
      </c>
      <c r="R40">
        <v>13</v>
      </c>
      <c r="S40" t="s">
        <v>1143</v>
      </c>
      <c r="T40" t="s">
        <v>1679</v>
      </c>
      <c r="U40" t="s">
        <v>1813</v>
      </c>
      <c r="V40">
        <v>266</v>
      </c>
      <c r="W40">
        <v>266</v>
      </c>
      <c r="X40">
        <v>1</v>
      </c>
      <c r="Y40" t="s">
        <v>1733</v>
      </c>
      <c r="Z40">
        <v>1</v>
      </c>
      <c r="AA40">
        <v>1</v>
      </c>
      <c r="AB40">
        <v>0</v>
      </c>
      <c r="AC40">
        <v>0</v>
      </c>
      <c r="AD40" t="s">
        <v>876</v>
      </c>
      <c r="AE40" t="s">
        <v>814</v>
      </c>
      <c r="AF40" t="s">
        <v>1144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498</v>
      </c>
      <c r="AQ40" t="s">
        <v>816</v>
      </c>
      <c r="AR40" s="4">
        <f t="shared" si="18"/>
        <v>16</v>
      </c>
      <c r="AS40">
        <v>1</v>
      </c>
      <c r="AT40" t="s">
        <v>985</v>
      </c>
      <c r="AU40">
        <v>6</v>
      </c>
      <c r="AV40" t="s">
        <v>818</v>
      </c>
      <c r="AW40">
        <v>5</v>
      </c>
      <c r="AX40">
        <v>1</v>
      </c>
      <c r="BE40">
        <v>1</v>
      </c>
      <c r="BF40" t="s">
        <v>819</v>
      </c>
      <c r="BG40">
        <v>1</v>
      </c>
      <c r="BI40" t="s">
        <v>820</v>
      </c>
      <c r="BJ40">
        <v>7</v>
      </c>
      <c r="BK40">
        <v>4</v>
      </c>
      <c r="BL40">
        <v>11</v>
      </c>
      <c r="BM40" t="s">
        <v>821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820</v>
      </c>
      <c r="DC40">
        <v>4</v>
      </c>
      <c r="DD40" t="s">
        <v>822</v>
      </c>
      <c r="DG40">
        <v>2</v>
      </c>
      <c r="DH40" t="s">
        <v>823</v>
      </c>
      <c r="DO40" t="s">
        <v>1695</v>
      </c>
      <c r="DP40" t="s">
        <v>1696</v>
      </c>
      <c r="DQ40" t="s">
        <v>1697</v>
      </c>
      <c r="DR40" t="s">
        <v>1735</v>
      </c>
      <c r="DW40">
        <v>26</v>
      </c>
      <c r="DX40" t="s">
        <v>817</v>
      </c>
      <c r="DY40">
        <v>2024</v>
      </c>
      <c r="DZ40" t="s">
        <v>1346</v>
      </c>
      <c r="EA40" t="s">
        <v>1811</v>
      </c>
      <c r="EB40" t="s">
        <v>1775</v>
      </c>
      <c r="EC40" t="s">
        <v>1812</v>
      </c>
      <c r="ED40" t="s">
        <v>1810</v>
      </c>
      <c r="EE40" t="s">
        <v>1817</v>
      </c>
      <c r="EF40" t="s">
        <v>439</v>
      </c>
      <c r="EG40" t="s">
        <v>440</v>
      </c>
      <c r="EH40" t="s">
        <v>1146</v>
      </c>
      <c r="EI40" s="10" t="s">
        <v>1145</v>
      </c>
      <c r="EJ40" t="s">
        <v>1186</v>
      </c>
      <c r="EK40" t="s">
        <v>1147</v>
      </c>
      <c r="EL40" s="10" t="s">
        <v>1148</v>
      </c>
      <c r="EM40" t="s">
        <v>831</v>
      </c>
      <c r="EN40" t="s">
        <v>1149</v>
      </c>
      <c r="EO40" s="10" t="s">
        <v>1150</v>
      </c>
      <c r="EP40" t="s">
        <v>837</v>
      </c>
      <c r="EQ40" t="s">
        <v>1151</v>
      </c>
      <c r="ER40" s="10" t="s">
        <v>1152</v>
      </c>
      <c r="ES40" t="s">
        <v>837</v>
      </c>
      <c r="ET40" t="s">
        <v>1153</v>
      </c>
      <c r="EU40" s="10" t="s">
        <v>1154</v>
      </c>
      <c r="EV40" t="s">
        <v>837</v>
      </c>
      <c r="EW40" t="s">
        <v>1155</v>
      </c>
      <c r="EX40" s="10" t="s">
        <v>1156</v>
      </c>
      <c r="EY40" t="s">
        <v>834</v>
      </c>
      <c r="EZ40" t="s">
        <v>1157</v>
      </c>
      <c r="FA40" s="10" t="s">
        <v>1158</v>
      </c>
      <c r="FB40" t="s">
        <v>847</v>
      </c>
      <c r="FC40" t="s">
        <v>1159</v>
      </c>
      <c r="FD40" s="10" t="s">
        <v>1160</v>
      </c>
      <c r="FG40" s="10" t="s">
        <v>1161</v>
      </c>
      <c r="FH40" t="s">
        <v>831</v>
      </c>
      <c r="FI40" t="s">
        <v>1162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444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806</v>
      </c>
      <c r="GE40" s="7" t="s">
        <v>806</v>
      </c>
      <c r="GF40" s="7" t="s">
        <v>806</v>
      </c>
      <c r="GG40" s="7" t="s">
        <v>806</v>
      </c>
      <c r="GH40" s="7" t="s">
        <v>806</v>
      </c>
      <c r="GI40" s="7" t="s">
        <v>806</v>
      </c>
      <c r="GJ40" s="7" t="s">
        <v>806</v>
      </c>
      <c r="GK40" s="7" t="s">
        <v>806</v>
      </c>
      <c r="GX40" s="7" t="s">
        <v>806</v>
      </c>
      <c r="HB40" s="7" t="s">
        <v>806</v>
      </c>
      <c r="HC40" t="s">
        <v>806</v>
      </c>
      <c r="HD40" t="s">
        <v>806</v>
      </c>
      <c r="HE40" s="7" t="s">
        <v>806</v>
      </c>
      <c r="HG40" s="7" t="s">
        <v>806</v>
      </c>
      <c r="HH40" s="7" t="s">
        <v>806</v>
      </c>
      <c r="HI40" s="7" t="s">
        <v>806</v>
      </c>
      <c r="HJ40" s="7" t="s">
        <v>806</v>
      </c>
      <c r="HL40" s="7" t="s">
        <v>806</v>
      </c>
      <c r="HM40" s="7" t="s">
        <v>806</v>
      </c>
      <c r="HN40" s="7" t="s">
        <v>806</v>
      </c>
      <c r="HO40" s="7" t="s">
        <v>806</v>
      </c>
      <c r="HS40" s="7" t="s">
        <v>806</v>
      </c>
      <c r="HT40" s="7" t="s">
        <v>806</v>
      </c>
      <c r="HU40" s="7" t="s">
        <v>806</v>
      </c>
      <c r="HW40" s="7" t="s">
        <v>806</v>
      </c>
      <c r="HX40" s="7" t="s">
        <v>806</v>
      </c>
      <c r="HY40" s="7" t="s">
        <v>806</v>
      </c>
      <c r="HZ40" s="7" t="s">
        <v>806</v>
      </c>
      <c r="IA40" s="7" t="s">
        <v>806</v>
      </c>
      <c r="IB40" s="7" t="s">
        <v>806</v>
      </c>
      <c r="ID40" s="7" t="s">
        <v>806</v>
      </c>
      <c r="IF40" s="7" t="s">
        <v>806</v>
      </c>
      <c r="IG40" s="7" t="s">
        <v>806</v>
      </c>
      <c r="IK40" s="7" t="s">
        <v>806</v>
      </c>
      <c r="IM40" s="7" t="s">
        <v>806</v>
      </c>
      <c r="IN40" s="7" t="s">
        <v>806</v>
      </c>
      <c r="IO40" s="7" t="s">
        <v>806</v>
      </c>
      <c r="IP40" s="7" t="s">
        <v>806</v>
      </c>
      <c r="IQ40" s="7" t="s">
        <v>806</v>
      </c>
      <c r="IR40" s="7" t="s">
        <v>806</v>
      </c>
      <c r="IS40" s="7" t="s">
        <v>806</v>
      </c>
      <c r="IU40" s="7" t="s">
        <v>806</v>
      </c>
      <c r="IV40" s="7" t="s">
        <v>806</v>
      </c>
      <c r="JB40" s="7" t="s">
        <v>806</v>
      </c>
      <c r="JE40" s="7" t="s">
        <v>806</v>
      </c>
      <c r="JF40" s="7" t="s">
        <v>806</v>
      </c>
      <c r="JG40" t="s">
        <v>806</v>
      </c>
      <c r="JH40" s="7" t="s">
        <v>806</v>
      </c>
      <c r="JI40" s="7" t="s">
        <v>806</v>
      </c>
      <c r="JJ40" s="7" t="s">
        <v>806</v>
      </c>
      <c r="JM40" s="7" t="s">
        <v>806</v>
      </c>
      <c r="JN40" s="7" t="s">
        <v>806</v>
      </c>
      <c r="JO40" s="7" t="s">
        <v>806</v>
      </c>
      <c r="JP40" s="7" t="s">
        <v>806</v>
      </c>
      <c r="JQ40" s="7" t="s">
        <v>806</v>
      </c>
      <c r="JR40" s="7" t="s">
        <v>806</v>
      </c>
      <c r="JS40" s="7" t="s">
        <v>806</v>
      </c>
      <c r="JT40" s="7" t="s">
        <v>806</v>
      </c>
      <c r="JU40" s="7" t="s">
        <v>806</v>
      </c>
      <c r="JW40" s="7" t="s">
        <v>806</v>
      </c>
      <c r="JZ40" s="7" t="s">
        <v>806</v>
      </c>
      <c r="KB40" s="7" t="s">
        <v>806</v>
      </c>
      <c r="KC40" s="7" t="s">
        <v>806</v>
      </c>
    </row>
    <row r="41" spans="1:322" x14ac:dyDescent="0.3">
      <c r="A41">
        <v>39</v>
      </c>
      <c r="B41" t="s">
        <v>806</v>
      </c>
      <c r="C41" t="s">
        <v>911</v>
      </c>
      <c r="D41" s="1" t="s">
        <v>1352</v>
      </c>
      <c r="E41" t="s">
        <v>808</v>
      </c>
      <c r="G41" t="s">
        <v>1353</v>
      </c>
      <c r="H41" t="s">
        <v>810</v>
      </c>
      <c r="I41" t="s">
        <v>1354</v>
      </c>
      <c r="J41" t="s">
        <v>3164</v>
      </c>
      <c r="L41" t="s">
        <v>1355</v>
      </c>
      <c r="M41" t="s">
        <v>1356</v>
      </c>
      <c r="N41" t="s">
        <v>423</v>
      </c>
      <c r="O41">
        <v>74270</v>
      </c>
      <c r="P41">
        <v>2444438152</v>
      </c>
      <c r="T41" t="s">
        <v>1741</v>
      </c>
      <c r="U41" t="s">
        <v>1742</v>
      </c>
      <c r="V41">
        <v>390</v>
      </c>
      <c r="W41">
        <v>390</v>
      </c>
      <c r="X41">
        <v>1</v>
      </c>
      <c r="Y41" t="s">
        <v>1733</v>
      </c>
      <c r="Z41">
        <v>1</v>
      </c>
      <c r="AA41">
        <v>1</v>
      </c>
      <c r="AB41">
        <v>1</v>
      </c>
      <c r="AC41">
        <v>0</v>
      </c>
      <c r="AD41" t="s">
        <v>876</v>
      </c>
      <c r="AE41" t="s">
        <v>814</v>
      </c>
      <c r="AF41" t="s">
        <v>1357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498</v>
      </c>
      <c r="AQ41" t="s">
        <v>816</v>
      </c>
      <c r="AR41" s="4">
        <f t="shared" si="18"/>
        <v>23</v>
      </c>
      <c r="AS41">
        <v>1</v>
      </c>
      <c r="AT41" t="s">
        <v>985</v>
      </c>
      <c r="AU41">
        <v>6</v>
      </c>
      <c r="AV41" t="s">
        <v>818</v>
      </c>
      <c r="AW41">
        <v>5</v>
      </c>
      <c r="AX41">
        <v>1</v>
      </c>
      <c r="BE41">
        <v>2</v>
      </c>
      <c r="BF41" t="s">
        <v>819</v>
      </c>
      <c r="BH41">
        <v>2</v>
      </c>
      <c r="BI41" t="s">
        <v>820</v>
      </c>
      <c r="BJ41">
        <v>9</v>
      </c>
      <c r="BK41">
        <v>7</v>
      </c>
      <c r="BL41">
        <v>16</v>
      </c>
      <c r="BM41" t="s">
        <v>821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820</v>
      </c>
      <c r="DC41">
        <v>4</v>
      </c>
      <c r="DD41" t="s">
        <v>822</v>
      </c>
      <c r="DG41">
        <v>2</v>
      </c>
      <c r="DH41" t="s">
        <v>823</v>
      </c>
      <c r="DO41" t="s">
        <v>1695</v>
      </c>
      <c r="DP41" t="s">
        <v>1696</v>
      </c>
      <c r="DQ41" t="s">
        <v>1697</v>
      </c>
      <c r="DR41" t="s">
        <v>1735</v>
      </c>
      <c r="DW41">
        <v>24</v>
      </c>
      <c r="DX41" t="s">
        <v>433</v>
      </c>
      <c r="DY41">
        <v>2024</v>
      </c>
      <c r="DZ41" t="s">
        <v>1447</v>
      </c>
      <c r="EA41" t="s">
        <v>1771</v>
      </c>
      <c r="EB41" t="s">
        <v>1837</v>
      </c>
      <c r="EC41" t="s">
        <v>1838</v>
      </c>
      <c r="ED41" t="s">
        <v>1839</v>
      </c>
      <c r="EE41" t="s">
        <v>1840</v>
      </c>
      <c r="EF41" t="s">
        <v>439</v>
      </c>
      <c r="EG41" t="s">
        <v>440</v>
      </c>
      <c r="EH41" t="s">
        <v>1358</v>
      </c>
      <c r="EI41" s="10" t="s">
        <v>1359</v>
      </c>
      <c r="EJ41" t="s">
        <v>1186</v>
      </c>
      <c r="EK41" t="s">
        <v>1360</v>
      </c>
      <c r="EL41" s="10" t="s">
        <v>1361</v>
      </c>
      <c r="EM41" t="s">
        <v>831</v>
      </c>
      <c r="EN41" t="s">
        <v>1362</v>
      </c>
      <c r="EO41" s="10" t="s">
        <v>1363</v>
      </c>
      <c r="EP41" t="s">
        <v>847</v>
      </c>
      <c r="EQ41" t="s">
        <v>1364</v>
      </c>
      <c r="ER41" s="10" t="s">
        <v>1365</v>
      </c>
      <c r="ES41" t="s">
        <v>831</v>
      </c>
      <c r="ET41" t="s">
        <v>1366</v>
      </c>
      <c r="EU41" s="10" t="s">
        <v>1367</v>
      </c>
      <c r="EV41" t="s">
        <v>837</v>
      </c>
      <c r="EW41" t="s">
        <v>1368</v>
      </c>
      <c r="EX41" s="10" t="s">
        <v>1369</v>
      </c>
      <c r="EY41" t="s">
        <v>831</v>
      </c>
      <c r="EZ41" t="s">
        <v>1370</v>
      </c>
      <c r="FA41" s="10" t="s">
        <v>1371</v>
      </c>
      <c r="FB41" t="s">
        <v>840</v>
      </c>
      <c r="FC41" t="s">
        <v>1372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444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806</v>
      </c>
      <c r="GE41" s="7" t="s">
        <v>806</v>
      </c>
      <c r="GF41" s="7" t="s">
        <v>806</v>
      </c>
      <c r="GG41" s="7" t="s">
        <v>806</v>
      </c>
      <c r="GH41" t="s">
        <v>806</v>
      </c>
      <c r="GI41" s="7" t="s">
        <v>806</v>
      </c>
      <c r="GJ41" s="7" t="s">
        <v>806</v>
      </c>
      <c r="GK41" s="7" t="s">
        <v>806</v>
      </c>
      <c r="GX41" s="7" t="s">
        <v>806</v>
      </c>
      <c r="HB41" s="7" t="s">
        <v>806</v>
      </c>
      <c r="HC41" t="s">
        <v>806</v>
      </c>
      <c r="HD41" t="s">
        <v>806</v>
      </c>
      <c r="HE41" s="7" t="s">
        <v>806</v>
      </c>
      <c r="HG41" s="7" t="s">
        <v>806</v>
      </c>
      <c r="HH41" s="7" t="s">
        <v>806</v>
      </c>
      <c r="HI41" s="7" t="s">
        <v>806</v>
      </c>
      <c r="HJ41" s="7" t="s">
        <v>806</v>
      </c>
      <c r="HK41" s="7" t="s">
        <v>806</v>
      </c>
      <c r="HL41" s="7" t="s">
        <v>806</v>
      </c>
      <c r="HM41" s="7" t="s">
        <v>806</v>
      </c>
      <c r="HN41" s="7" t="s">
        <v>806</v>
      </c>
      <c r="HO41" s="7" t="s">
        <v>806</v>
      </c>
      <c r="HS41" s="7" t="s">
        <v>806</v>
      </c>
      <c r="HT41" s="7" t="s">
        <v>806</v>
      </c>
      <c r="HU41" s="7" t="s">
        <v>806</v>
      </c>
      <c r="HV41" s="7" t="s">
        <v>806</v>
      </c>
      <c r="HW41" s="7" t="s">
        <v>806</v>
      </c>
      <c r="HX41" s="7" t="s">
        <v>806</v>
      </c>
      <c r="HY41" s="7" t="s">
        <v>806</v>
      </c>
      <c r="HZ41" s="7" t="s">
        <v>806</v>
      </c>
      <c r="IA41" s="7" t="s">
        <v>806</v>
      </c>
      <c r="IB41" s="7" t="s">
        <v>806</v>
      </c>
      <c r="ID41" s="7" t="s">
        <v>806</v>
      </c>
      <c r="IF41" s="7" t="s">
        <v>806</v>
      </c>
      <c r="IG41" s="7" t="s">
        <v>806</v>
      </c>
      <c r="IK41" s="7" t="s">
        <v>806</v>
      </c>
      <c r="IM41" s="7" t="s">
        <v>806</v>
      </c>
      <c r="IN41" s="7" t="s">
        <v>806</v>
      </c>
      <c r="IO41" s="7" t="s">
        <v>806</v>
      </c>
      <c r="IP41" s="7" t="s">
        <v>806</v>
      </c>
      <c r="IQ41" s="7" t="s">
        <v>806</v>
      </c>
      <c r="IR41" s="7" t="s">
        <v>806</v>
      </c>
      <c r="IS41" s="7" t="s">
        <v>806</v>
      </c>
      <c r="IU41" s="7" t="s">
        <v>806</v>
      </c>
      <c r="IV41" s="7" t="s">
        <v>806</v>
      </c>
      <c r="JB41" s="7" t="s">
        <v>806</v>
      </c>
      <c r="JE41" s="7" t="s">
        <v>806</v>
      </c>
      <c r="JF41" s="7" t="s">
        <v>806</v>
      </c>
      <c r="JG41" t="s">
        <v>806</v>
      </c>
      <c r="JH41" s="7" t="s">
        <v>806</v>
      </c>
      <c r="JI41" s="7" t="s">
        <v>806</v>
      </c>
      <c r="JJ41" s="7" t="s">
        <v>806</v>
      </c>
      <c r="JM41" s="7" t="s">
        <v>806</v>
      </c>
      <c r="JN41" s="7" t="s">
        <v>806</v>
      </c>
      <c r="JO41" s="7" t="s">
        <v>806</v>
      </c>
      <c r="JP41" s="7" t="s">
        <v>806</v>
      </c>
      <c r="JQ41" s="7" t="s">
        <v>806</v>
      </c>
      <c r="JR41" s="7" t="s">
        <v>806</v>
      </c>
      <c r="JS41" s="7" t="s">
        <v>806</v>
      </c>
      <c r="JT41" s="7" t="s">
        <v>806</v>
      </c>
      <c r="JU41" s="7" t="s">
        <v>806</v>
      </c>
      <c r="JW41" s="7" t="s">
        <v>806</v>
      </c>
      <c r="JZ41" s="7" t="s">
        <v>806</v>
      </c>
      <c r="KB41" s="7" t="s">
        <v>806</v>
      </c>
      <c r="KC41" s="7" t="s">
        <v>806</v>
      </c>
    </row>
    <row r="42" spans="1:322" x14ac:dyDescent="0.3">
      <c r="A42">
        <v>40</v>
      </c>
      <c r="B42" t="s">
        <v>806</v>
      </c>
      <c r="C42" t="s">
        <v>911</v>
      </c>
      <c r="D42" s="1" t="s">
        <v>1441</v>
      </c>
      <c r="E42" t="s">
        <v>808</v>
      </c>
      <c r="G42" t="s">
        <v>809</v>
      </c>
      <c r="H42" t="s">
        <v>810</v>
      </c>
      <c r="I42" t="s">
        <v>1442</v>
      </c>
      <c r="J42" t="s">
        <v>3165</v>
      </c>
      <c r="L42" t="s">
        <v>421</v>
      </c>
      <c r="M42" t="s">
        <v>1444</v>
      </c>
      <c r="N42" t="s">
        <v>423</v>
      </c>
      <c r="O42">
        <v>72810</v>
      </c>
      <c r="P42">
        <v>2222616451</v>
      </c>
      <c r="Q42" s="3" t="s">
        <v>1445</v>
      </c>
      <c r="T42" t="s">
        <v>1679</v>
      </c>
      <c r="U42" t="s">
        <v>1680</v>
      </c>
      <c r="V42">
        <v>240.35</v>
      </c>
      <c r="W42">
        <v>240.35</v>
      </c>
      <c r="X42">
        <v>1</v>
      </c>
      <c r="Y42" t="s">
        <v>1733</v>
      </c>
      <c r="Z42">
        <v>1</v>
      </c>
      <c r="AA42">
        <v>1</v>
      </c>
      <c r="AB42">
        <v>0</v>
      </c>
      <c r="AC42">
        <v>0</v>
      </c>
      <c r="AD42" t="s">
        <v>876</v>
      </c>
      <c r="AE42" t="s">
        <v>814</v>
      </c>
      <c r="AF42" t="s">
        <v>1446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498</v>
      </c>
      <c r="AQ42" t="s">
        <v>816</v>
      </c>
      <c r="AR42" s="4">
        <f t="shared" si="18"/>
        <v>21</v>
      </c>
      <c r="AS42">
        <v>1</v>
      </c>
      <c r="AT42" t="s">
        <v>985</v>
      </c>
      <c r="AU42">
        <v>7</v>
      </c>
      <c r="AV42" t="s">
        <v>818</v>
      </c>
      <c r="AW42">
        <v>6</v>
      </c>
      <c r="AX42">
        <v>1</v>
      </c>
      <c r="BE42">
        <v>1</v>
      </c>
      <c r="BF42" t="s">
        <v>819</v>
      </c>
      <c r="BH42">
        <v>1</v>
      </c>
      <c r="BI42" t="s">
        <v>820</v>
      </c>
      <c r="BJ42">
        <v>5</v>
      </c>
      <c r="BK42">
        <v>8</v>
      </c>
      <c r="BL42">
        <v>13</v>
      </c>
      <c r="BM42" t="s">
        <v>821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820</v>
      </c>
      <c r="DC42">
        <v>4</v>
      </c>
      <c r="DD42" t="s">
        <v>822</v>
      </c>
      <c r="DG42">
        <v>2</v>
      </c>
      <c r="DH42" t="s">
        <v>823</v>
      </c>
      <c r="DO42" t="s">
        <v>1695</v>
      </c>
      <c r="DP42" t="s">
        <v>1696</v>
      </c>
      <c r="DQ42" t="s">
        <v>1697</v>
      </c>
      <c r="DR42" t="s">
        <v>1703</v>
      </c>
      <c r="DW42">
        <v>28</v>
      </c>
      <c r="DX42" t="s">
        <v>817</v>
      </c>
      <c r="DY42">
        <v>2024</v>
      </c>
      <c r="DZ42" t="s">
        <v>1454</v>
      </c>
      <c r="EA42" t="s">
        <v>1818</v>
      </c>
      <c r="EB42" t="s">
        <v>1758</v>
      </c>
      <c r="EC42" t="s">
        <v>1744</v>
      </c>
      <c r="ED42" t="s">
        <v>437</v>
      </c>
      <c r="EE42" t="s">
        <v>1819</v>
      </c>
      <c r="EF42" t="s">
        <v>439</v>
      </c>
      <c r="EG42" t="s">
        <v>440</v>
      </c>
      <c r="EH42" t="s">
        <v>1448</v>
      </c>
      <c r="EI42" s="10" t="s">
        <v>1449</v>
      </c>
      <c r="EJ42" s="1" t="s">
        <v>847</v>
      </c>
      <c r="EK42" t="s">
        <v>1450</v>
      </c>
      <c r="EL42" s="10" t="s">
        <v>1451</v>
      </c>
      <c r="EM42" t="s">
        <v>837</v>
      </c>
      <c r="EN42" t="s">
        <v>1452</v>
      </c>
      <c r="EO42" s="10" t="s">
        <v>1453</v>
      </c>
      <c r="EP42" t="s">
        <v>837</v>
      </c>
      <c r="EQ42" t="s">
        <v>1455</v>
      </c>
      <c r="ER42" s="10" t="s">
        <v>1463</v>
      </c>
      <c r="ES42" t="s">
        <v>834</v>
      </c>
      <c r="ET42" t="s">
        <v>1464</v>
      </c>
      <c r="EU42" s="10" t="s">
        <v>1456</v>
      </c>
      <c r="EV42" t="s">
        <v>834</v>
      </c>
      <c r="EW42" t="s">
        <v>1457</v>
      </c>
      <c r="EX42" s="10" t="s">
        <v>1458</v>
      </c>
      <c r="EY42" t="s">
        <v>831</v>
      </c>
      <c r="EZ42" t="s">
        <v>1459</v>
      </c>
      <c r="FA42" s="10" t="s">
        <v>1460</v>
      </c>
      <c r="FB42" t="s">
        <v>831</v>
      </c>
      <c r="FC42" t="s">
        <v>1461</v>
      </c>
      <c r="FD42" s="10" t="s">
        <v>1462</v>
      </c>
      <c r="FG42" s="10" t="s">
        <v>1465</v>
      </c>
      <c r="FH42" t="s">
        <v>1186</v>
      </c>
      <c r="FI42" t="s">
        <v>1466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444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806</v>
      </c>
      <c r="GE42" s="7" t="s">
        <v>806</v>
      </c>
      <c r="GF42" s="7" t="s">
        <v>806</v>
      </c>
      <c r="GG42" s="7" t="s">
        <v>806</v>
      </c>
      <c r="GH42" s="7" t="s">
        <v>806</v>
      </c>
      <c r="GI42" s="7" t="s">
        <v>806</v>
      </c>
      <c r="GJ42" s="7" t="s">
        <v>806</v>
      </c>
      <c r="GK42" s="7" t="s">
        <v>806</v>
      </c>
      <c r="GX42" s="7" t="s">
        <v>806</v>
      </c>
      <c r="HB42" s="7" t="s">
        <v>806</v>
      </c>
      <c r="HC42" t="s">
        <v>806</v>
      </c>
      <c r="HD42" t="s">
        <v>806</v>
      </c>
      <c r="HE42" s="7" t="s">
        <v>806</v>
      </c>
      <c r="HG42" s="7" t="s">
        <v>806</v>
      </c>
      <c r="HH42" s="7" t="s">
        <v>806</v>
      </c>
      <c r="HI42" s="7" t="s">
        <v>806</v>
      </c>
      <c r="HJ42" s="7" t="s">
        <v>806</v>
      </c>
      <c r="HL42" s="7" t="s">
        <v>806</v>
      </c>
      <c r="HM42" s="7" t="s">
        <v>806</v>
      </c>
      <c r="HN42" s="7" t="s">
        <v>806</v>
      </c>
      <c r="HO42" s="7" t="s">
        <v>806</v>
      </c>
      <c r="HS42" s="7" t="s">
        <v>806</v>
      </c>
      <c r="HT42" s="7" t="s">
        <v>806</v>
      </c>
      <c r="HU42" s="7" t="s">
        <v>806</v>
      </c>
      <c r="HV42" s="7" t="s">
        <v>806</v>
      </c>
      <c r="HW42" s="7" t="s">
        <v>806</v>
      </c>
      <c r="HX42" s="7" t="s">
        <v>806</v>
      </c>
      <c r="HY42" s="7" t="s">
        <v>806</v>
      </c>
      <c r="HZ42" s="7" t="s">
        <v>806</v>
      </c>
      <c r="IA42" s="7" t="s">
        <v>806</v>
      </c>
      <c r="IB42" s="7" t="s">
        <v>806</v>
      </c>
      <c r="ID42" s="7" t="s">
        <v>806</v>
      </c>
      <c r="IF42" s="7" t="s">
        <v>806</v>
      </c>
      <c r="IG42" s="7" t="s">
        <v>806</v>
      </c>
      <c r="IK42" s="7" t="s">
        <v>806</v>
      </c>
      <c r="IM42" s="7" t="s">
        <v>806</v>
      </c>
      <c r="IN42" s="7" t="s">
        <v>806</v>
      </c>
      <c r="IO42" s="7" t="s">
        <v>806</v>
      </c>
      <c r="IP42" s="7" t="s">
        <v>806</v>
      </c>
      <c r="IQ42" s="7" t="s">
        <v>806</v>
      </c>
      <c r="IR42" s="7" t="s">
        <v>806</v>
      </c>
      <c r="IS42" s="7" t="s">
        <v>806</v>
      </c>
      <c r="IU42" s="7" t="s">
        <v>806</v>
      </c>
      <c r="IV42" s="7" t="s">
        <v>806</v>
      </c>
      <c r="JB42" s="7" t="s">
        <v>806</v>
      </c>
      <c r="JE42" s="7" t="s">
        <v>806</v>
      </c>
      <c r="JF42" s="7" t="s">
        <v>806</v>
      </c>
      <c r="JG42" t="s">
        <v>806</v>
      </c>
      <c r="JH42" s="7" t="s">
        <v>806</v>
      </c>
      <c r="JI42" s="7" t="s">
        <v>806</v>
      </c>
      <c r="JJ42" s="7" t="s">
        <v>806</v>
      </c>
      <c r="JM42" s="7" t="s">
        <v>806</v>
      </c>
      <c r="JN42" s="7" t="s">
        <v>806</v>
      </c>
      <c r="JO42" s="7" t="s">
        <v>806</v>
      </c>
      <c r="JP42" s="7" t="s">
        <v>806</v>
      </c>
      <c r="JQ42" s="7" t="s">
        <v>806</v>
      </c>
      <c r="JR42" s="7" t="s">
        <v>806</v>
      </c>
      <c r="JS42" s="7" t="s">
        <v>806</v>
      </c>
      <c r="JT42" s="7" t="s">
        <v>806</v>
      </c>
      <c r="JU42" s="7" t="s">
        <v>806</v>
      </c>
      <c r="JW42" s="7" t="s">
        <v>806</v>
      </c>
      <c r="JZ42" s="7" t="s">
        <v>806</v>
      </c>
      <c r="KB42" s="7" t="s">
        <v>806</v>
      </c>
      <c r="KC42" s="7" t="s">
        <v>806</v>
      </c>
    </row>
    <row r="43" spans="1:322" x14ac:dyDescent="0.3">
      <c r="A43">
        <v>41</v>
      </c>
      <c r="B43" t="s">
        <v>806</v>
      </c>
      <c r="C43" t="s">
        <v>911</v>
      </c>
      <c r="D43" t="s">
        <v>1233</v>
      </c>
      <c r="E43" t="s">
        <v>808</v>
      </c>
      <c r="G43" t="s">
        <v>809</v>
      </c>
      <c r="H43" t="s">
        <v>810</v>
      </c>
      <c r="I43" t="s">
        <v>1234</v>
      </c>
      <c r="J43">
        <v>300</v>
      </c>
      <c r="K43" s="9"/>
      <c r="L43" t="s">
        <v>421</v>
      </c>
      <c r="M43" t="s">
        <v>493</v>
      </c>
      <c r="N43" t="s">
        <v>423</v>
      </c>
      <c r="O43">
        <v>75200</v>
      </c>
      <c r="P43">
        <v>2232752273</v>
      </c>
      <c r="Q43" s="3" t="s">
        <v>1235</v>
      </c>
      <c r="R43">
        <v>2</v>
      </c>
      <c r="S43" t="s">
        <v>1265</v>
      </c>
      <c r="T43" t="s">
        <v>1741</v>
      </c>
      <c r="U43" t="s">
        <v>1742</v>
      </c>
      <c r="V43">
        <v>230</v>
      </c>
      <c r="W43">
        <v>230</v>
      </c>
      <c r="X43">
        <v>1</v>
      </c>
      <c r="Y43" t="s">
        <v>1733</v>
      </c>
      <c r="Z43">
        <v>1</v>
      </c>
      <c r="AA43">
        <v>1</v>
      </c>
      <c r="AB43">
        <v>0</v>
      </c>
      <c r="AC43">
        <v>0</v>
      </c>
      <c r="AD43" t="s">
        <v>910</v>
      </c>
      <c r="AE43" t="s">
        <v>814</v>
      </c>
      <c r="AF43" t="s">
        <v>1236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498</v>
      </c>
      <c r="AQ43" t="s">
        <v>816</v>
      </c>
      <c r="AR43" s="4">
        <f t="shared" si="18"/>
        <v>28</v>
      </c>
      <c r="AS43">
        <v>1</v>
      </c>
      <c r="AT43" t="s">
        <v>985</v>
      </c>
      <c r="AU43">
        <v>7</v>
      </c>
      <c r="AV43" t="s">
        <v>818</v>
      </c>
      <c r="AW43">
        <v>6</v>
      </c>
      <c r="AX43">
        <v>1</v>
      </c>
      <c r="BE43">
        <v>2</v>
      </c>
      <c r="BF43" t="s">
        <v>819</v>
      </c>
      <c r="BH43">
        <v>2</v>
      </c>
      <c r="BI43" t="s">
        <v>820</v>
      </c>
      <c r="BJ43">
        <v>5</v>
      </c>
      <c r="BK43">
        <v>11</v>
      </c>
      <c r="BL43">
        <v>16</v>
      </c>
      <c r="BM43" t="s">
        <v>821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820</v>
      </c>
      <c r="DC43">
        <v>4</v>
      </c>
      <c r="DD43" t="s">
        <v>822</v>
      </c>
      <c r="DG43">
        <v>2</v>
      </c>
      <c r="DH43" t="s">
        <v>823</v>
      </c>
      <c r="DO43" t="s">
        <v>1695</v>
      </c>
      <c r="DP43" t="s">
        <v>1696</v>
      </c>
      <c r="DQ43" t="s">
        <v>1697</v>
      </c>
      <c r="DR43" t="s">
        <v>1703</v>
      </c>
      <c r="DW43">
        <v>22</v>
      </c>
      <c r="DX43" t="s">
        <v>817</v>
      </c>
      <c r="DY43">
        <v>2024</v>
      </c>
      <c r="DZ43" t="s">
        <v>1351</v>
      </c>
      <c r="EA43" t="s">
        <v>1820</v>
      </c>
      <c r="EB43" t="s">
        <v>1821</v>
      </c>
      <c r="EC43" t="s">
        <v>1822</v>
      </c>
      <c r="ED43" t="s">
        <v>1823</v>
      </c>
      <c r="EE43" t="s">
        <v>1822</v>
      </c>
      <c r="EF43" t="s">
        <v>439</v>
      </c>
      <c r="EG43" t="s">
        <v>440</v>
      </c>
      <c r="EH43" t="s">
        <v>1237</v>
      </c>
      <c r="EI43" s="10" t="s">
        <v>1239</v>
      </c>
      <c r="EJ43" t="s">
        <v>1186</v>
      </c>
      <c r="EK43" t="s">
        <v>1240</v>
      </c>
      <c r="EL43" s="10" t="s">
        <v>1241</v>
      </c>
      <c r="EM43" t="s">
        <v>831</v>
      </c>
      <c r="EN43" t="s">
        <v>1242</v>
      </c>
      <c r="EO43" s="10" t="s">
        <v>1243</v>
      </c>
      <c r="EP43" t="s">
        <v>831</v>
      </c>
      <c r="EQ43" t="s">
        <v>1244</v>
      </c>
      <c r="ER43" s="10" t="s">
        <v>1245</v>
      </c>
      <c r="ES43" t="s">
        <v>831</v>
      </c>
      <c r="ET43" t="s">
        <v>1246</v>
      </c>
      <c r="EU43" s="10" t="s">
        <v>1247</v>
      </c>
      <c r="EV43" t="s">
        <v>837</v>
      </c>
      <c r="EW43" t="s">
        <v>1248</v>
      </c>
      <c r="EX43" s="10" t="s">
        <v>1249</v>
      </c>
      <c r="EY43" t="s">
        <v>831</v>
      </c>
      <c r="EZ43" t="s">
        <v>1250</v>
      </c>
      <c r="FA43" s="10" t="s">
        <v>1251</v>
      </c>
      <c r="FB43" t="s">
        <v>834</v>
      </c>
      <c r="FC43" t="s">
        <v>1252</v>
      </c>
      <c r="FD43" s="10" t="s">
        <v>1253</v>
      </c>
      <c r="FE43" t="s">
        <v>831</v>
      </c>
      <c r="FF43" t="s">
        <v>1254</v>
      </c>
      <c r="FG43" s="10" t="s">
        <v>1255</v>
      </c>
      <c r="FH43" t="s">
        <v>834</v>
      </c>
      <c r="FI43" t="s">
        <v>1256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444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1257</v>
      </c>
      <c r="FY43" t="s">
        <v>1258</v>
      </c>
      <c r="FZ43" t="s">
        <v>1259</v>
      </c>
      <c r="GA43" t="s">
        <v>1260</v>
      </c>
      <c r="GB43" t="s">
        <v>828</v>
      </c>
      <c r="GC43" t="s">
        <v>1261</v>
      </c>
      <c r="GD43" s="7" t="s">
        <v>806</v>
      </c>
      <c r="GE43" s="7" t="s">
        <v>806</v>
      </c>
      <c r="GF43" s="7" t="s">
        <v>806</v>
      </c>
      <c r="GG43" s="7" t="s">
        <v>806</v>
      </c>
      <c r="GH43" s="7" t="s">
        <v>806</v>
      </c>
      <c r="GI43" s="7" t="s">
        <v>806</v>
      </c>
      <c r="GJ43" s="7" t="s">
        <v>806</v>
      </c>
      <c r="GK43" s="7" t="s">
        <v>806</v>
      </c>
      <c r="GX43" s="7" t="s">
        <v>806</v>
      </c>
      <c r="HB43" s="7" t="s">
        <v>806</v>
      </c>
      <c r="HC43" t="s">
        <v>806</v>
      </c>
      <c r="HD43" t="s">
        <v>806</v>
      </c>
      <c r="HE43" s="7" t="s">
        <v>806</v>
      </c>
      <c r="HG43" s="7" t="s">
        <v>806</v>
      </c>
      <c r="HH43" s="7" t="s">
        <v>806</v>
      </c>
      <c r="HI43" s="7" t="s">
        <v>806</v>
      </c>
      <c r="HJ43" s="7" t="s">
        <v>806</v>
      </c>
      <c r="HL43" s="7" t="s">
        <v>806</v>
      </c>
      <c r="HM43" s="7" t="s">
        <v>806</v>
      </c>
      <c r="HN43" s="7" t="s">
        <v>806</v>
      </c>
      <c r="HO43" s="7" t="s">
        <v>806</v>
      </c>
      <c r="HS43" s="7" t="s">
        <v>806</v>
      </c>
      <c r="HT43" s="7" t="s">
        <v>806</v>
      </c>
      <c r="HU43" s="7" t="s">
        <v>806</v>
      </c>
      <c r="HV43" s="7" t="s">
        <v>806</v>
      </c>
      <c r="HW43" s="7" t="s">
        <v>806</v>
      </c>
      <c r="HX43" s="7" t="s">
        <v>806</v>
      </c>
      <c r="HY43" s="7" t="s">
        <v>806</v>
      </c>
      <c r="HZ43" s="7" t="s">
        <v>806</v>
      </c>
      <c r="IA43" s="7" t="s">
        <v>806</v>
      </c>
      <c r="IB43" s="7" t="s">
        <v>806</v>
      </c>
      <c r="ID43" s="7" t="s">
        <v>806</v>
      </c>
      <c r="IF43" s="7" t="s">
        <v>806</v>
      </c>
      <c r="IG43" s="7" t="s">
        <v>806</v>
      </c>
      <c r="IK43" s="7" t="s">
        <v>806</v>
      </c>
      <c r="IM43" s="7" t="s">
        <v>806</v>
      </c>
      <c r="IN43" s="7" t="s">
        <v>806</v>
      </c>
      <c r="IO43" s="7" t="s">
        <v>806</v>
      </c>
      <c r="IP43" s="7" t="s">
        <v>806</v>
      </c>
      <c r="IQ43" s="7" t="s">
        <v>806</v>
      </c>
      <c r="IR43" s="7" t="s">
        <v>806</v>
      </c>
      <c r="IS43" t="s">
        <v>806</v>
      </c>
      <c r="IU43" s="7" t="s">
        <v>806</v>
      </c>
      <c r="IV43" t="s">
        <v>806</v>
      </c>
      <c r="JB43" s="7" t="s">
        <v>806</v>
      </c>
      <c r="JE43" t="s">
        <v>806</v>
      </c>
      <c r="JF43" s="7" t="s">
        <v>806</v>
      </c>
      <c r="JG43" t="s">
        <v>806</v>
      </c>
      <c r="JH43" s="7" t="s">
        <v>806</v>
      </c>
      <c r="JI43" s="7" t="s">
        <v>806</v>
      </c>
      <c r="JJ43" s="7" t="s">
        <v>806</v>
      </c>
      <c r="JM43" s="7" t="s">
        <v>806</v>
      </c>
      <c r="JN43" s="7" t="s">
        <v>806</v>
      </c>
      <c r="JO43" s="7" t="s">
        <v>806</v>
      </c>
      <c r="JP43" s="7" t="s">
        <v>806</v>
      </c>
      <c r="JQ43" s="7" t="s">
        <v>806</v>
      </c>
      <c r="JR43" s="7" t="s">
        <v>806</v>
      </c>
      <c r="JS43" s="7" t="s">
        <v>806</v>
      </c>
      <c r="JT43" s="7" t="s">
        <v>806</v>
      </c>
      <c r="JU43" s="7" t="s">
        <v>806</v>
      </c>
      <c r="JW43" s="7" t="s">
        <v>806</v>
      </c>
      <c r="JZ43" s="7" t="s">
        <v>806</v>
      </c>
      <c r="KB43" s="7" t="s">
        <v>806</v>
      </c>
      <c r="KC43" t="s">
        <v>806</v>
      </c>
      <c r="KD43" t="s">
        <v>1262</v>
      </c>
      <c r="KE43" t="s">
        <v>837</v>
      </c>
      <c r="KG43" t="s">
        <v>1263</v>
      </c>
      <c r="KH43" t="s">
        <v>837</v>
      </c>
      <c r="KI43" t="s">
        <v>1264</v>
      </c>
    </row>
    <row r="44" spans="1:322" x14ac:dyDescent="0.3">
      <c r="A44">
        <v>42</v>
      </c>
      <c r="B44" t="s">
        <v>515</v>
      </c>
      <c r="C44" t="s">
        <v>1871</v>
      </c>
      <c r="D44" t="s">
        <v>1848</v>
      </c>
      <c r="E44" t="s">
        <v>1849</v>
      </c>
      <c r="G44" t="s">
        <v>1850</v>
      </c>
      <c r="H44" t="s">
        <v>1851</v>
      </c>
      <c r="I44" t="s">
        <v>1852</v>
      </c>
      <c r="J44">
        <v>2028</v>
      </c>
      <c r="K44" t="s">
        <v>957</v>
      </c>
      <c r="L44" t="s">
        <v>1853</v>
      </c>
      <c r="M44" t="s">
        <v>423</v>
      </c>
      <c r="N44" t="s">
        <v>423</v>
      </c>
      <c r="O44">
        <v>72590</v>
      </c>
      <c r="P44" t="s">
        <v>1854</v>
      </c>
      <c r="Q44" s="3" t="s">
        <v>1855</v>
      </c>
      <c r="R44">
        <v>10</v>
      </c>
      <c r="S44" t="s">
        <v>1856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1857</v>
      </c>
      <c r="AE44" t="s">
        <v>1871</v>
      </c>
      <c r="AF44" t="s">
        <v>1871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1858</v>
      </c>
      <c r="AQ44" t="s">
        <v>1859</v>
      </c>
      <c r="AR44" s="4">
        <f t="shared" si="18"/>
        <v>10</v>
      </c>
      <c r="AS44">
        <v>1</v>
      </c>
      <c r="AT44" t="s">
        <v>1860</v>
      </c>
      <c r="AU44">
        <v>2</v>
      </c>
      <c r="AV44" t="s">
        <v>1861</v>
      </c>
      <c r="AW44">
        <v>2</v>
      </c>
      <c r="BE44">
        <v>1</v>
      </c>
      <c r="BF44" t="s">
        <v>1862</v>
      </c>
      <c r="BG44">
        <v>1</v>
      </c>
      <c r="BI44" t="s">
        <v>1860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1863</v>
      </c>
      <c r="DY44">
        <v>2024</v>
      </c>
      <c r="DZ44" t="s">
        <v>1864</v>
      </c>
      <c r="EA44" t="s">
        <v>435</v>
      </c>
      <c r="EB44" t="s">
        <v>1852</v>
      </c>
      <c r="EC44" t="s">
        <v>1865</v>
      </c>
      <c r="ED44" t="s">
        <v>518</v>
      </c>
      <c r="EF44" t="s">
        <v>439</v>
      </c>
      <c r="EG44" t="s">
        <v>440</v>
      </c>
      <c r="EI44" s="10" t="s">
        <v>1866</v>
      </c>
      <c r="EL44" s="10" t="s">
        <v>1867</v>
      </c>
      <c r="ER44" s="10" t="s">
        <v>1868</v>
      </c>
      <c r="EX44" s="10" t="s">
        <v>1869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1870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515</v>
      </c>
      <c r="C45" t="s">
        <v>1872</v>
      </c>
      <c r="D45" t="s">
        <v>1873</v>
      </c>
      <c r="E45" t="s">
        <v>1874</v>
      </c>
      <c r="G45" t="s">
        <v>1875</v>
      </c>
      <c r="H45" t="s">
        <v>1876</v>
      </c>
      <c r="I45" t="s">
        <v>1877</v>
      </c>
      <c r="J45">
        <v>206</v>
      </c>
      <c r="K45" s="9"/>
      <c r="L45" t="s">
        <v>421</v>
      </c>
      <c r="M45" t="s">
        <v>1878</v>
      </c>
      <c r="N45" t="s">
        <v>423</v>
      </c>
      <c r="O45">
        <v>75200</v>
      </c>
      <c r="P45">
        <v>2231080462</v>
      </c>
      <c r="Q45" s="3" t="s">
        <v>1879</v>
      </c>
      <c r="R45">
        <v>45</v>
      </c>
      <c r="S45" t="s">
        <v>1880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1881</v>
      </c>
      <c r="AE45" t="s">
        <v>1882</v>
      </c>
      <c r="AF45" t="s">
        <v>1882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1858</v>
      </c>
      <c r="AQ45" t="s">
        <v>1883</v>
      </c>
      <c r="AR45" s="4">
        <f t="shared" si="18"/>
        <v>18</v>
      </c>
      <c r="AU45">
        <v>4</v>
      </c>
      <c r="AV45" t="s">
        <v>1884</v>
      </c>
      <c r="AW45">
        <v>4</v>
      </c>
      <c r="BE45">
        <v>1</v>
      </c>
      <c r="BF45" t="s">
        <v>717</v>
      </c>
      <c r="BI45" t="s">
        <v>718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1863</v>
      </c>
      <c r="DY45">
        <v>2024</v>
      </c>
      <c r="DZ45" t="s">
        <v>1885</v>
      </c>
      <c r="EA45" t="s">
        <v>435</v>
      </c>
      <c r="EB45" t="s">
        <v>1877</v>
      </c>
      <c r="EC45" t="s">
        <v>783</v>
      </c>
      <c r="ED45" t="s">
        <v>783</v>
      </c>
      <c r="EF45" t="s">
        <v>439</v>
      </c>
      <c r="EG45" t="s">
        <v>440</v>
      </c>
      <c r="EI45" s="10" t="s">
        <v>1886</v>
      </c>
      <c r="EL45" s="10" t="s">
        <v>1888</v>
      </c>
      <c r="ER45" s="10" t="s">
        <v>1889</v>
      </c>
      <c r="EX45" s="10" t="s">
        <v>1887</v>
      </c>
      <c r="FD45" s="10" t="s">
        <v>1890</v>
      </c>
      <c r="FJ45" t="s">
        <v>1891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444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515</v>
      </c>
      <c r="C46" t="s">
        <v>1892</v>
      </c>
      <c r="D46" t="s">
        <v>1893</v>
      </c>
      <c r="E46" t="s">
        <v>1894</v>
      </c>
      <c r="G46" t="s">
        <v>1895</v>
      </c>
      <c r="H46" t="s">
        <v>1916</v>
      </c>
      <c r="I46" t="s">
        <v>1877</v>
      </c>
      <c r="J46">
        <v>150</v>
      </c>
      <c r="K46" t="s">
        <v>1896</v>
      </c>
      <c r="L46" t="s">
        <v>421</v>
      </c>
      <c r="M46" t="s">
        <v>1878</v>
      </c>
      <c r="N46" t="s">
        <v>423</v>
      </c>
      <c r="O46">
        <v>75700</v>
      </c>
      <c r="P46">
        <v>2223718725</v>
      </c>
      <c r="Q46" s="3" t="s">
        <v>1897</v>
      </c>
      <c r="R46">
        <v>31</v>
      </c>
      <c r="S46" t="s">
        <v>1898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813</v>
      </c>
      <c r="AE46" t="s">
        <v>1899</v>
      </c>
      <c r="AF46" t="s">
        <v>1900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427</v>
      </c>
      <c r="AQ46" t="s">
        <v>1917</v>
      </c>
      <c r="AR46" s="4">
        <f t="shared" si="18"/>
        <v>13</v>
      </c>
      <c r="AS46">
        <v>1</v>
      </c>
      <c r="AT46" t="s">
        <v>1902</v>
      </c>
      <c r="AU46">
        <v>2</v>
      </c>
      <c r="AV46" t="s">
        <v>1901</v>
      </c>
      <c r="AW46">
        <v>2</v>
      </c>
      <c r="BL46">
        <v>5</v>
      </c>
      <c r="BM46" t="s">
        <v>1903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505</v>
      </c>
      <c r="DY46">
        <v>2024</v>
      </c>
      <c r="DZ46" t="s">
        <v>1904</v>
      </c>
      <c r="EA46" t="s">
        <v>1877</v>
      </c>
      <c r="EB46" t="s">
        <v>1905</v>
      </c>
      <c r="EC46" t="s">
        <v>1906</v>
      </c>
      <c r="ED46" t="s">
        <v>1907</v>
      </c>
      <c r="EF46" t="s">
        <v>439</v>
      </c>
      <c r="EG46" t="s">
        <v>440</v>
      </c>
      <c r="EI46" s="10" t="s">
        <v>1908</v>
      </c>
      <c r="EL46" s="10" t="s">
        <v>1909</v>
      </c>
      <c r="EO46" s="10" t="s">
        <v>1910</v>
      </c>
      <c r="ER46" s="10" t="s">
        <v>1911</v>
      </c>
      <c r="EU46" t="s">
        <v>1912</v>
      </c>
      <c r="EX46" t="s">
        <v>1913</v>
      </c>
      <c r="FA46" t="s">
        <v>1914</v>
      </c>
      <c r="FK46">
        <v>0</v>
      </c>
      <c r="FL46" s="4">
        <f t="shared" ref="FL46:FL77" si="20">+FK46/3000</f>
        <v>0</v>
      </c>
      <c r="FM46" t="s">
        <v>1915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444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1839</v>
      </c>
      <c r="C47" t="s">
        <v>1919</v>
      </c>
      <c r="D47" t="s">
        <v>1920</v>
      </c>
      <c r="E47" t="s">
        <v>1921</v>
      </c>
      <c r="G47" t="s">
        <v>1922</v>
      </c>
      <c r="I47" t="s">
        <v>1923</v>
      </c>
      <c r="J47">
        <v>22</v>
      </c>
      <c r="L47" t="s">
        <v>421</v>
      </c>
      <c r="M47" t="s">
        <v>1924</v>
      </c>
      <c r="N47" t="s">
        <v>1925</v>
      </c>
      <c r="O47">
        <v>70600</v>
      </c>
      <c r="P47" t="s">
        <v>1926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1927</v>
      </c>
      <c r="AF47" t="s">
        <v>1928</v>
      </c>
      <c r="AG47">
        <v>28</v>
      </c>
      <c r="AN47">
        <v>20</v>
      </c>
      <c r="AQ47" t="s">
        <v>1929</v>
      </c>
      <c r="AR47" s="4">
        <f t="shared" si="18"/>
        <v>0</v>
      </c>
      <c r="CK47" s="4">
        <f t="shared" si="19"/>
        <v>0</v>
      </c>
      <c r="DS47" t="s">
        <v>1930</v>
      </c>
      <c r="DW47">
        <v>19</v>
      </c>
      <c r="DX47" t="s">
        <v>1863</v>
      </c>
      <c r="DY47">
        <v>2024</v>
      </c>
      <c r="DZ47" t="s">
        <v>1931</v>
      </c>
      <c r="EA47" t="s">
        <v>1932</v>
      </c>
      <c r="EB47" t="s">
        <v>1933</v>
      </c>
      <c r="EC47" t="s">
        <v>1934</v>
      </c>
      <c r="ED47" t="s">
        <v>1935</v>
      </c>
      <c r="EE47" t="s">
        <v>1936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1839</v>
      </c>
      <c r="C48" t="s">
        <v>1919</v>
      </c>
      <c r="D48" t="s">
        <v>1937</v>
      </c>
      <c r="E48" t="s">
        <v>1921</v>
      </c>
      <c r="G48" t="s">
        <v>1922</v>
      </c>
      <c r="I48" t="s">
        <v>1938</v>
      </c>
      <c r="J48">
        <v>35</v>
      </c>
      <c r="K48" t="s">
        <v>812</v>
      </c>
      <c r="L48" t="s">
        <v>1939</v>
      </c>
      <c r="M48" t="s">
        <v>1940</v>
      </c>
      <c r="N48" t="s">
        <v>1925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1863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1839</v>
      </c>
      <c r="C49" t="s">
        <v>1919</v>
      </c>
      <c r="D49" t="s">
        <v>1941</v>
      </c>
      <c r="E49" t="s">
        <v>1921</v>
      </c>
      <c r="G49" t="s">
        <v>1922</v>
      </c>
      <c r="I49" t="s">
        <v>1942</v>
      </c>
      <c r="J49">
        <v>75</v>
      </c>
      <c r="L49" t="s">
        <v>1943</v>
      </c>
      <c r="M49" t="s">
        <v>1944</v>
      </c>
      <c r="N49" t="s">
        <v>1925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1863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1839</v>
      </c>
      <c r="C50" t="s">
        <v>1919</v>
      </c>
      <c r="D50" t="s">
        <v>1945</v>
      </c>
      <c r="E50" t="s">
        <v>1921</v>
      </c>
      <c r="G50" t="s">
        <v>1922</v>
      </c>
      <c r="I50" t="s">
        <v>1946</v>
      </c>
      <c r="J50">
        <v>302</v>
      </c>
      <c r="L50" t="s">
        <v>421</v>
      </c>
      <c r="M50" t="s">
        <v>1947</v>
      </c>
      <c r="N50" t="s">
        <v>1925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1863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542</v>
      </c>
      <c r="C51" t="s">
        <v>768</v>
      </c>
      <c r="D51" t="s">
        <v>1948</v>
      </c>
      <c r="E51" t="s">
        <v>771</v>
      </c>
      <c r="F51" t="s">
        <v>1949</v>
      </c>
      <c r="G51" t="s">
        <v>542</v>
      </c>
      <c r="H51" t="s">
        <v>1950</v>
      </c>
      <c r="I51" t="s">
        <v>1951</v>
      </c>
      <c r="J51">
        <v>134</v>
      </c>
      <c r="L51" t="s">
        <v>1952</v>
      </c>
      <c r="M51" t="s">
        <v>1953</v>
      </c>
      <c r="N51" t="s">
        <v>423</v>
      </c>
      <c r="O51">
        <v>73560</v>
      </c>
      <c r="P51">
        <v>2333310437</v>
      </c>
      <c r="Q51" s="3" t="s">
        <v>1954</v>
      </c>
      <c r="R51">
        <v>30</v>
      </c>
      <c r="S51" t="s">
        <v>1955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1191</v>
      </c>
      <c r="AE51" t="s">
        <v>715</v>
      </c>
      <c r="AF51" t="s">
        <v>1956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427</v>
      </c>
      <c r="AQ51" t="s">
        <v>428</v>
      </c>
      <c r="AR51" s="4">
        <f t="shared" si="18"/>
        <v>13</v>
      </c>
      <c r="AS51">
        <v>1</v>
      </c>
      <c r="AT51" t="s">
        <v>718</v>
      </c>
      <c r="AU51">
        <v>5</v>
      </c>
      <c r="AV51" t="s">
        <v>716</v>
      </c>
      <c r="AW51">
        <v>5</v>
      </c>
      <c r="AY51">
        <v>3</v>
      </c>
      <c r="AZ51" t="s">
        <v>756</v>
      </c>
      <c r="BA51">
        <v>3</v>
      </c>
      <c r="BB51" t="s">
        <v>1646</v>
      </c>
      <c r="BC51">
        <v>1</v>
      </c>
      <c r="BD51" t="s">
        <v>1969</v>
      </c>
      <c r="BE51">
        <v>1</v>
      </c>
      <c r="BF51" t="s">
        <v>1862</v>
      </c>
      <c r="BG51">
        <v>1</v>
      </c>
      <c r="BI51" t="s">
        <v>718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1957</v>
      </c>
      <c r="DK51">
        <v>3</v>
      </c>
      <c r="DL51">
        <v>40000</v>
      </c>
      <c r="DM51">
        <v>60000</v>
      </c>
      <c r="DN51">
        <v>60000</v>
      </c>
      <c r="DW51">
        <v>20</v>
      </c>
      <c r="DX51" t="s">
        <v>817</v>
      </c>
      <c r="DY51">
        <v>2025</v>
      </c>
      <c r="DZ51" t="s">
        <v>1958</v>
      </c>
      <c r="EA51" t="s">
        <v>1959</v>
      </c>
      <c r="EB51" t="s">
        <v>1960</v>
      </c>
      <c r="EC51" t="s">
        <v>1961</v>
      </c>
      <c r="ED51" t="s">
        <v>1962</v>
      </c>
      <c r="EF51" t="s">
        <v>439</v>
      </c>
      <c r="EG51" t="s">
        <v>440</v>
      </c>
      <c r="EI51" s="10" t="s">
        <v>1963</v>
      </c>
      <c r="EL51" s="10" t="s">
        <v>1968</v>
      </c>
      <c r="EM51" t="s">
        <v>1965</v>
      </c>
      <c r="ER51" s="10" t="s">
        <v>1967</v>
      </c>
      <c r="EX51" s="10" t="s">
        <v>1964</v>
      </c>
      <c r="FD51" s="10" t="s">
        <v>1966</v>
      </c>
      <c r="FK51">
        <v>0</v>
      </c>
      <c r="FL51" s="4">
        <f t="shared" si="20"/>
        <v>0</v>
      </c>
      <c r="FM51" t="s">
        <v>443</v>
      </c>
      <c r="FN51">
        <v>100000</v>
      </c>
      <c r="FO51" s="4">
        <f t="shared" si="21"/>
        <v>71.428571428571431</v>
      </c>
      <c r="FP51" t="s">
        <v>724</v>
      </c>
      <c r="FQ51">
        <v>60100</v>
      </c>
      <c r="FR51" s="4">
        <f t="shared" si="22"/>
        <v>30.05</v>
      </c>
      <c r="FS51" t="s">
        <v>444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1839</v>
      </c>
      <c r="C52" t="s">
        <v>1919</v>
      </c>
      <c r="D52" t="s">
        <v>1970</v>
      </c>
      <c r="E52" t="s">
        <v>1921</v>
      </c>
      <c r="G52" t="s">
        <v>1922</v>
      </c>
      <c r="I52" t="s">
        <v>1971</v>
      </c>
      <c r="J52">
        <v>94</v>
      </c>
      <c r="L52" t="s">
        <v>1972</v>
      </c>
      <c r="M52" t="s">
        <v>1974</v>
      </c>
      <c r="N52" t="s">
        <v>1925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1863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1839</v>
      </c>
      <c r="C53" t="s">
        <v>1919</v>
      </c>
      <c r="D53" t="s">
        <v>1973</v>
      </c>
      <c r="E53" t="s">
        <v>1921</v>
      </c>
      <c r="G53" t="s">
        <v>1922</v>
      </c>
      <c r="I53" t="s">
        <v>721</v>
      </c>
      <c r="J53">
        <v>8</v>
      </c>
      <c r="L53" t="s">
        <v>421</v>
      </c>
      <c r="M53" t="s">
        <v>1974</v>
      </c>
      <c r="N53" t="s">
        <v>1925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1863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1839</v>
      </c>
      <c r="C54" t="s">
        <v>1975</v>
      </c>
      <c r="D54" t="s">
        <v>1976</v>
      </c>
      <c r="E54" t="s">
        <v>1977</v>
      </c>
      <c r="G54" t="s">
        <v>809</v>
      </c>
      <c r="I54" t="s">
        <v>1978</v>
      </c>
      <c r="J54">
        <v>1011</v>
      </c>
      <c r="L54" t="s">
        <v>1979</v>
      </c>
      <c r="M54" t="s">
        <v>1980</v>
      </c>
      <c r="N54" t="s">
        <v>1925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1863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2143</v>
      </c>
      <c r="C55" t="s">
        <v>1981</v>
      </c>
      <c r="D55" t="s">
        <v>1999</v>
      </c>
      <c r="E55" t="s">
        <v>1982</v>
      </c>
      <c r="F55" t="s">
        <v>1999</v>
      </c>
      <c r="G55" t="s">
        <v>1990</v>
      </c>
      <c r="H55" t="s">
        <v>2075</v>
      </c>
      <c r="I55" t="s">
        <v>1991</v>
      </c>
      <c r="J55">
        <v>5906</v>
      </c>
      <c r="K55" s="9" t="s">
        <v>2076</v>
      </c>
      <c r="L55" t="s">
        <v>1992</v>
      </c>
      <c r="M55" t="s">
        <v>423</v>
      </c>
      <c r="N55" t="s">
        <v>423</v>
      </c>
      <c r="O55">
        <v>72440</v>
      </c>
      <c r="P55" t="s">
        <v>2007</v>
      </c>
      <c r="Q55" s="3" t="s">
        <v>2008</v>
      </c>
      <c r="R55">
        <v>13</v>
      </c>
      <c r="S55" t="s">
        <v>2009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425</v>
      </c>
      <c r="AE55" t="s">
        <v>1993</v>
      </c>
      <c r="AF55" t="s">
        <v>2010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1858</v>
      </c>
      <c r="AQ55" t="s">
        <v>2011</v>
      </c>
      <c r="AR55" s="4">
        <f t="shared" si="18"/>
        <v>92</v>
      </c>
      <c r="AS55">
        <v>4</v>
      </c>
      <c r="AT55" t="s">
        <v>2018</v>
      </c>
      <c r="AU55">
        <v>39</v>
      </c>
      <c r="AV55" t="s">
        <v>2012</v>
      </c>
      <c r="AW55">
        <v>27</v>
      </c>
      <c r="AX55">
        <v>11</v>
      </c>
      <c r="BE55">
        <v>2</v>
      </c>
      <c r="BF55" t="s">
        <v>2013</v>
      </c>
      <c r="BI55" t="s">
        <v>2042</v>
      </c>
      <c r="BL55">
        <v>5</v>
      </c>
      <c r="BM55" t="s">
        <v>2015</v>
      </c>
      <c r="BN55">
        <v>1</v>
      </c>
      <c r="BO55" t="s">
        <v>2014</v>
      </c>
      <c r="BP55">
        <v>5</v>
      </c>
      <c r="BQ55" t="s">
        <v>2014</v>
      </c>
      <c r="BR55">
        <v>4</v>
      </c>
      <c r="BS55" t="s">
        <v>2014</v>
      </c>
      <c r="BT55">
        <v>2</v>
      </c>
      <c r="BU55" t="s">
        <v>2014</v>
      </c>
      <c r="BV55">
        <v>1</v>
      </c>
      <c r="BW55" t="s">
        <v>2035</v>
      </c>
      <c r="BZ55">
        <v>1</v>
      </c>
      <c r="CA55" t="s">
        <v>2014</v>
      </c>
      <c r="CB55">
        <v>2</v>
      </c>
      <c r="CC55" t="s">
        <v>2014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2016</v>
      </c>
      <c r="DC55">
        <v>20</v>
      </c>
      <c r="DD55" t="s">
        <v>2043</v>
      </c>
      <c r="DE55">
        <v>11</v>
      </c>
      <c r="DF55" t="s">
        <v>2016</v>
      </c>
      <c r="DW55">
        <v>9</v>
      </c>
      <c r="DX55" t="s">
        <v>1998</v>
      </c>
      <c r="DY55">
        <v>2024</v>
      </c>
      <c r="DZ55" t="s">
        <v>2017</v>
      </c>
      <c r="EA55" t="s">
        <v>2036</v>
      </c>
      <c r="EB55" t="s">
        <v>2037</v>
      </c>
      <c r="EC55" t="s">
        <v>783</v>
      </c>
      <c r="ED55" t="s">
        <v>2038</v>
      </c>
      <c r="EF55" t="s">
        <v>439</v>
      </c>
      <c r="EG55" t="s">
        <v>440</v>
      </c>
      <c r="EL55" s="10" t="s">
        <v>2120</v>
      </c>
      <c r="EO55" s="10" t="s">
        <v>2121</v>
      </c>
      <c r="ER55" s="10" t="s">
        <v>2122</v>
      </c>
      <c r="EX55" s="10" t="s">
        <v>2123</v>
      </c>
      <c r="FD55" s="10" t="s">
        <v>2124</v>
      </c>
      <c r="FJ55" t="s">
        <v>2039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444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2143</v>
      </c>
      <c r="C56" t="s">
        <v>1981</v>
      </c>
      <c r="D56" t="s">
        <v>2000</v>
      </c>
      <c r="E56" t="s">
        <v>1983</v>
      </c>
      <c r="F56" t="s">
        <v>2000</v>
      </c>
      <c r="G56" t="s">
        <v>1990</v>
      </c>
      <c r="H56" t="s">
        <v>2075</v>
      </c>
      <c r="I56" t="s">
        <v>1994</v>
      </c>
      <c r="J56">
        <v>5758</v>
      </c>
      <c r="K56" s="9" t="s">
        <v>2076</v>
      </c>
      <c r="L56" t="s">
        <v>1992</v>
      </c>
      <c r="M56" t="s">
        <v>423</v>
      </c>
      <c r="N56" t="s">
        <v>423</v>
      </c>
      <c r="O56">
        <v>72440</v>
      </c>
      <c r="P56" t="s">
        <v>2007</v>
      </c>
      <c r="Q56" s="3" t="s">
        <v>2008</v>
      </c>
      <c r="R56">
        <v>14</v>
      </c>
      <c r="S56" t="s">
        <v>2040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813</v>
      </c>
      <c r="AE56" t="s">
        <v>1993</v>
      </c>
      <c r="AF56" t="s">
        <v>2048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1858</v>
      </c>
      <c r="AQ56" t="s">
        <v>2011</v>
      </c>
      <c r="AR56" s="4">
        <f t="shared" si="18"/>
        <v>69</v>
      </c>
      <c r="AS56">
        <v>3</v>
      </c>
      <c r="AT56" t="s">
        <v>2041</v>
      </c>
      <c r="AU56">
        <v>26</v>
      </c>
      <c r="AV56" t="s">
        <v>2012</v>
      </c>
      <c r="AW56">
        <v>17</v>
      </c>
      <c r="AX56">
        <v>8</v>
      </c>
      <c r="BE56">
        <v>5</v>
      </c>
      <c r="BF56" t="s">
        <v>2013</v>
      </c>
      <c r="BG56">
        <v>10</v>
      </c>
      <c r="BI56" t="s">
        <v>2042</v>
      </c>
      <c r="BN56">
        <v>1</v>
      </c>
      <c r="BO56" t="s">
        <v>2014</v>
      </c>
      <c r="BP56">
        <v>4</v>
      </c>
      <c r="BQ56" t="s">
        <v>2014</v>
      </c>
      <c r="BR56">
        <v>5</v>
      </c>
      <c r="BS56" t="s">
        <v>2014</v>
      </c>
      <c r="BV56">
        <v>1</v>
      </c>
      <c r="BW56" t="s">
        <v>2014</v>
      </c>
      <c r="BX56">
        <v>2</v>
      </c>
      <c r="BY56" t="s">
        <v>2014</v>
      </c>
      <c r="BZ56">
        <v>1</v>
      </c>
      <c r="CA56" t="s">
        <v>2014</v>
      </c>
      <c r="CB56">
        <v>2</v>
      </c>
      <c r="CC56" t="s">
        <v>2014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2016</v>
      </c>
      <c r="DC56">
        <v>30</v>
      </c>
      <c r="DD56" t="s">
        <v>2043</v>
      </c>
      <c r="DE56">
        <v>7</v>
      </c>
      <c r="DF56" t="s">
        <v>2016</v>
      </c>
      <c r="DW56">
        <v>9</v>
      </c>
      <c r="DX56" t="s">
        <v>1998</v>
      </c>
      <c r="DY56">
        <v>2024</v>
      </c>
      <c r="DZ56" t="s">
        <v>2044</v>
      </c>
      <c r="EA56" t="s">
        <v>435</v>
      </c>
      <c r="EB56" t="s">
        <v>2045</v>
      </c>
      <c r="EC56" t="s">
        <v>783</v>
      </c>
      <c r="ED56" t="s">
        <v>2046</v>
      </c>
      <c r="EF56" t="s">
        <v>439</v>
      </c>
      <c r="EG56" t="s">
        <v>440</v>
      </c>
      <c r="EL56" s="10" t="s">
        <v>2120</v>
      </c>
      <c r="EO56" s="10" t="s">
        <v>2121</v>
      </c>
      <c r="ER56" s="10" t="s">
        <v>2122</v>
      </c>
      <c r="EX56" s="10" t="s">
        <v>2123</v>
      </c>
      <c r="FD56" s="10" t="s">
        <v>2124</v>
      </c>
      <c r="FJ56" t="s">
        <v>784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444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2143</v>
      </c>
      <c r="C57" t="s">
        <v>1981</v>
      </c>
      <c r="D57" t="s">
        <v>2001</v>
      </c>
      <c r="E57" t="s">
        <v>1984</v>
      </c>
      <c r="F57" t="s">
        <v>2001</v>
      </c>
      <c r="G57" t="s">
        <v>1990</v>
      </c>
      <c r="H57" t="s">
        <v>2075</v>
      </c>
      <c r="I57" t="s">
        <v>1994</v>
      </c>
      <c r="J57">
        <v>5720</v>
      </c>
      <c r="K57" s="9" t="s">
        <v>2076</v>
      </c>
      <c r="L57" t="s">
        <v>1992</v>
      </c>
      <c r="M57" t="s">
        <v>423</v>
      </c>
      <c r="N57" t="s">
        <v>423</v>
      </c>
      <c r="O57">
        <v>72440</v>
      </c>
      <c r="P57" t="s">
        <v>2007</v>
      </c>
      <c r="Q57" s="3" t="s">
        <v>2008</v>
      </c>
      <c r="R57">
        <v>18</v>
      </c>
      <c r="S57" t="s">
        <v>2047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813</v>
      </c>
      <c r="AE57" t="s">
        <v>1993</v>
      </c>
      <c r="AF57" t="s">
        <v>2049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1858</v>
      </c>
      <c r="AQ57" t="s">
        <v>2011</v>
      </c>
      <c r="AR57" s="4">
        <f t="shared" si="18"/>
        <v>33</v>
      </c>
      <c r="AS57">
        <v>2</v>
      </c>
      <c r="AT57" t="s">
        <v>2050</v>
      </c>
      <c r="AU57">
        <v>12</v>
      </c>
      <c r="AV57" t="s">
        <v>2012</v>
      </c>
      <c r="AW57">
        <v>7</v>
      </c>
      <c r="AX57">
        <v>5</v>
      </c>
      <c r="BE57">
        <v>4</v>
      </c>
      <c r="BF57" t="s">
        <v>2013</v>
      </c>
      <c r="BI57" t="s">
        <v>2042</v>
      </c>
      <c r="BN57">
        <v>1</v>
      </c>
      <c r="BO57" t="s">
        <v>2014</v>
      </c>
      <c r="BP57">
        <v>2</v>
      </c>
      <c r="BQ57" t="s">
        <v>2014</v>
      </c>
      <c r="BR57">
        <v>5</v>
      </c>
      <c r="BS57" t="s">
        <v>2014</v>
      </c>
      <c r="BV57">
        <v>1</v>
      </c>
      <c r="BW57" t="s">
        <v>2050</v>
      </c>
      <c r="BX57">
        <v>4</v>
      </c>
      <c r="BY57" t="s">
        <v>2014</v>
      </c>
      <c r="BZ57">
        <v>1</v>
      </c>
      <c r="CA57" t="s">
        <v>2014</v>
      </c>
      <c r="CB57">
        <v>2</v>
      </c>
      <c r="CC57" t="s">
        <v>2014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2043</v>
      </c>
      <c r="DE57">
        <v>1</v>
      </c>
      <c r="DF57" t="s">
        <v>2016</v>
      </c>
      <c r="DW57">
        <v>9</v>
      </c>
      <c r="DX57" t="s">
        <v>1998</v>
      </c>
      <c r="DY57">
        <v>2024</v>
      </c>
      <c r="DZ57" t="s">
        <v>2051</v>
      </c>
      <c r="EA57" t="s">
        <v>2052</v>
      </c>
      <c r="EB57" t="s">
        <v>2053</v>
      </c>
      <c r="EC57" t="s">
        <v>783</v>
      </c>
      <c r="ED57" t="s">
        <v>783</v>
      </c>
      <c r="EF57" t="s">
        <v>439</v>
      </c>
      <c r="EG57" t="s">
        <v>440</v>
      </c>
      <c r="EL57" s="10" t="s">
        <v>2120</v>
      </c>
      <c r="EO57" s="10" t="s">
        <v>2121</v>
      </c>
      <c r="ER57" s="10" t="s">
        <v>2122</v>
      </c>
      <c r="EX57" s="10" t="s">
        <v>2123</v>
      </c>
      <c r="FD57" s="10" t="s">
        <v>2124</v>
      </c>
      <c r="FJ57" t="s">
        <v>2054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444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2143</v>
      </c>
      <c r="C58" t="s">
        <v>1981</v>
      </c>
      <c r="D58" t="s">
        <v>2002</v>
      </c>
      <c r="E58" t="s">
        <v>1985</v>
      </c>
      <c r="F58" t="s">
        <v>2002</v>
      </c>
      <c r="G58" t="s">
        <v>1990</v>
      </c>
      <c r="H58" t="s">
        <v>2075</v>
      </c>
      <c r="I58" t="s">
        <v>1994</v>
      </c>
      <c r="J58">
        <v>5759</v>
      </c>
      <c r="K58" s="9" t="s">
        <v>2076</v>
      </c>
      <c r="L58" t="s">
        <v>1992</v>
      </c>
      <c r="M58" t="s">
        <v>423</v>
      </c>
      <c r="N58" t="s">
        <v>423</v>
      </c>
      <c r="O58">
        <v>72440</v>
      </c>
      <c r="P58" t="s">
        <v>2007</v>
      </c>
      <c r="Q58" s="3" t="s">
        <v>2008</v>
      </c>
      <c r="R58">
        <v>43</v>
      </c>
      <c r="S58" t="s">
        <v>2055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813</v>
      </c>
      <c r="AE58" t="s">
        <v>1993</v>
      </c>
      <c r="AF58" t="s">
        <v>2056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1858</v>
      </c>
      <c r="AQ58" t="s">
        <v>2011</v>
      </c>
      <c r="AR58" s="4">
        <f t="shared" si="18"/>
        <v>164</v>
      </c>
      <c r="AS58">
        <v>2</v>
      </c>
      <c r="AT58" t="s">
        <v>2057</v>
      </c>
      <c r="AU58">
        <v>30</v>
      </c>
      <c r="AV58" t="s">
        <v>2012</v>
      </c>
      <c r="AW58">
        <v>18</v>
      </c>
      <c r="AX58">
        <v>12</v>
      </c>
      <c r="BE58">
        <v>6</v>
      </c>
      <c r="BF58" t="s">
        <v>2013</v>
      </c>
      <c r="BI58" t="s">
        <v>2042</v>
      </c>
      <c r="BL58">
        <v>1</v>
      </c>
      <c r="BM58" t="s">
        <v>2058</v>
      </c>
      <c r="BR58">
        <v>5</v>
      </c>
      <c r="BS58" t="s">
        <v>2014</v>
      </c>
      <c r="BT58">
        <v>1</v>
      </c>
      <c r="BU58" t="s">
        <v>2014</v>
      </c>
      <c r="BV58">
        <v>2</v>
      </c>
      <c r="BW58" t="s">
        <v>2035</v>
      </c>
      <c r="BX58">
        <v>1</v>
      </c>
      <c r="BY58" t="s">
        <v>2014</v>
      </c>
      <c r="CB58">
        <v>2</v>
      </c>
      <c r="CC58" t="s">
        <v>2014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2016</v>
      </c>
      <c r="DC58">
        <v>47</v>
      </c>
      <c r="DD58" t="s">
        <v>2043</v>
      </c>
      <c r="DE58">
        <v>9</v>
      </c>
      <c r="DF58" t="s">
        <v>2016</v>
      </c>
      <c r="DW58">
        <v>9</v>
      </c>
      <c r="DX58" t="s">
        <v>1998</v>
      </c>
      <c r="DY58">
        <v>2024</v>
      </c>
      <c r="DZ58" t="s">
        <v>2059</v>
      </c>
      <c r="EA58" t="s">
        <v>2060</v>
      </c>
      <c r="EB58" t="s">
        <v>1771</v>
      </c>
      <c r="EC58" t="s">
        <v>2061</v>
      </c>
      <c r="ED58" t="s">
        <v>783</v>
      </c>
      <c r="EF58" t="s">
        <v>439</v>
      </c>
      <c r="EG58" t="s">
        <v>440</v>
      </c>
      <c r="EL58" s="10" t="s">
        <v>2120</v>
      </c>
      <c r="EO58" s="10" t="s">
        <v>2121</v>
      </c>
      <c r="ER58" s="10" t="s">
        <v>2122</v>
      </c>
      <c r="EX58" s="10" t="s">
        <v>2123</v>
      </c>
      <c r="FD58" s="10" t="s">
        <v>2124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444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2143</v>
      </c>
      <c r="C59" t="s">
        <v>1981</v>
      </c>
      <c r="D59" t="s">
        <v>2003</v>
      </c>
      <c r="E59" t="s">
        <v>1986</v>
      </c>
      <c r="F59" t="s">
        <v>2003</v>
      </c>
      <c r="G59" t="s">
        <v>1990</v>
      </c>
      <c r="H59" t="s">
        <v>2075</v>
      </c>
      <c r="I59" t="s">
        <v>1995</v>
      </c>
      <c r="J59">
        <v>327</v>
      </c>
      <c r="K59" s="9" t="s">
        <v>2076</v>
      </c>
      <c r="L59" t="s">
        <v>1992</v>
      </c>
      <c r="M59" t="s">
        <v>423</v>
      </c>
      <c r="N59" t="s">
        <v>423</v>
      </c>
      <c r="O59">
        <v>72440</v>
      </c>
      <c r="P59" t="s">
        <v>2007</v>
      </c>
      <c r="Q59" s="3" t="s">
        <v>2008</v>
      </c>
      <c r="R59">
        <v>3</v>
      </c>
      <c r="S59" t="s">
        <v>2062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813</v>
      </c>
      <c r="AE59" t="s">
        <v>1993</v>
      </c>
      <c r="AF59" t="s">
        <v>2063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1858</v>
      </c>
      <c r="AQ59" t="s">
        <v>2011</v>
      </c>
      <c r="AR59" s="4">
        <f t="shared" si="18"/>
        <v>25</v>
      </c>
      <c r="AS59">
        <v>2</v>
      </c>
      <c r="AT59" t="s">
        <v>2057</v>
      </c>
      <c r="AU59">
        <v>9</v>
      </c>
      <c r="AV59" t="s">
        <v>2012</v>
      </c>
      <c r="AW59">
        <v>6</v>
      </c>
      <c r="AX59">
        <v>3</v>
      </c>
      <c r="BE59">
        <v>2</v>
      </c>
      <c r="BF59" t="s">
        <v>2013</v>
      </c>
      <c r="BG59">
        <v>2</v>
      </c>
      <c r="BI59" t="s">
        <v>502</v>
      </c>
      <c r="BP59">
        <v>3</v>
      </c>
      <c r="BQ59" t="s">
        <v>2014</v>
      </c>
      <c r="BR59">
        <v>6</v>
      </c>
      <c r="BS59" t="s">
        <v>2014</v>
      </c>
      <c r="BV59">
        <v>1</v>
      </c>
      <c r="BW59" t="s">
        <v>2014</v>
      </c>
      <c r="BX59">
        <v>3</v>
      </c>
      <c r="BY59" t="s">
        <v>2014</v>
      </c>
      <c r="CB59">
        <v>2</v>
      </c>
      <c r="CC59" t="s">
        <v>2014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2043</v>
      </c>
      <c r="DW59">
        <v>9</v>
      </c>
      <c r="DX59" t="s">
        <v>1998</v>
      </c>
      <c r="DY59">
        <v>2024</v>
      </c>
      <c r="DZ59" t="s">
        <v>2064</v>
      </c>
      <c r="EA59" t="s">
        <v>435</v>
      </c>
      <c r="EB59" t="s">
        <v>1771</v>
      </c>
      <c r="EC59" t="s">
        <v>783</v>
      </c>
      <c r="ED59" t="s">
        <v>783</v>
      </c>
      <c r="EF59" t="s">
        <v>439</v>
      </c>
      <c r="EG59" t="s">
        <v>440</v>
      </c>
      <c r="EL59" s="10" t="s">
        <v>2120</v>
      </c>
      <c r="EO59" s="10" t="s">
        <v>2121</v>
      </c>
      <c r="ER59" s="10" t="s">
        <v>2122</v>
      </c>
      <c r="EX59" s="10" t="s">
        <v>2123</v>
      </c>
      <c r="FD59" s="10" t="s">
        <v>2124</v>
      </c>
      <c r="FJ59" t="s">
        <v>2054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444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2143</v>
      </c>
      <c r="C60" t="s">
        <v>1981</v>
      </c>
      <c r="D60" t="s">
        <v>2004</v>
      </c>
      <c r="E60" t="s">
        <v>1987</v>
      </c>
      <c r="F60" t="s">
        <v>2004</v>
      </c>
      <c r="G60" t="s">
        <v>1990</v>
      </c>
      <c r="H60" t="s">
        <v>2075</v>
      </c>
      <c r="I60" t="s">
        <v>1996</v>
      </c>
      <c r="J60">
        <v>5720</v>
      </c>
      <c r="K60" s="9" t="s">
        <v>2076</v>
      </c>
      <c r="L60" t="s">
        <v>1992</v>
      </c>
      <c r="M60" t="s">
        <v>423</v>
      </c>
      <c r="N60" t="s">
        <v>423</v>
      </c>
      <c r="O60">
        <v>72440</v>
      </c>
      <c r="P60" t="s">
        <v>2007</v>
      </c>
      <c r="Q60" s="3" t="s">
        <v>2008</v>
      </c>
      <c r="R60">
        <v>8</v>
      </c>
      <c r="S60" t="s">
        <v>2065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813</v>
      </c>
      <c r="AE60" t="s">
        <v>1993</v>
      </c>
      <c r="AF60" t="s">
        <v>2063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1858</v>
      </c>
      <c r="AQ60" t="s">
        <v>2011</v>
      </c>
      <c r="AR60" s="4">
        <f t="shared" si="18"/>
        <v>78</v>
      </c>
      <c r="AS60">
        <v>2</v>
      </c>
      <c r="AT60" t="s">
        <v>2057</v>
      </c>
      <c r="AU60">
        <v>26</v>
      </c>
      <c r="AV60" t="s">
        <v>2012</v>
      </c>
      <c r="AW60">
        <v>22</v>
      </c>
      <c r="AX60">
        <v>4</v>
      </c>
      <c r="BE60">
        <v>2</v>
      </c>
      <c r="BF60" t="s">
        <v>2013</v>
      </c>
      <c r="BG60">
        <v>2</v>
      </c>
      <c r="BI60" t="s">
        <v>502</v>
      </c>
      <c r="BP60">
        <v>3</v>
      </c>
      <c r="BQ60" t="s">
        <v>2014</v>
      </c>
      <c r="BR60">
        <v>6</v>
      </c>
      <c r="BS60" t="s">
        <v>2014</v>
      </c>
      <c r="BV60">
        <v>1</v>
      </c>
      <c r="BW60" t="s">
        <v>2014</v>
      </c>
      <c r="BX60">
        <v>3</v>
      </c>
      <c r="BY60" t="s">
        <v>2014</v>
      </c>
      <c r="CB60">
        <v>2</v>
      </c>
      <c r="CC60" t="s">
        <v>2014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2016</v>
      </c>
      <c r="DC60">
        <v>20</v>
      </c>
      <c r="DD60" t="s">
        <v>2043</v>
      </c>
      <c r="DE60">
        <v>3</v>
      </c>
      <c r="DF60" t="s">
        <v>2016</v>
      </c>
      <c r="DW60">
        <v>9</v>
      </c>
      <c r="DX60" t="s">
        <v>1998</v>
      </c>
      <c r="DY60">
        <v>2024</v>
      </c>
      <c r="DZ60" t="s">
        <v>2066</v>
      </c>
      <c r="EA60" t="s">
        <v>435</v>
      </c>
      <c r="EB60" t="s">
        <v>1771</v>
      </c>
      <c r="EC60" t="s">
        <v>783</v>
      </c>
      <c r="ED60" t="s">
        <v>783</v>
      </c>
      <c r="EF60" t="s">
        <v>439</v>
      </c>
      <c r="EG60" t="s">
        <v>440</v>
      </c>
      <c r="EL60" s="10" t="s">
        <v>2120</v>
      </c>
      <c r="EO60" s="10" t="s">
        <v>2121</v>
      </c>
      <c r="ER60" s="10" t="s">
        <v>2122</v>
      </c>
      <c r="EX60" s="10" t="s">
        <v>2123</v>
      </c>
      <c r="FD60" s="10" t="s">
        <v>2124</v>
      </c>
      <c r="FJ60" t="s">
        <v>784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444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2143</v>
      </c>
      <c r="C61" t="s">
        <v>1981</v>
      </c>
      <c r="D61" t="s">
        <v>2005</v>
      </c>
      <c r="E61" t="s">
        <v>1988</v>
      </c>
      <c r="F61" t="s">
        <v>2005</v>
      </c>
      <c r="G61" t="s">
        <v>1990</v>
      </c>
      <c r="H61" t="s">
        <v>2075</v>
      </c>
      <c r="I61" t="s">
        <v>1997</v>
      </c>
      <c r="J61">
        <v>329</v>
      </c>
      <c r="K61" s="9" t="s">
        <v>2076</v>
      </c>
      <c r="L61" t="s">
        <v>1992</v>
      </c>
      <c r="M61" t="s">
        <v>423</v>
      </c>
      <c r="N61" t="s">
        <v>423</v>
      </c>
      <c r="O61">
        <v>72440</v>
      </c>
      <c r="P61" t="s">
        <v>2007</v>
      </c>
      <c r="Q61" s="3" t="s">
        <v>2008</v>
      </c>
      <c r="R61">
        <v>3</v>
      </c>
      <c r="S61" t="s">
        <v>2062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477</v>
      </c>
      <c r="AE61" t="s">
        <v>1993</v>
      </c>
      <c r="AF61" t="s">
        <v>2067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1858</v>
      </c>
      <c r="AQ61" t="s">
        <v>2011</v>
      </c>
      <c r="AR61" s="4">
        <f t="shared" si="18"/>
        <v>90</v>
      </c>
      <c r="AS61">
        <v>1</v>
      </c>
      <c r="AT61" t="s">
        <v>2068</v>
      </c>
      <c r="AU61">
        <v>15</v>
      </c>
      <c r="AV61" t="s">
        <v>2012</v>
      </c>
      <c r="AW61">
        <v>7</v>
      </c>
      <c r="AX61">
        <v>8</v>
      </c>
      <c r="BE61">
        <v>1</v>
      </c>
      <c r="BF61" t="s">
        <v>2013</v>
      </c>
      <c r="BI61" t="s">
        <v>2042</v>
      </c>
      <c r="BN61">
        <v>2</v>
      </c>
      <c r="BO61" t="s">
        <v>2014</v>
      </c>
      <c r="BR61">
        <v>3</v>
      </c>
      <c r="BS61" t="s">
        <v>2014</v>
      </c>
      <c r="BV61">
        <v>1</v>
      </c>
      <c r="BW61" t="s">
        <v>2014</v>
      </c>
      <c r="BX61">
        <v>3</v>
      </c>
      <c r="BY61" t="s">
        <v>2014</v>
      </c>
      <c r="BZ61">
        <v>3</v>
      </c>
      <c r="CA61" t="s">
        <v>2014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2016</v>
      </c>
      <c r="DC61">
        <v>20</v>
      </c>
      <c r="DD61" t="s">
        <v>2043</v>
      </c>
      <c r="DE61">
        <v>25</v>
      </c>
      <c r="DF61" t="s">
        <v>2016</v>
      </c>
      <c r="DW61">
        <v>9</v>
      </c>
      <c r="DX61" t="s">
        <v>1998</v>
      </c>
      <c r="DY61">
        <v>2024</v>
      </c>
      <c r="DZ61" t="s">
        <v>2069</v>
      </c>
      <c r="EA61" t="s">
        <v>2070</v>
      </c>
      <c r="EB61" t="s">
        <v>1771</v>
      </c>
      <c r="EC61" t="s">
        <v>783</v>
      </c>
      <c r="ED61" t="s">
        <v>2038</v>
      </c>
      <c r="EF61" t="s">
        <v>439</v>
      </c>
      <c r="EG61" t="s">
        <v>440</v>
      </c>
      <c r="EL61" s="10" t="s">
        <v>2120</v>
      </c>
      <c r="EO61" s="10" t="s">
        <v>2121</v>
      </c>
      <c r="ER61" s="10" t="s">
        <v>2122</v>
      </c>
      <c r="EX61" s="10" t="s">
        <v>2123</v>
      </c>
      <c r="FD61" s="10" t="s">
        <v>2124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444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2143</v>
      </c>
      <c r="C62" t="s">
        <v>1981</v>
      </c>
      <c r="D62" t="s">
        <v>2006</v>
      </c>
      <c r="E62" t="s">
        <v>1989</v>
      </c>
      <c r="F62" t="s">
        <v>2006</v>
      </c>
      <c r="G62" t="s">
        <v>1990</v>
      </c>
      <c r="H62" t="s">
        <v>2075</v>
      </c>
      <c r="I62" t="s">
        <v>1994</v>
      </c>
      <c r="J62">
        <v>5904</v>
      </c>
      <c r="K62" s="9" t="s">
        <v>2076</v>
      </c>
      <c r="L62" t="s">
        <v>1992</v>
      </c>
      <c r="M62" t="s">
        <v>423</v>
      </c>
      <c r="N62" t="s">
        <v>423</v>
      </c>
      <c r="O62">
        <v>72440</v>
      </c>
      <c r="P62" t="s">
        <v>2007</v>
      </c>
      <c r="Q62" s="3" t="s">
        <v>2008</v>
      </c>
      <c r="R62">
        <v>9</v>
      </c>
      <c r="S62" t="s">
        <v>2071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813</v>
      </c>
      <c r="AE62" t="s">
        <v>1993</v>
      </c>
      <c r="AF62" t="s">
        <v>2072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1858</v>
      </c>
      <c r="AQ62" t="s">
        <v>2011</v>
      </c>
      <c r="AR62" s="4">
        <f t="shared" si="18"/>
        <v>38</v>
      </c>
      <c r="AS62">
        <v>2</v>
      </c>
      <c r="AT62" t="s">
        <v>2073</v>
      </c>
      <c r="AU62">
        <v>12</v>
      </c>
      <c r="AV62" t="s">
        <v>2012</v>
      </c>
      <c r="AW62">
        <v>11</v>
      </c>
      <c r="AX62">
        <v>1</v>
      </c>
      <c r="BE62">
        <v>1</v>
      </c>
      <c r="BF62" t="s">
        <v>2013</v>
      </c>
      <c r="BI62" t="s">
        <v>502</v>
      </c>
      <c r="BL62">
        <v>1</v>
      </c>
      <c r="BM62" t="s">
        <v>718</v>
      </c>
      <c r="BN62">
        <v>2</v>
      </c>
      <c r="BO62" t="s">
        <v>2014</v>
      </c>
      <c r="BR62">
        <v>5</v>
      </c>
      <c r="BS62" t="s">
        <v>2014</v>
      </c>
      <c r="BT62">
        <v>2</v>
      </c>
      <c r="BU62" t="s">
        <v>2014</v>
      </c>
      <c r="BX62">
        <v>1</v>
      </c>
      <c r="BY62" t="s">
        <v>2014</v>
      </c>
      <c r="CB62">
        <v>2</v>
      </c>
      <c r="CC62" t="s">
        <v>2014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2043</v>
      </c>
      <c r="DE62">
        <v>2</v>
      </c>
      <c r="DF62" t="s">
        <v>2016</v>
      </c>
      <c r="DW62">
        <v>9</v>
      </c>
      <c r="DX62" t="s">
        <v>1998</v>
      </c>
      <c r="DY62">
        <v>2024</v>
      </c>
      <c r="DZ62" t="s">
        <v>2074</v>
      </c>
      <c r="EA62" t="s">
        <v>435</v>
      </c>
      <c r="EB62" t="s">
        <v>1771</v>
      </c>
      <c r="EC62" t="s">
        <v>783</v>
      </c>
      <c r="ED62" t="s">
        <v>783</v>
      </c>
      <c r="EF62" t="s">
        <v>439</v>
      </c>
      <c r="EG62" t="s">
        <v>440</v>
      </c>
      <c r="EL62" s="10" t="s">
        <v>2120</v>
      </c>
      <c r="EO62" s="10" t="s">
        <v>2121</v>
      </c>
      <c r="ER62" s="10" t="s">
        <v>2122</v>
      </c>
      <c r="EX62" s="10" t="s">
        <v>2123</v>
      </c>
      <c r="FD62" s="10" t="s">
        <v>2124</v>
      </c>
      <c r="FJ62" t="s">
        <v>784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444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515</v>
      </c>
      <c r="C63" t="s">
        <v>2707</v>
      </c>
      <c r="D63" t="s">
        <v>2125</v>
      </c>
      <c r="E63" t="s">
        <v>2126</v>
      </c>
      <c r="G63" t="s">
        <v>2705</v>
      </c>
      <c r="H63" t="s">
        <v>2704</v>
      </c>
      <c r="I63" t="s">
        <v>2127</v>
      </c>
      <c r="J63">
        <v>129</v>
      </c>
      <c r="K63" s="9" t="s">
        <v>957</v>
      </c>
      <c r="L63" t="s">
        <v>2703</v>
      </c>
      <c r="M63" t="s">
        <v>1444</v>
      </c>
      <c r="N63" t="s">
        <v>423</v>
      </c>
      <c r="O63">
        <v>72830</v>
      </c>
      <c r="P63">
        <v>2213924942</v>
      </c>
      <c r="Q63" s="3" t="s">
        <v>2128</v>
      </c>
      <c r="R63" t="s">
        <v>2129</v>
      </c>
      <c r="S63" t="s">
        <v>2706</v>
      </c>
      <c r="T63" t="s">
        <v>2170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876</v>
      </c>
      <c r="AE63" t="s">
        <v>2130</v>
      </c>
      <c r="AF63" t="s">
        <v>2131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427</v>
      </c>
      <c r="AQ63" t="s">
        <v>2132</v>
      </c>
      <c r="AR63" s="4">
        <f t="shared" si="18"/>
        <v>39</v>
      </c>
      <c r="AS63">
        <v>1</v>
      </c>
      <c r="AT63" t="s">
        <v>429</v>
      </c>
      <c r="AU63">
        <v>11</v>
      </c>
      <c r="AV63" t="s">
        <v>2459</v>
      </c>
      <c r="AW63">
        <v>11</v>
      </c>
      <c r="BE63">
        <v>1</v>
      </c>
      <c r="BF63" t="s">
        <v>2013</v>
      </c>
      <c r="BI63" t="s">
        <v>2168</v>
      </c>
      <c r="BL63">
        <v>11</v>
      </c>
      <c r="BM63" t="s">
        <v>2459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1998</v>
      </c>
      <c r="DY63">
        <v>2014</v>
      </c>
      <c r="DZ63" t="s">
        <v>2133</v>
      </c>
      <c r="EA63" t="s">
        <v>2134</v>
      </c>
      <c r="EB63" t="s">
        <v>518</v>
      </c>
      <c r="EC63" t="s">
        <v>518</v>
      </c>
      <c r="ED63" t="s">
        <v>518</v>
      </c>
      <c r="EF63" t="s">
        <v>439</v>
      </c>
      <c r="EG63" t="s">
        <v>440</v>
      </c>
      <c r="EI63" s="10" t="s">
        <v>2130</v>
      </c>
      <c r="EL63" s="10" t="s">
        <v>2135</v>
      </c>
      <c r="EO63" s="10" t="s">
        <v>2136</v>
      </c>
      <c r="ER63" s="10" t="s">
        <v>2137</v>
      </c>
      <c r="EU63" s="10" t="s">
        <v>2138</v>
      </c>
      <c r="EX63" s="10" t="s">
        <v>2139</v>
      </c>
      <c r="FA63" s="10" t="s">
        <v>2140</v>
      </c>
      <c r="FD63" s="10" t="s">
        <v>2141</v>
      </c>
      <c r="FG63" s="10" t="s">
        <v>2142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444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2161</v>
      </c>
      <c r="C64" t="s">
        <v>2144</v>
      </c>
      <c r="D64" t="s">
        <v>2317</v>
      </c>
      <c r="E64" t="s">
        <v>2145</v>
      </c>
      <c r="G64" t="s">
        <v>2146</v>
      </c>
      <c r="H64" t="s">
        <v>2147</v>
      </c>
      <c r="I64" t="s">
        <v>1632</v>
      </c>
      <c r="J64">
        <v>2306</v>
      </c>
      <c r="K64" t="s">
        <v>812</v>
      </c>
      <c r="L64" t="s">
        <v>2148</v>
      </c>
      <c r="M64" t="s">
        <v>423</v>
      </c>
      <c r="N64" t="s">
        <v>423</v>
      </c>
      <c r="O64">
        <v>72240</v>
      </c>
      <c r="P64">
        <v>2221529019</v>
      </c>
      <c r="Q64" s="3" t="s">
        <v>2149</v>
      </c>
      <c r="S64" t="s">
        <v>2162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452</v>
      </c>
      <c r="AE64" t="s">
        <v>2163</v>
      </c>
      <c r="AF64" t="s">
        <v>2150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2342</v>
      </c>
      <c r="AQ64" t="s">
        <v>2199</v>
      </c>
      <c r="AR64" s="4">
        <f t="shared" si="18"/>
        <v>11</v>
      </c>
      <c r="AS64">
        <v>1</v>
      </c>
      <c r="AT64" t="s">
        <v>429</v>
      </c>
      <c r="AU64">
        <v>2</v>
      </c>
      <c r="AV64" t="s">
        <v>2167</v>
      </c>
      <c r="AW64">
        <v>2</v>
      </c>
      <c r="BE64">
        <v>1</v>
      </c>
      <c r="BF64" t="s">
        <v>2189</v>
      </c>
      <c r="BI64" t="s">
        <v>2168</v>
      </c>
      <c r="BL64">
        <v>3</v>
      </c>
      <c r="BM64" t="s">
        <v>820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820</v>
      </c>
      <c r="DW64">
        <v>23</v>
      </c>
      <c r="DX64" t="s">
        <v>1998</v>
      </c>
      <c r="DY64">
        <v>2024</v>
      </c>
      <c r="DZ64" t="s">
        <v>2164</v>
      </c>
      <c r="EA64" t="s">
        <v>2165</v>
      </c>
      <c r="EB64" t="s">
        <v>2166</v>
      </c>
      <c r="EC64" t="s">
        <v>1632</v>
      </c>
      <c r="ED64" t="s">
        <v>955</v>
      </c>
      <c r="EF64" t="s">
        <v>439</v>
      </c>
      <c r="EG64" t="s">
        <v>440</v>
      </c>
      <c r="EI64" s="10" t="s">
        <v>2151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444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2161</v>
      </c>
      <c r="C65" t="s">
        <v>2144</v>
      </c>
      <c r="D65" t="s">
        <v>2318</v>
      </c>
      <c r="E65" t="s">
        <v>2145</v>
      </c>
      <c r="G65" t="s">
        <v>2146</v>
      </c>
      <c r="H65" t="s">
        <v>2147</v>
      </c>
      <c r="I65" t="s">
        <v>2152</v>
      </c>
      <c r="J65">
        <v>3532</v>
      </c>
      <c r="K65" t="s">
        <v>1443</v>
      </c>
      <c r="L65" t="s">
        <v>2153</v>
      </c>
      <c r="M65" t="s">
        <v>423</v>
      </c>
      <c r="N65" t="s">
        <v>423</v>
      </c>
      <c r="O65">
        <v>72530</v>
      </c>
      <c r="P65">
        <v>2221568283</v>
      </c>
      <c r="Q65" s="3" t="s">
        <v>2154</v>
      </c>
      <c r="S65" t="s">
        <v>2169</v>
      </c>
      <c r="T65" t="s">
        <v>2170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1191</v>
      </c>
      <c r="AE65" t="s">
        <v>2163</v>
      </c>
      <c r="AF65" t="s">
        <v>2155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2342</v>
      </c>
      <c r="AQ65" t="s">
        <v>2199</v>
      </c>
      <c r="AR65" s="4">
        <f t="shared" si="18"/>
        <v>13</v>
      </c>
      <c r="AS65">
        <v>1</v>
      </c>
      <c r="AT65" t="s">
        <v>429</v>
      </c>
      <c r="AU65">
        <v>2</v>
      </c>
      <c r="AV65" t="s">
        <v>985</v>
      </c>
      <c r="AW65">
        <v>2</v>
      </c>
      <c r="BE65">
        <v>1</v>
      </c>
      <c r="BF65" t="s">
        <v>2189</v>
      </c>
      <c r="BI65" t="s">
        <v>2168</v>
      </c>
      <c r="BL65">
        <v>2</v>
      </c>
      <c r="BM65" t="s">
        <v>820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1998</v>
      </c>
      <c r="DY65">
        <v>2024</v>
      </c>
      <c r="DZ65" t="s">
        <v>2171</v>
      </c>
      <c r="EA65" t="s">
        <v>2172</v>
      </c>
      <c r="EB65" t="s">
        <v>1289</v>
      </c>
      <c r="EC65" t="s">
        <v>2173</v>
      </c>
      <c r="ED65" t="s">
        <v>2174</v>
      </c>
      <c r="EF65" t="s">
        <v>439</v>
      </c>
      <c r="EG65" t="s">
        <v>440</v>
      </c>
      <c r="EI65" s="10" t="s">
        <v>2156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444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2161</v>
      </c>
      <c r="C66" t="s">
        <v>2144</v>
      </c>
      <c r="D66" t="s">
        <v>2319</v>
      </c>
      <c r="E66" t="s">
        <v>2145</v>
      </c>
      <c r="G66" t="s">
        <v>2146</v>
      </c>
      <c r="H66" t="s">
        <v>2147</v>
      </c>
      <c r="I66" t="s">
        <v>2157</v>
      </c>
      <c r="J66">
        <v>7736</v>
      </c>
      <c r="K66" t="s">
        <v>1532</v>
      </c>
      <c r="L66" t="s">
        <v>2158</v>
      </c>
      <c r="M66" t="s">
        <v>423</v>
      </c>
      <c r="N66" t="s">
        <v>423</v>
      </c>
      <c r="O66">
        <v>72583</v>
      </c>
      <c r="P66">
        <v>5512287508</v>
      </c>
      <c r="Q66" s="3" t="s">
        <v>2159</v>
      </c>
      <c r="R66">
        <v>4</v>
      </c>
      <c r="S66" t="s">
        <v>2175</v>
      </c>
      <c r="T66" t="s">
        <v>2170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452</v>
      </c>
      <c r="AE66" t="s">
        <v>2163</v>
      </c>
      <c r="AF66" t="s">
        <v>2160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2342</v>
      </c>
      <c r="AQ66" t="s">
        <v>2199</v>
      </c>
      <c r="AR66" s="4">
        <f t="shared" si="18"/>
        <v>12</v>
      </c>
      <c r="AS66">
        <v>1</v>
      </c>
      <c r="AT66" t="s">
        <v>429</v>
      </c>
      <c r="AU66">
        <v>2</v>
      </c>
      <c r="AV66" t="s">
        <v>2167</v>
      </c>
      <c r="AW66">
        <v>1</v>
      </c>
      <c r="AX66">
        <v>1</v>
      </c>
      <c r="BE66">
        <v>1</v>
      </c>
      <c r="BF66" t="s">
        <v>2189</v>
      </c>
      <c r="BI66" t="s">
        <v>2168</v>
      </c>
      <c r="BL66">
        <v>1</v>
      </c>
      <c r="BM66" t="s">
        <v>429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429</v>
      </c>
      <c r="DW66">
        <v>23</v>
      </c>
      <c r="DX66" t="s">
        <v>1998</v>
      </c>
      <c r="DY66">
        <v>2024</v>
      </c>
      <c r="DZ66" t="s">
        <v>2176</v>
      </c>
      <c r="EA66" t="s">
        <v>2177</v>
      </c>
      <c r="EB66" t="s">
        <v>2178</v>
      </c>
      <c r="EC66" t="s">
        <v>2178</v>
      </c>
      <c r="ED66" t="s">
        <v>2179</v>
      </c>
      <c r="EF66" t="s">
        <v>439</v>
      </c>
      <c r="EG66" t="s">
        <v>440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444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2161</v>
      </c>
      <c r="C67" t="s">
        <v>2144</v>
      </c>
      <c r="D67" t="s">
        <v>2320</v>
      </c>
      <c r="E67" t="s">
        <v>2145</v>
      </c>
      <c r="G67" t="s">
        <v>2146</v>
      </c>
      <c r="H67" t="s">
        <v>2147</v>
      </c>
      <c r="I67" t="s">
        <v>2180</v>
      </c>
      <c r="J67">
        <v>6348</v>
      </c>
      <c r="K67" t="s">
        <v>2181</v>
      </c>
      <c r="L67" t="s">
        <v>2182</v>
      </c>
      <c r="M67" t="s">
        <v>423</v>
      </c>
      <c r="N67" t="s">
        <v>423</v>
      </c>
      <c r="O67">
        <v>72470</v>
      </c>
      <c r="P67">
        <v>2221938507</v>
      </c>
      <c r="Q67" s="3" t="s">
        <v>2183</v>
      </c>
      <c r="R67">
        <v>6</v>
      </c>
      <c r="S67">
        <v>2018</v>
      </c>
      <c r="T67" t="s">
        <v>2170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1191</v>
      </c>
      <c r="AE67" t="s">
        <v>2163</v>
      </c>
      <c r="AF67" t="s">
        <v>2184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2342</v>
      </c>
      <c r="AQ67" t="s">
        <v>2199</v>
      </c>
      <c r="AR67" s="4">
        <f t="shared" ref="AR67:AR98" si="28">+AS67+AU67+BE67+CD67+CE67+CF67+CG67+CH67+CI67+CW67</f>
        <v>10</v>
      </c>
      <c r="AS67">
        <v>1</v>
      </c>
      <c r="AT67" t="s">
        <v>429</v>
      </c>
      <c r="AU67">
        <v>2</v>
      </c>
      <c r="AV67" t="s">
        <v>2167</v>
      </c>
      <c r="AW67">
        <v>1</v>
      </c>
      <c r="AX67">
        <v>1</v>
      </c>
      <c r="BE67">
        <v>1</v>
      </c>
      <c r="BF67" t="s">
        <v>2189</v>
      </c>
      <c r="BI67" t="s">
        <v>2168</v>
      </c>
      <c r="BL67">
        <v>2</v>
      </c>
      <c r="BM67" t="s">
        <v>820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820</v>
      </c>
      <c r="DW67">
        <v>23</v>
      </c>
      <c r="DX67" t="s">
        <v>1998</v>
      </c>
      <c r="DY67">
        <v>2024</v>
      </c>
      <c r="DZ67" t="s">
        <v>2185</v>
      </c>
      <c r="EA67" t="s">
        <v>2186</v>
      </c>
      <c r="EB67" t="s">
        <v>2187</v>
      </c>
      <c r="EC67" t="s">
        <v>2182</v>
      </c>
      <c r="ED67" t="s">
        <v>2188</v>
      </c>
      <c r="EF67" t="s">
        <v>439</v>
      </c>
      <c r="EG67" t="s">
        <v>440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444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2161</v>
      </c>
      <c r="C68" t="s">
        <v>2144</v>
      </c>
      <c r="D68" t="s">
        <v>2321</v>
      </c>
      <c r="E68" t="s">
        <v>2145</v>
      </c>
      <c r="G68" t="s">
        <v>2146</v>
      </c>
      <c r="H68" t="s">
        <v>2147</v>
      </c>
      <c r="I68" t="s">
        <v>1632</v>
      </c>
      <c r="J68">
        <v>12923</v>
      </c>
      <c r="K68" t="s">
        <v>956</v>
      </c>
      <c r="L68" t="s">
        <v>2190</v>
      </c>
      <c r="M68" t="s">
        <v>423</v>
      </c>
      <c r="N68" t="s">
        <v>423</v>
      </c>
      <c r="O68">
        <v>72498</v>
      </c>
      <c r="P68">
        <v>2223234754</v>
      </c>
      <c r="Q68" s="3" t="s">
        <v>2191</v>
      </c>
      <c r="R68">
        <v>10</v>
      </c>
      <c r="S68" t="s">
        <v>2192</v>
      </c>
      <c r="T68" t="s">
        <v>2170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910</v>
      </c>
      <c r="AE68" t="s">
        <v>2163</v>
      </c>
      <c r="AF68" t="s">
        <v>2193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2342</v>
      </c>
      <c r="AQ68" t="s">
        <v>2199</v>
      </c>
      <c r="AR68" s="4">
        <f t="shared" si="28"/>
        <v>8</v>
      </c>
      <c r="AS68">
        <v>1</v>
      </c>
      <c r="AT68" t="s">
        <v>429</v>
      </c>
      <c r="AU68">
        <v>2</v>
      </c>
      <c r="AV68" t="s">
        <v>2167</v>
      </c>
      <c r="AW68">
        <v>1</v>
      </c>
      <c r="AX68">
        <v>1</v>
      </c>
      <c r="BE68">
        <v>1</v>
      </c>
      <c r="BF68" t="s">
        <v>2189</v>
      </c>
      <c r="BI68" t="s">
        <v>2168</v>
      </c>
      <c r="BL68">
        <v>2</v>
      </c>
      <c r="BM68" t="s">
        <v>820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429</v>
      </c>
      <c r="DW68">
        <v>23</v>
      </c>
      <c r="DX68" t="s">
        <v>1998</v>
      </c>
      <c r="DY68">
        <v>2024</v>
      </c>
      <c r="DZ68" t="s">
        <v>2194</v>
      </c>
      <c r="EA68" t="s">
        <v>2195</v>
      </c>
      <c r="EB68" t="s">
        <v>2196</v>
      </c>
      <c r="EC68" t="s">
        <v>2197</v>
      </c>
      <c r="ED68" t="s">
        <v>2198</v>
      </c>
      <c r="EF68" t="s">
        <v>439</v>
      </c>
      <c r="EG68" t="s">
        <v>440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444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2161</v>
      </c>
      <c r="C69" t="s">
        <v>2144</v>
      </c>
      <c r="D69" t="s">
        <v>2322</v>
      </c>
      <c r="E69" t="s">
        <v>2145</v>
      </c>
      <c r="G69" t="s">
        <v>2146</v>
      </c>
      <c r="H69" t="s">
        <v>2147</v>
      </c>
      <c r="I69" t="s">
        <v>2278</v>
      </c>
      <c r="J69">
        <v>1146</v>
      </c>
      <c r="K69" t="s">
        <v>956</v>
      </c>
      <c r="L69" t="s">
        <v>2279</v>
      </c>
      <c r="M69" t="s">
        <v>1356</v>
      </c>
      <c r="N69" t="s">
        <v>423</v>
      </c>
      <c r="O69">
        <v>74260</v>
      </c>
      <c r="P69">
        <v>2447859884</v>
      </c>
      <c r="Q69" s="3" t="s">
        <v>2280</v>
      </c>
      <c r="R69">
        <v>8</v>
      </c>
      <c r="S69">
        <v>2026</v>
      </c>
      <c r="T69" t="s">
        <v>2170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2283</v>
      </c>
      <c r="AE69" t="s">
        <v>2163</v>
      </c>
      <c r="AF69" t="s">
        <v>2281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2342</v>
      </c>
      <c r="AQ69" t="s">
        <v>2199</v>
      </c>
      <c r="AR69" s="4">
        <f t="shared" si="28"/>
        <v>12</v>
      </c>
      <c r="AS69">
        <v>1</v>
      </c>
      <c r="AT69" t="s">
        <v>429</v>
      </c>
      <c r="AU69">
        <v>2</v>
      </c>
      <c r="AV69" t="s">
        <v>2167</v>
      </c>
      <c r="AW69">
        <v>1</v>
      </c>
      <c r="AX69">
        <v>1</v>
      </c>
      <c r="BC69">
        <v>1</v>
      </c>
      <c r="BD69" t="s">
        <v>429</v>
      </c>
      <c r="BE69">
        <v>1</v>
      </c>
      <c r="BF69" t="s">
        <v>2189</v>
      </c>
      <c r="BI69" t="s">
        <v>2168</v>
      </c>
      <c r="BL69">
        <v>2</v>
      </c>
      <c r="BM69" t="s">
        <v>820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820</v>
      </c>
      <c r="DW69">
        <v>4</v>
      </c>
      <c r="DX69" t="s">
        <v>2215</v>
      </c>
      <c r="DY69">
        <v>2024</v>
      </c>
      <c r="DZ69" t="s">
        <v>2326</v>
      </c>
      <c r="EA69" t="s">
        <v>1978</v>
      </c>
      <c r="EB69" t="s">
        <v>2327</v>
      </c>
      <c r="EC69" t="s">
        <v>2328</v>
      </c>
      <c r="ED69" t="s">
        <v>2329</v>
      </c>
      <c r="EF69" t="s">
        <v>439</v>
      </c>
      <c r="EG69" t="s">
        <v>440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444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2161</v>
      </c>
      <c r="C70" t="s">
        <v>2144</v>
      </c>
      <c r="D70" s="6" t="s">
        <v>2323</v>
      </c>
      <c r="E70" t="s">
        <v>2145</v>
      </c>
      <c r="G70" t="s">
        <v>2146</v>
      </c>
      <c r="H70" t="s">
        <v>2147</v>
      </c>
      <c r="I70" t="s">
        <v>2267</v>
      </c>
      <c r="J70" t="s">
        <v>2268</v>
      </c>
      <c r="K70" t="s">
        <v>2269</v>
      </c>
      <c r="L70" t="s">
        <v>421</v>
      </c>
      <c r="M70" t="s">
        <v>2270</v>
      </c>
      <c r="N70" t="s">
        <v>423</v>
      </c>
      <c r="O70">
        <v>73310</v>
      </c>
      <c r="P70">
        <v>7971480266</v>
      </c>
      <c r="Q70" s="3" t="s">
        <v>2271</v>
      </c>
      <c r="R70">
        <v>3</v>
      </c>
      <c r="S70" t="s">
        <v>2272</v>
      </c>
      <c r="T70" t="s">
        <v>2170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813</v>
      </c>
      <c r="AE70" t="s">
        <v>2163</v>
      </c>
      <c r="AF70" t="s">
        <v>2273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2342</v>
      </c>
      <c r="AQ70" t="s">
        <v>2199</v>
      </c>
      <c r="AR70" s="4">
        <f t="shared" si="28"/>
        <v>11</v>
      </c>
      <c r="AS70">
        <v>1</v>
      </c>
      <c r="AT70" t="s">
        <v>429</v>
      </c>
      <c r="AU70">
        <v>2</v>
      </c>
      <c r="AV70" t="s">
        <v>2167</v>
      </c>
      <c r="AW70">
        <v>1</v>
      </c>
      <c r="AX70">
        <v>1</v>
      </c>
      <c r="BE70">
        <v>1</v>
      </c>
      <c r="BF70" t="s">
        <v>2189</v>
      </c>
      <c r="BI70" t="s">
        <v>2168</v>
      </c>
      <c r="BL70">
        <v>2</v>
      </c>
      <c r="BM70" t="s">
        <v>820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820</v>
      </c>
      <c r="DW70">
        <v>5</v>
      </c>
      <c r="DX70" t="s">
        <v>2215</v>
      </c>
      <c r="DY70">
        <v>2024</v>
      </c>
      <c r="DZ70" t="s">
        <v>2274</v>
      </c>
      <c r="EA70" t="s">
        <v>2275</v>
      </c>
      <c r="EB70" t="s">
        <v>437</v>
      </c>
      <c r="EC70" t="s">
        <v>2276</v>
      </c>
      <c r="ED70" t="s">
        <v>2277</v>
      </c>
      <c r="EF70" t="s">
        <v>439</v>
      </c>
      <c r="EG70" t="s">
        <v>440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444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2161</v>
      </c>
      <c r="C71" t="s">
        <v>2144</v>
      </c>
      <c r="D71" t="s">
        <v>2324</v>
      </c>
      <c r="E71" t="s">
        <v>2145</v>
      </c>
      <c r="G71" t="s">
        <v>2146</v>
      </c>
      <c r="H71" t="s">
        <v>2147</v>
      </c>
      <c r="I71" t="s">
        <v>721</v>
      </c>
      <c r="J71">
        <v>22</v>
      </c>
      <c r="L71" t="s">
        <v>421</v>
      </c>
      <c r="M71" t="s">
        <v>2282</v>
      </c>
      <c r="N71" t="s">
        <v>423</v>
      </c>
      <c r="O71">
        <v>73170</v>
      </c>
      <c r="P71">
        <v>7713610902</v>
      </c>
      <c r="Q71" s="3" t="s">
        <v>2286</v>
      </c>
      <c r="S71" t="s">
        <v>2330</v>
      </c>
      <c r="T71" t="s">
        <v>2170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813</v>
      </c>
      <c r="AE71" t="s">
        <v>2163</v>
      </c>
      <c r="AF71" t="s">
        <v>2284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2342</v>
      </c>
      <c r="AQ71" t="s">
        <v>2199</v>
      </c>
      <c r="AR71" s="4">
        <f t="shared" si="28"/>
        <v>11</v>
      </c>
      <c r="AS71">
        <v>1</v>
      </c>
      <c r="AT71" t="s">
        <v>429</v>
      </c>
      <c r="AU71">
        <v>2</v>
      </c>
      <c r="AV71" t="s">
        <v>2167</v>
      </c>
      <c r="AW71">
        <v>1</v>
      </c>
      <c r="AX71">
        <v>1</v>
      </c>
      <c r="BE71">
        <v>1</v>
      </c>
      <c r="BF71" t="s">
        <v>2189</v>
      </c>
      <c r="BI71" t="s">
        <v>2168</v>
      </c>
      <c r="BL71">
        <v>2</v>
      </c>
      <c r="BM71" t="s">
        <v>820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820</v>
      </c>
      <c r="DW71">
        <v>5</v>
      </c>
      <c r="DX71" t="s">
        <v>2215</v>
      </c>
      <c r="DY71">
        <v>2024</v>
      </c>
      <c r="DZ71" t="s">
        <v>2331</v>
      </c>
      <c r="EA71" t="s">
        <v>2332</v>
      </c>
      <c r="EB71" t="s">
        <v>2333</v>
      </c>
      <c r="EC71" t="s">
        <v>2334</v>
      </c>
      <c r="ED71" t="s">
        <v>2335</v>
      </c>
      <c r="EF71" t="s">
        <v>439</v>
      </c>
      <c r="EG71" t="s">
        <v>440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444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2161</v>
      </c>
      <c r="C72" t="s">
        <v>2144</v>
      </c>
      <c r="D72" t="s">
        <v>2325</v>
      </c>
      <c r="E72" t="s">
        <v>2145</v>
      </c>
      <c r="G72" t="s">
        <v>2146</v>
      </c>
      <c r="H72" t="s">
        <v>2147</v>
      </c>
      <c r="I72" t="s">
        <v>721</v>
      </c>
      <c r="J72">
        <v>26</v>
      </c>
      <c r="L72" t="s">
        <v>421</v>
      </c>
      <c r="M72" t="s">
        <v>1190</v>
      </c>
      <c r="N72" t="s">
        <v>423</v>
      </c>
      <c r="O72">
        <v>74400</v>
      </c>
      <c r="P72">
        <v>2431037802</v>
      </c>
      <c r="Q72" s="3" t="s">
        <v>2285</v>
      </c>
      <c r="R72">
        <v>1</v>
      </c>
      <c r="S72" t="s">
        <v>2336</v>
      </c>
      <c r="T72" t="s">
        <v>2170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813</v>
      </c>
      <c r="AE72" t="s">
        <v>2163</v>
      </c>
      <c r="AF72" t="s">
        <v>2287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2342</v>
      </c>
      <c r="AQ72" t="s">
        <v>2199</v>
      </c>
      <c r="AR72" s="4">
        <f t="shared" si="28"/>
        <v>9</v>
      </c>
      <c r="AS72">
        <v>1</v>
      </c>
      <c r="AT72" t="s">
        <v>429</v>
      </c>
      <c r="AU72">
        <v>2</v>
      </c>
      <c r="AV72" t="s">
        <v>2167</v>
      </c>
      <c r="AW72">
        <v>2</v>
      </c>
      <c r="BE72">
        <v>1</v>
      </c>
      <c r="BF72" t="s">
        <v>2189</v>
      </c>
      <c r="BI72" t="s">
        <v>2168</v>
      </c>
      <c r="BL72">
        <v>2</v>
      </c>
      <c r="BM72" t="s">
        <v>820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820</v>
      </c>
      <c r="DW72">
        <v>4</v>
      </c>
      <c r="DX72" t="s">
        <v>2215</v>
      </c>
      <c r="DY72">
        <v>2024</v>
      </c>
      <c r="DZ72" t="s">
        <v>2337</v>
      </c>
      <c r="EA72" t="s">
        <v>2338</v>
      </c>
      <c r="EB72" t="s">
        <v>2339</v>
      </c>
      <c r="EC72" t="s">
        <v>2340</v>
      </c>
      <c r="ED72" t="s">
        <v>2341</v>
      </c>
      <c r="EF72" t="s">
        <v>439</v>
      </c>
      <c r="EG72" t="s">
        <v>440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444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515</v>
      </c>
      <c r="C73" t="s">
        <v>2200</v>
      </c>
      <c r="D73" t="s">
        <v>2201</v>
      </c>
      <c r="E73" t="s">
        <v>2202</v>
      </c>
      <c r="G73" t="s">
        <v>2203</v>
      </c>
      <c r="H73" t="s">
        <v>2220</v>
      </c>
      <c r="I73" t="s">
        <v>2204</v>
      </c>
      <c r="J73">
        <v>107</v>
      </c>
      <c r="K73" t="s">
        <v>2205</v>
      </c>
      <c r="L73" t="s">
        <v>421</v>
      </c>
      <c r="M73" t="s">
        <v>2206</v>
      </c>
      <c r="N73" t="s">
        <v>423</v>
      </c>
      <c r="O73">
        <v>72980</v>
      </c>
      <c r="P73">
        <v>2241240669</v>
      </c>
      <c r="Q73" s="3" t="s">
        <v>2207</v>
      </c>
      <c r="S73" t="s">
        <v>2208</v>
      </c>
      <c r="T73" t="s">
        <v>2170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2209</v>
      </c>
      <c r="AE73" t="s">
        <v>2210</v>
      </c>
      <c r="AF73" t="s">
        <v>2211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2212</v>
      </c>
      <c r="AQ73" t="s">
        <v>2213</v>
      </c>
      <c r="AR73" s="4">
        <f t="shared" si="28"/>
        <v>6</v>
      </c>
      <c r="AS73">
        <v>1</v>
      </c>
      <c r="AT73" t="s">
        <v>2058</v>
      </c>
      <c r="AU73">
        <v>2</v>
      </c>
      <c r="AV73" t="s">
        <v>2058</v>
      </c>
      <c r="AW73">
        <v>2</v>
      </c>
      <c r="BE73">
        <v>1</v>
      </c>
      <c r="BF73" t="s">
        <v>2214</v>
      </c>
      <c r="BI73" t="s">
        <v>2168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2215</v>
      </c>
      <c r="DY73">
        <v>2024</v>
      </c>
      <c r="DZ73" t="s">
        <v>2216</v>
      </c>
      <c r="EA73" t="s">
        <v>2217</v>
      </c>
      <c r="EB73" t="s">
        <v>2218</v>
      </c>
      <c r="EC73" t="s">
        <v>2217</v>
      </c>
      <c r="ED73" t="s">
        <v>437</v>
      </c>
      <c r="EF73" t="s">
        <v>439</v>
      </c>
      <c r="EG73" t="s">
        <v>440</v>
      </c>
      <c r="EI73" s="10" t="s">
        <v>2219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444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515</v>
      </c>
      <c r="C74" t="s">
        <v>2200</v>
      </c>
      <c r="D74" t="s">
        <v>2201</v>
      </c>
      <c r="E74" t="s">
        <v>2202</v>
      </c>
      <c r="G74" t="s">
        <v>2203</v>
      </c>
      <c r="H74" t="s">
        <v>2220</v>
      </c>
      <c r="I74" t="s">
        <v>2221</v>
      </c>
      <c r="J74" t="s">
        <v>2222</v>
      </c>
      <c r="K74" t="s">
        <v>2223</v>
      </c>
      <c r="L74" t="s">
        <v>2224</v>
      </c>
      <c r="M74" t="s">
        <v>2206</v>
      </c>
      <c r="N74" t="s">
        <v>423</v>
      </c>
      <c r="O74">
        <v>72995</v>
      </c>
      <c r="P74">
        <v>2241240669</v>
      </c>
      <c r="Q74" s="3" t="s">
        <v>2225</v>
      </c>
      <c r="S74" t="s">
        <v>2226</v>
      </c>
      <c r="T74" t="s">
        <v>2170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452</v>
      </c>
      <c r="AE74" t="s">
        <v>2210</v>
      </c>
      <c r="AF74" t="s">
        <v>2227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2212</v>
      </c>
      <c r="AQ74" t="s">
        <v>2213</v>
      </c>
      <c r="AR74" s="4">
        <f t="shared" si="28"/>
        <v>9</v>
      </c>
      <c r="AS74">
        <v>1</v>
      </c>
      <c r="AT74" t="s">
        <v>429</v>
      </c>
      <c r="AU74">
        <v>2</v>
      </c>
      <c r="AV74" t="s">
        <v>2228</v>
      </c>
      <c r="AW74">
        <v>2</v>
      </c>
      <c r="BE74">
        <v>1</v>
      </c>
      <c r="BF74" t="s">
        <v>2214</v>
      </c>
      <c r="BI74" t="s">
        <v>2168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2215</v>
      </c>
      <c r="DY74">
        <v>2024</v>
      </c>
      <c r="DZ74" t="s">
        <v>2229</v>
      </c>
      <c r="EA74" t="s">
        <v>2230</v>
      </c>
      <c r="EB74" t="s">
        <v>2230</v>
      </c>
      <c r="EC74" t="s">
        <v>1744</v>
      </c>
      <c r="ED74" t="s">
        <v>2231</v>
      </c>
      <c r="EF74" t="s">
        <v>439</v>
      </c>
      <c r="EG74" t="s">
        <v>440</v>
      </c>
      <c r="EI74" s="10" t="s">
        <v>2232</v>
      </c>
      <c r="EL74" s="10" t="s">
        <v>2233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444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2161</v>
      </c>
      <c r="C75" t="s">
        <v>2144</v>
      </c>
      <c r="D75" t="s">
        <v>2314</v>
      </c>
      <c r="E75" t="s">
        <v>2145</v>
      </c>
      <c r="G75" t="s">
        <v>2246</v>
      </c>
      <c r="H75" t="s">
        <v>2147</v>
      </c>
      <c r="I75" t="s">
        <v>2247</v>
      </c>
      <c r="J75">
        <v>216</v>
      </c>
      <c r="K75" t="s">
        <v>812</v>
      </c>
      <c r="L75" t="s">
        <v>421</v>
      </c>
      <c r="M75" t="s">
        <v>1878</v>
      </c>
      <c r="N75" t="s">
        <v>423</v>
      </c>
      <c r="O75">
        <v>75700</v>
      </c>
      <c r="P75">
        <v>2381366920</v>
      </c>
      <c r="Q75" s="3" t="s">
        <v>2248</v>
      </c>
      <c r="S75" t="s">
        <v>2249</v>
      </c>
      <c r="T75" t="s">
        <v>2170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813</v>
      </c>
      <c r="AE75" t="s">
        <v>2163</v>
      </c>
      <c r="AF75" t="s">
        <v>2250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2342</v>
      </c>
      <c r="AQ75" t="s">
        <v>2199</v>
      </c>
      <c r="AR75" s="4">
        <f t="shared" si="28"/>
        <v>7</v>
      </c>
      <c r="AS75">
        <v>1</v>
      </c>
      <c r="AT75" t="s">
        <v>429</v>
      </c>
      <c r="AU75">
        <v>2</v>
      </c>
      <c r="AV75" t="s">
        <v>2256</v>
      </c>
      <c r="AW75">
        <v>1</v>
      </c>
      <c r="AX75">
        <v>1</v>
      </c>
      <c r="BE75">
        <v>1</v>
      </c>
      <c r="BF75" t="s">
        <v>2189</v>
      </c>
      <c r="BI75" t="s">
        <v>2168</v>
      </c>
      <c r="BL75">
        <v>2</v>
      </c>
      <c r="BM75" t="s">
        <v>820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820</v>
      </c>
      <c r="DW75">
        <v>14</v>
      </c>
      <c r="DX75" t="s">
        <v>2215</v>
      </c>
      <c r="DY75">
        <v>2024</v>
      </c>
      <c r="DZ75" t="s">
        <v>2251</v>
      </c>
      <c r="EA75" t="s">
        <v>2252</v>
      </c>
      <c r="EB75" t="s">
        <v>2253</v>
      </c>
      <c r="EC75" t="s">
        <v>2254</v>
      </c>
      <c r="ED75" t="s">
        <v>2255</v>
      </c>
      <c r="EF75" t="s">
        <v>439</v>
      </c>
      <c r="EG75" t="s">
        <v>440</v>
      </c>
      <c r="EI75" s="10" t="s">
        <v>2257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444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2161</v>
      </c>
      <c r="C76" t="s">
        <v>2144</v>
      </c>
      <c r="D76" t="s">
        <v>2315</v>
      </c>
      <c r="E76" t="s">
        <v>2145</v>
      </c>
      <c r="G76" t="s">
        <v>2246</v>
      </c>
      <c r="H76" t="s">
        <v>2147</v>
      </c>
      <c r="I76" t="s">
        <v>2258</v>
      </c>
      <c r="J76">
        <v>2410</v>
      </c>
      <c r="L76" t="s">
        <v>2259</v>
      </c>
      <c r="M76" t="s">
        <v>1878</v>
      </c>
      <c r="N76" t="s">
        <v>423</v>
      </c>
      <c r="O76">
        <v>75750</v>
      </c>
      <c r="P76">
        <v>5541789557</v>
      </c>
      <c r="Q76" s="3" t="s">
        <v>2260</v>
      </c>
      <c r="R76">
        <v>9</v>
      </c>
      <c r="S76">
        <v>2016</v>
      </c>
      <c r="T76" t="s">
        <v>2170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2209</v>
      </c>
      <c r="AE76" t="s">
        <v>2163</v>
      </c>
      <c r="AF76" t="s">
        <v>2261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2342</v>
      </c>
      <c r="AQ76" t="s">
        <v>2199</v>
      </c>
      <c r="AR76" s="4">
        <f t="shared" si="28"/>
        <v>12</v>
      </c>
      <c r="AS76">
        <v>1</v>
      </c>
      <c r="AT76" t="s">
        <v>429</v>
      </c>
      <c r="AU76">
        <v>2</v>
      </c>
      <c r="AV76" t="s">
        <v>2256</v>
      </c>
      <c r="AW76">
        <v>1</v>
      </c>
      <c r="AX76">
        <v>1</v>
      </c>
      <c r="BC76">
        <v>1</v>
      </c>
      <c r="BD76" t="s">
        <v>429</v>
      </c>
      <c r="BE76">
        <v>1</v>
      </c>
      <c r="BF76" t="s">
        <v>2189</v>
      </c>
      <c r="BI76" t="s">
        <v>2168</v>
      </c>
      <c r="BL76">
        <v>2</v>
      </c>
      <c r="BM76" t="s">
        <v>820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820</v>
      </c>
      <c r="DW76">
        <v>14</v>
      </c>
      <c r="DX76" t="s">
        <v>2215</v>
      </c>
      <c r="DY76">
        <v>2024</v>
      </c>
      <c r="DZ76" t="s">
        <v>2262</v>
      </c>
      <c r="EA76" t="s">
        <v>2263</v>
      </c>
      <c r="EB76" t="s">
        <v>2264</v>
      </c>
      <c r="EC76" t="s">
        <v>2265</v>
      </c>
      <c r="ED76" t="s">
        <v>2266</v>
      </c>
      <c r="EF76" t="s">
        <v>439</v>
      </c>
      <c r="EG76" t="s">
        <v>440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444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2161</v>
      </c>
      <c r="C77" t="s">
        <v>2144</v>
      </c>
      <c r="D77" t="s">
        <v>2316</v>
      </c>
      <c r="E77" t="s">
        <v>2145</v>
      </c>
      <c r="G77" t="s">
        <v>2246</v>
      </c>
      <c r="H77" t="s">
        <v>2147</v>
      </c>
      <c r="I77" t="s">
        <v>2288</v>
      </c>
      <c r="J77">
        <v>801</v>
      </c>
      <c r="K77" t="s">
        <v>2289</v>
      </c>
      <c r="L77" t="s">
        <v>2290</v>
      </c>
      <c r="M77" t="s">
        <v>1573</v>
      </c>
      <c r="N77" t="s">
        <v>423</v>
      </c>
      <c r="O77">
        <v>75480</v>
      </c>
      <c r="P77">
        <v>2221637713</v>
      </c>
      <c r="Q77" s="3" t="s">
        <v>2291</v>
      </c>
      <c r="R77">
        <v>9</v>
      </c>
      <c r="S77" t="s">
        <v>2432</v>
      </c>
      <c r="T77" t="s">
        <v>2170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1191</v>
      </c>
      <c r="AE77" t="s">
        <v>2163</v>
      </c>
      <c r="AF77" t="s">
        <v>2292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2342</v>
      </c>
      <c r="AQ77" t="s">
        <v>2199</v>
      </c>
      <c r="AR77" s="4">
        <f t="shared" si="28"/>
        <v>11</v>
      </c>
      <c r="AS77">
        <v>1</v>
      </c>
      <c r="AT77" t="s">
        <v>429</v>
      </c>
      <c r="AU77">
        <v>2</v>
      </c>
      <c r="AV77" t="s">
        <v>2256</v>
      </c>
      <c r="AW77">
        <v>1</v>
      </c>
      <c r="AX77">
        <v>1</v>
      </c>
      <c r="BC77">
        <v>1</v>
      </c>
      <c r="BD77" t="s">
        <v>429</v>
      </c>
      <c r="BE77">
        <v>1</v>
      </c>
      <c r="BF77" t="s">
        <v>2189</v>
      </c>
      <c r="BI77" t="s">
        <v>2168</v>
      </c>
      <c r="BL77">
        <v>2</v>
      </c>
      <c r="BM77" t="s">
        <v>820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820</v>
      </c>
      <c r="DW77">
        <v>13</v>
      </c>
      <c r="DX77" t="s">
        <v>2215</v>
      </c>
      <c r="DY77">
        <v>2024</v>
      </c>
      <c r="DZ77" t="s">
        <v>2433</v>
      </c>
      <c r="EA77" t="s">
        <v>2434</v>
      </c>
      <c r="EB77" t="s">
        <v>2435</v>
      </c>
      <c r="EC77" t="s">
        <v>2436</v>
      </c>
      <c r="ED77" t="s">
        <v>2437</v>
      </c>
      <c r="EF77" t="s">
        <v>439</v>
      </c>
      <c r="EG77" t="s">
        <v>440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444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515</v>
      </c>
      <c r="C78" t="s">
        <v>1892</v>
      </c>
      <c r="D78" t="s">
        <v>2239</v>
      </c>
      <c r="E78" t="s">
        <v>1894</v>
      </c>
      <c r="G78" t="s">
        <v>2234</v>
      </c>
      <c r="H78" t="s">
        <v>1916</v>
      </c>
      <c r="I78" t="s">
        <v>2235</v>
      </c>
      <c r="J78">
        <v>107</v>
      </c>
      <c r="K78" t="s">
        <v>2236</v>
      </c>
      <c r="L78" t="s">
        <v>421</v>
      </c>
      <c r="M78" t="s">
        <v>1878</v>
      </c>
      <c r="N78" t="s">
        <v>423</v>
      </c>
      <c r="O78">
        <v>75700</v>
      </c>
      <c r="P78">
        <v>2383806932</v>
      </c>
      <c r="Q78" s="3" t="s">
        <v>2237</v>
      </c>
      <c r="S78" t="s">
        <v>2238</v>
      </c>
      <c r="T78" t="s">
        <v>2170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452</v>
      </c>
      <c r="AE78" t="s">
        <v>1899</v>
      </c>
      <c r="AF78" t="s">
        <v>2240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2212</v>
      </c>
      <c r="AQ78" t="s">
        <v>2241</v>
      </c>
      <c r="AR78" s="4">
        <f t="shared" si="28"/>
        <v>9</v>
      </c>
      <c r="AS78">
        <v>1</v>
      </c>
      <c r="AT78" t="s">
        <v>429</v>
      </c>
      <c r="AU78">
        <v>2</v>
      </c>
      <c r="AV78" t="s">
        <v>2242</v>
      </c>
      <c r="AW78">
        <v>2</v>
      </c>
      <c r="BJ78">
        <v>2</v>
      </c>
      <c r="BK78">
        <v>1</v>
      </c>
      <c r="BL78">
        <v>3</v>
      </c>
      <c r="BM78" t="s">
        <v>820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2215</v>
      </c>
      <c r="DY78">
        <v>2024</v>
      </c>
      <c r="DZ78" t="s">
        <v>2243</v>
      </c>
      <c r="EA78" t="s">
        <v>2230</v>
      </c>
      <c r="EB78" t="s">
        <v>2230</v>
      </c>
      <c r="EC78" t="s">
        <v>2244</v>
      </c>
      <c r="ED78" t="s">
        <v>1744</v>
      </c>
      <c r="EF78" t="s">
        <v>439</v>
      </c>
      <c r="EG78" t="s">
        <v>440</v>
      </c>
      <c r="EI78" s="10" t="s">
        <v>1911</v>
      </c>
      <c r="FK78">
        <v>0</v>
      </c>
      <c r="FL78" s="4">
        <f t="shared" ref="FL78:FL109" si="30">+FK78/3000</f>
        <v>0</v>
      </c>
      <c r="FM78" t="s">
        <v>2245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444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2448</v>
      </c>
      <c r="C79" t="s">
        <v>2313</v>
      </c>
      <c r="D79" t="s">
        <v>2312</v>
      </c>
      <c r="E79" t="s">
        <v>2293</v>
      </c>
      <c r="G79" t="s">
        <v>2294</v>
      </c>
      <c r="H79" t="s">
        <v>2295</v>
      </c>
      <c r="I79" t="s">
        <v>2296</v>
      </c>
      <c r="J79" t="s">
        <v>2297</v>
      </c>
      <c r="L79" t="s">
        <v>2298</v>
      </c>
      <c r="M79" t="s">
        <v>2270</v>
      </c>
      <c r="N79" t="s">
        <v>423</v>
      </c>
      <c r="O79">
        <v>73310</v>
      </c>
      <c r="P79">
        <v>2216678745</v>
      </c>
      <c r="Q79" s="3" t="s">
        <v>2299</v>
      </c>
      <c r="R79">
        <v>3</v>
      </c>
      <c r="S79" t="s">
        <v>2300</v>
      </c>
      <c r="T79" t="s">
        <v>2170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876</v>
      </c>
      <c r="AE79" t="s">
        <v>2301</v>
      </c>
      <c r="AF79" t="s">
        <v>2302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2212</v>
      </c>
      <c r="AQ79" t="s">
        <v>428</v>
      </c>
      <c r="AR79" s="4">
        <f t="shared" si="28"/>
        <v>31</v>
      </c>
      <c r="AS79">
        <v>1</v>
      </c>
      <c r="AT79" t="s">
        <v>718</v>
      </c>
      <c r="AU79">
        <v>11</v>
      </c>
      <c r="AV79" t="s">
        <v>2303</v>
      </c>
      <c r="AW79">
        <v>10</v>
      </c>
      <c r="AX79">
        <v>1</v>
      </c>
      <c r="AY79">
        <v>2</v>
      </c>
      <c r="AZ79" t="s">
        <v>2304</v>
      </c>
      <c r="BE79">
        <v>2</v>
      </c>
      <c r="BF79" t="s">
        <v>2305</v>
      </c>
      <c r="BI79" t="s">
        <v>2304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2215</v>
      </c>
      <c r="DY79">
        <v>2024</v>
      </c>
      <c r="DZ79" t="s">
        <v>2306</v>
      </c>
      <c r="EA79" t="s">
        <v>518</v>
      </c>
      <c r="EB79" t="s">
        <v>2307</v>
      </c>
      <c r="EC79" t="s">
        <v>1907</v>
      </c>
      <c r="ED79" t="s">
        <v>783</v>
      </c>
      <c r="EF79" t="s">
        <v>439</v>
      </c>
      <c r="EG79" t="s">
        <v>440</v>
      </c>
      <c r="EI79" s="10" t="s">
        <v>2308</v>
      </c>
      <c r="EL79" s="10" t="s">
        <v>2309</v>
      </c>
      <c r="EO79" s="10" t="s">
        <v>2310</v>
      </c>
      <c r="ER79" s="10" t="s">
        <v>2311</v>
      </c>
      <c r="FJ79" t="s">
        <v>2054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444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515</v>
      </c>
      <c r="C80" t="s">
        <v>2343</v>
      </c>
      <c r="D80" t="s">
        <v>2344</v>
      </c>
      <c r="E80" t="s">
        <v>2345</v>
      </c>
      <c r="G80" t="s">
        <v>2346</v>
      </c>
      <c r="H80" t="s">
        <v>2347</v>
      </c>
      <c r="I80" t="s">
        <v>2348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2076</v>
      </c>
      <c r="R80">
        <v>34</v>
      </c>
      <c r="S80" t="s">
        <v>2349</v>
      </c>
      <c r="T80" t="s">
        <v>2170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813</v>
      </c>
      <c r="AE80" t="s">
        <v>2343</v>
      </c>
      <c r="AF80" t="s">
        <v>2350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2212</v>
      </c>
      <c r="AQ80" t="s">
        <v>2351</v>
      </c>
      <c r="AR80" s="4">
        <f t="shared" si="28"/>
        <v>33</v>
      </c>
      <c r="AS80">
        <v>2</v>
      </c>
      <c r="AT80" t="s">
        <v>2354</v>
      </c>
      <c r="AU80">
        <v>7</v>
      </c>
      <c r="AV80" t="s">
        <v>2355</v>
      </c>
      <c r="AW80">
        <v>6</v>
      </c>
      <c r="AX80">
        <v>1</v>
      </c>
      <c r="BE80">
        <v>1</v>
      </c>
      <c r="BF80" t="s">
        <v>2013</v>
      </c>
      <c r="BI80" t="s">
        <v>2356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2353</v>
      </c>
      <c r="DY80">
        <v>2024</v>
      </c>
      <c r="DZ80" t="s">
        <v>2352</v>
      </c>
      <c r="EA80" t="s">
        <v>2357</v>
      </c>
      <c r="EB80" t="s">
        <v>2358</v>
      </c>
      <c r="EC80" t="s">
        <v>2360</v>
      </c>
      <c r="ED80" t="s">
        <v>2359</v>
      </c>
      <c r="EF80" t="s">
        <v>439</v>
      </c>
      <c r="EG80" t="s">
        <v>440</v>
      </c>
      <c r="EI80" s="10" t="s">
        <v>2361</v>
      </c>
      <c r="EL80" s="10" t="s">
        <v>2362</v>
      </c>
      <c r="EO80" s="10" t="s">
        <v>2363</v>
      </c>
      <c r="ER80" s="10" t="s">
        <v>2364</v>
      </c>
      <c r="EU80" s="10" t="s">
        <v>2365</v>
      </c>
      <c r="EX80" s="10" t="s">
        <v>2366</v>
      </c>
      <c r="FA80" s="10" t="s">
        <v>2367</v>
      </c>
      <c r="FD80" s="10" t="s">
        <v>2368</v>
      </c>
      <c r="FG80" s="10" t="s">
        <v>2369</v>
      </c>
      <c r="FJ80" t="s">
        <v>2054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444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542</v>
      </c>
      <c r="C81" t="s">
        <v>2370</v>
      </c>
      <c r="D81" t="s">
        <v>2371</v>
      </c>
      <c r="E81" t="s">
        <v>2372</v>
      </c>
      <c r="F81" t="s">
        <v>2373</v>
      </c>
      <c r="G81" t="s">
        <v>2374</v>
      </c>
      <c r="H81" t="s">
        <v>2375</v>
      </c>
      <c r="I81" t="s">
        <v>2376</v>
      </c>
      <c r="J81" t="s">
        <v>2377</v>
      </c>
      <c r="K81" s="9" t="s">
        <v>2076</v>
      </c>
      <c r="L81" t="s">
        <v>2378</v>
      </c>
      <c r="M81" t="s">
        <v>2379</v>
      </c>
      <c r="N81" t="s">
        <v>423</v>
      </c>
      <c r="O81">
        <v>75160</v>
      </c>
      <c r="P81">
        <v>2494510215</v>
      </c>
      <c r="Q81" s="3" t="s">
        <v>2380</v>
      </c>
      <c r="R81">
        <v>9</v>
      </c>
      <c r="S81" t="s">
        <v>2381</v>
      </c>
      <c r="T81" t="s">
        <v>2170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876</v>
      </c>
      <c r="AE81" t="s">
        <v>2382</v>
      </c>
      <c r="AF81" t="s">
        <v>2383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2212</v>
      </c>
      <c r="AQ81" t="s">
        <v>2384</v>
      </c>
      <c r="AR81" s="4">
        <f t="shared" si="28"/>
        <v>13</v>
      </c>
      <c r="AS81">
        <v>1</v>
      </c>
      <c r="AT81" t="s">
        <v>718</v>
      </c>
      <c r="AU81">
        <v>7</v>
      </c>
      <c r="AV81" t="s">
        <v>2388</v>
      </c>
      <c r="AW81">
        <v>6</v>
      </c>
      <c r="AX81">
        <v>1</v>
      </c>
      <c r="AY81">
        <v>6</v>
      </c>
      <c r="AZ81" t="s">
        <v>2401</v>
      </c>
      <c r="BC81">
        <v>1</v>
      </c>
      <c r="BD81" t="s">
        <v>1608</v>
      </c>
      <c r="BE81">
        <v>1</v>
      </c>
      <c r="BF81" t="s">
        <v>717</v>
      </c>
      <c r="BI81" t="s">
        <v>718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740</v>
      </c>
      <c r="DK81">
        <v>2</v>
      </c>
      <c r="DL81">
        <v>60000</v>
      </c>
      <c r="DM81">
        <v>30000</v>
      </c>
      <c r="DW81">
        <v>10</v>
      </c>
      <c r="DX81" t="s">
        <v>2353</v>
      </c>
      <c r="DY81">
        <v>2024</v>
      </c>
      <c r="DZ81" t="s">
        <v>2385</v>
      </c>
      <c r="EA81" t="s">
        <v>2386</v>
      </c>
      <c r="EB81" t="s">
        <v>2387</v>
      </c>
      <c r="EC81" t="s">
        <v>437</v>
      </c>
      <c r="ED81" t="s">
        <v>437</v>
      </c>
      <c r="EF81" t="s">
        <v>439</v>
      </c>
      <c r="EG81" t="s">
        <v>440</v>
      </c>
      <c r="EI81" s="10" t="s">
        <v>2389</v>
      </c>
      <c r="EL81" t="s">
        <v>2390</v>
      </c>
      <c r="ER81" s="10" t="s">
        <v>2391</v>
      </c>
      <c r="EX81" s="10" t="s">
        <v>2392</v>
      </c>
      <c r="FD81" s="10" t="s">
        <v>2393</v>
      </c>
      <c r="FK81">
        <v>0</v>
      </c>
      <c r="FL81" s="4">
        <f t="shared" si="30"/>
        <v>0</v>
      </c>
      <c r="FM81" t="s">
        <v>443</v>
      </c>
      <c r="FN81">
        <v>60000</v>
      </c>
      <c r="FO81" s="4">
        <f t="shared" si="31"/>
        <v>42.857142857142854</v>
      </c>
      <c r="FP81" t="s">
        <v>724</v>
      </c>
      <c r="FQ81">
        <v>30060</v>
      </c>
      <c r="FR81" s="4">
        <f t="shared" si="32"/>
        <v>15.03</v>
      </c>
      <c r="FS81" t="s">
        <v>444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542</v>
      </c>
      <c r="C82" t="s">
        <v>2370</v>
      </c>
      <c r="D82" t="s">
        <v>2394</v>
      </c>
      <c r="E82" t="s">
        <v>2372</v>
      </c>
      <c r="F82" t="s">
        <v>2395</v>
      </c>
      <c r="G82" t="s">
        <v>2374</v>
      </c>
      <c r="H82" t="s">
        <v>2375</v>
      </c>
      <c r="I82" t="s">
        <v>2396</v>
      </c>
      <c r="J82" s="9" t="s">
        <v>2076</v>
      </c>
      <c r="K82" t="s">
        <v>812</v>
      </c>
      <c r="L82" t="s">
        <v>2397</v>
      </c>
      <c r="M82" t="s">
        <v>2397</v>
      </c>
      <c r="N82" t="s">
        <v>423</v>
      </c>
      <c r="O82">
        <v>75020</v>
      </c>
      <c r="P82">
        <v>2764770057</v>
      </c>
      <c r="Q82" s="3" t="s">
        <v>2398</v>
      </c>
      <c r="R82">
        <v>32</v>
      </c>
      <c r="S82" t="s">
        <v>2399</v>
      </c>
      <c r="T82" t="s">
        <v>2170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452</v>
      </c>
      <c r="AE82" t="s">
        <v>2382</v>
      </c>
      <c r="AF82" t="s">
        <v>2400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2212</v>
      </c>
      <c r="AQ82" t="s">
        <v>2384</v>
      </c>
      <c r="AR82" s="4">
        <f t="shared" si="28"/>
        <v>9</v>
      </c>
      <c r="AU82">
        <v>7</v>
      </c>
      <c r="AV82" t="s">
        <v>2388</v>
      </c>
      <c r="AW82">
        <v>6</v>
      </c>
      <c r="AX82">
        <v>1</v>
      </c>
      <c r="AY82">
        <v>5</v>
      </c>
      <c r="AZ82" t="s">
        <v>2401</v>
      </c>
      <c r="BC82">
        <v>1</v>
      </c>
      <c r="BD82" t="s">
        <v>718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740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2353</v>
      </c>
      <c r="DY82">
        <v>2024</v>
      </c>
      <c r="DZ82" t="s">
        <v>2402</v>
      </c>
      <c r="EA82" t="s">
        <v>1821</v>
      </c>
      <c r="EB82" t="s">
        <v>2403</v>
      </c>
      <c r="EC82" t="s">
        <v>2255</v>
      </c>
      <c r="ED82" t="s">
        <v>2404</v>
      </c>
      <c r="EF82" t="s">
        <v>439</v>
      </c>
      <c r="EG82" t="s">
        <v>440</v>
      </c>
      <c r="EI82" s="10" t="s">
        <v>2405</v>
      </c>
      <c r="EL82" s="10" t="s">
        <v>2406</v>
      </c>
      <c r="ER82" s="10" t="s">
        <v>2407</v>
      </c>
      <c r="EX82" s="10" t="s">
        <v>2408</v>
      </c>
      <c r="FD82" s="10" t="s">
        <v>2409</v>
      </c>
      <c r="FK82">
        <v>0</v>
      </c>
      <c r="FL82" s="4">
        <f t="shared" si="30"/>
        <v>0</v>
      </c>
      <c r="FM82" t="s">
        <v>443</v>
      </c>
      <c r="FN82">
        <v>80000</v>
      </c>
      <c r="FO82" s="4">
        <f t="shared" si="31"/>
        <v>57.142857142857146</v>
      </c>
      <c r="FP82" t="s">
        <v>724</v>
      </c>
      <c r="FQ82">
        <v>40080</v>
      </c>
      <c r="FR82" s="4">
        <f t="shared" si="32"/>
        <v>20.04</v>
      </c>
      <c r="FS82" t="s">
        <v>444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542</v>
      </c>
      <c r="C83" t="s">
        <v>2410</v>
      </c>
      <c r="D83" t="s">
        <v>2411</v>
      </c>
      <c r="E83" t="s">
        <v>2412</v>
      </c>
      <c r="G83" t="s">
        <v>2374</v>
      </c>
      <c r="H83" t="s">
        <v>2375</v>
      </c>
      <c r="I83" t="s">
        <v>2413</v>
      </c>
      <c r="J83">
        <v>37</v>
      </c>
      <c r="L83" t="s">
        <v>2414</v>
      </c>
      <c r="M83" t="s">
        <v>2415</v>
      </c>
      <c r="N83" t="s">
        <v>423</v>
      </c>
      <c r="O83">
        <v>73740</v>
      </c>
      <c r="P83">
        <v>2223716350</v>
      </c>
      <c r="Q83" s="3" t="s">
        <v>2416</v>
      </c>
      <c r="R83">
        <v>10</v>
      </c>
      <c r="S83" t="s">
        <v>2417</v>
      </c>
      <c r="T83" t="s">
        <v>2170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425</v>
      </c>
      <c r="AE83" t="s">
        <v>2418</v>
      </c>
      <c r="AF83" t="s">
        <v>2438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2212</v>
      </c>
      <c r="AQ83" t="s">
        <v>428</v>
      </c>
      <c r="AR83" s="4">
        <f t="shared" si="28"/>
        <v>16</v>
      </c>
      <c r="AS83">
        <v>1</v>
      </c>
      <c r="AT83" t="s">
        <v>718</v>
      </c>
      <c r="AU83">
        <v>6</v>
      </c>
      <c r="AV83" t="s">
        <v>2388</v>
      </c>
      <c r="AW83">
        <v>6</v>
      </c>
      <c r="AY83">
        <v>4</v>
      </c>
      <c r="AZ83" t="s">
        <v>2401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740</v>
      </c>
      <c r="DK83">
        <v>2</v>
      </c>
      <c r="DL83">
        <v>40000</v>
      </c>
      <c r="DM83">
        <v>40000</v>
      </c>
      <c r="DW83">
        <v>15</v>
      </c>
      <c r="DX83" t="s">
        <v>2353</v>
      </c>
      <c r="DY83">
        <v>2024</v>
      </c>
      <c r="DZ83" t="s">
        <v>2419</v>
      </c>
      <c r="EA83" t="s">
        <v>2420</v>
      </c>
      <c r="EB83" t="s">
        <v>1442</v>
      </c>
      <c r="EC83" t="s">
        <v>2420</v>
      </c>
      <c r="ED83" t="s">
        <v>2420</v>
      </c>
      <c r="EF83" t="s">
        <v>439</v>
      </c>
      <c r="EG83" t="s">
        <v>440</v>
      </c>
      <c r="EI83" s="10" t="s">
        <v>2439</v>
      </c>
      <c r="EL83" s="10" t="s">
        <v>2440</v>
      </c>
      <c r="FK83">
        <v>0</v>
      </c>
      <c r="FL83" s="4">
        <f t="shared" si="30"/>
        <v>0</v>
      </c>
      <c r="FM83" t="s">
        <v>443</v>
      </c>
      <c r="FN83">
        <v>40000</v>
      </c>
      <c r="FO83" s="4">
        <f t="shared" si="31"/>
        <v>28.571428571428573</v>
      </c>
      <c r="FP83" t="s">
        <v>724</v>
      </c>
      <c r="FQ83">
        <v>40050</v>
      </c>
      <c r="FR83" s="4">
        <f t="shared" si="32"/>
        <v>20.024999999999999</v>
      </c>
      <c r="FS83" t="s">
        <v>444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542</v>
      </c>
      <c r="C84" t="s">
        <v>2370</v>
      </c>
      <c r="D84" t="s">
        <v>2421</v>
      </c>
      <c r="E84" t="s">
        <v>2422</v>
      </c>
      <c r="F84" t="s">
        <v>2441</v>
      </c>
      <c r="G84" t="s">
        <v>2374</v>
      </c>
      <c r="H84" t="s">
        <v>2375</v>
      </c>
      <c r="I84" t="s">
        <v>2423</v>
      </c>
      <c r="J84">
        <v>36</v>
      </c>
      <c r="L84" t="s">
        <v>2424</v>
      </c>
      <c r="M84" t="s">
        <v>2425</v>
      </c>
      <c r="N84" t="s">
        <v>423</v>
      </c>
      <c r="O84">
        <v>73680</v>
      </c>
      <c r="P84">
        <v>2333142214</v>
      </c>
      <c r="Q84" s="3" t="s">
        <v>2426</v>
      </c>
      <c r="R84">
        <v>41</v>
      </c>
      <c r="S84">
        <v>1983</v>
      </c>
      <c r="T84" t="s">
        <v>2170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425</v>
      </c>
      <c r="AE84" t="s">
        <v>2382</v>
      </c>
      <c r="AF84" t="s">
        <v>2442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2212</v>
      </c>
      <c r="AQ84" t="s">
        <v>2384</v>
      </c>
      <c r="AR84" s="4">
        <f t="shared" si="28"/>
        <v>9</v>
      </c>
      <c r="AS84">
        <v>1</v>
      </c>
      <c r="AT84" t="s">
        <v>718</v>
      </c>
      <c r="AU84">
        <v>7</v>
      </c>
      <c r="AV84" t="s">
        <v>2388</v>
      </c>
      <c r="AW84">
        <v>6</v>
      </c>
      <c r="AX84">
        <v>1</v>
      </c>
      <c r="AY84">
        <v>5</v>
      </c>
      <c r="AZ84" t="s">
        <v>2401</v>
      </c>
      <c r="BC84">
        <v>1</v>
      </c>
      <c r="BD84" t="s">
        <v>1608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740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2353</v>
      </c>
      <c r="DY84">
        <v>2024</v>
      </c>
      <c r="DZ84" t="s">
        <v>2427</v>
      </c>
      <c r="EA84" t="s">
        <v>2428</v>
      </c>
      <c r="EB84" t="s">
        <v>2429</v>
      </c>
      <c r="EC84" t="s">
        <v>2430</v>
      </c>
      <c r="ED84" t="s">
        <v>2431</v>
      </c>
      <c r="EF84" t="s">
        <v>439</v>
      </c>
      <c r="EG84" t="s">
        <v>440</v>
      </c>
      <c r="EI84" s="10" t="s">
        <v>2443</v>
      </c>
      <c r="EL84" s="10" t="s">
        <v>2444</v>
      </c>
      <c r="ER84" s="10" t="s">
        <v>2445</v>
      </c>
      <c r="EX84" s="10" t="s">
        <v>2446</v>
      </c>
      <c r="FD84" s="10" t="s">
        <v>2447</v>
      </c>
      <c r="FK84">
        <v>0</v>
      </c>
      <c r="FL84" s="4">
        <f t="shared" si="30"/>
        <v>0</v>
      </c>
      <c r="FM84" t="s">
        <v>443</v>
      </c>
      <c r="FN84">
        <v>100000</v>
      </c>
      <c r="FO84" s="4">
        <f t="shared" si="31"/>
        <v>71.428571428571431</v>
      </c>
      <c r="FP84" t="s">
        <v>724</v>
      </c>
      <c r="FQ84">
        <v>40035</v>
      </c>
      <c r="FR84" s="4">
        <f t="shared" si="32"/>
        <v>20.017499999999998</v>
      </c>
      <c r="FS84" t="s">
        <v>444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515</v>
      </c>
      <c r="C85" t="s">
        <v>2449</v>
      </c>
      <c r="D85" t="s">
        <v>2450</v>
      </c>
      <c r="E85" t="s">
        <v>2451</v>
      </c>
      <c r="G85" t="s">
        <v>2452</v>
      </c>
      <c r="H85" t="s">
        <v>2453</v>
      </c>
      <c r="I85" t="s">
        <v>1745</v>
      </c>
      <c r="J85">
        <v>307</v>
      </c>
      <c r="K85" t="s">
        <v>2454</v>
      </c>
      <c r="L85" t="s">
        <v>421</v>
      </c>
      <c r="M85" t="s">
        <v>493</v>
      </c>
      <c r="N85" t="s">
        <v>423</v>
      </c>
      <c r="O85">
        <v>75200</v>
      </c>
      <c r="P85">
        <v>2241052056</v>
      </c>
      <c r="R85">
        <v>12</v>
      </c>
      <c r="S85" t="s">
        <v>2455</v>
      </c>
      <c r="T85" t="s">
        <v>2170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910</v>
      </c>
      <c r="AE85" t="s">
        <v>2456</v>
      </c>
      <c r="AF85" t="s">
        <v>2503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2212</v>
      </c>
      <c r="AQ85" t="s">
        <v>2457</v>
      </c>
      <c r="AR85" s="4">
        <f t="shared" si="28"/>
        <v>24</v>
      </c>
      <c r="AS85">
        <v>3</v>
      </c>
      <c r="AT85" t="s">
        <v>2462</v>
      </c>
      <c r="AU85">
        <v>6</v>
      </c>
      <c r="AV85" t="s">
        <v>2459</v>
      </c>
      <c r="AW85">
        <v>3</v>
      </c>
      <c r="AX85">
        <v>3</v>
      </c>
      <c r="BE85">
        <v>1</v>
      </c>
      <c r="BF85" t="s">
        <v>717</v>
      </c>
      <c r="BI85" t="s">
        <v>2458</v>
      </c>
      <c r="BJ85">
        <v>1</v>
      </c>
      <c r="BK85">
        <v>6</v>
      </c>
      <c r="BL85">
        <v>7</v>
      </c>
      <c r="BM85" t="s">
        <v>2460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2353</v>
      </c>
      <c r="DY85">
        <v>2024</v>
      </c>
      <c r="DZ85" t="s">
        <v>2461</v>
      </c>
      <c r="EA85" t="s">
        <v>435</v>
      </c>
      <c r="EB85" t="s">
        <v>518</v>
      </c>
      <c r="EC85" t="s">
        <v>518</v>
      </c>
      <c r="ED85" t="s">
        <v>1745</v>
      </c>
      <c r="EF85" t="s">
        <v>439</v>
      </c>
      <c r="EG85" t="s">
        <v>440</v>
      </c>
      <c r="EI85" s="10" t="s">
        <v>2504</v>
      </c>
      <c r="ER85" s="10" t="s">
        <v>2505</v>
      </c>
      <c r="EX85" s="10" t="s">
        <v>2506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444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515</v>
      </c>
      <c r="C86" t="s">
        <v>2449</v>
      </c>
      <c r="D86" t="s">
        <v>2507</v>
      </c>
      <c r="E86" t="s">
        <v>2451</v>
      </c>
      <c r="G86" t="s">
        <v>2508</v>
      </c>
      <c r="H86" t="s">
        <v>2509</v>
      </c>
      <c r="I86" t="s">
        <v>2510</v>
      </c>
      <c r="J86">
        <v>208</v>
      </c>
      <c r="L86" t="s">
        <v>2511</v>
      </c>
      <c r="M86" t="s">
        <v>493</v>
      </c>
      <c r="N86" t="s">
        <v>423</v>
      </c>
      <c r="O86">
        <v>75200</v>
      </c>
      <c r="P86">
        <v>2231011443</v>
      </c>
      <c r="R86">
        <v>14</v>
      </c>
      <c r="S86" t="s">
        <v>2512</v>
      </c>
      <c r="T86" t="s">
        <v>2170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910</v>
      </c>
      <c r="AE86" t="s">
        <v>2456</v>
      </c>
      <c r="AF86" t="s">
        <v>2513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2212</v>
      </c>
      <c r="AQ86" t="s">
        <v>2514</v>
      </c>
      <c r="AR86" s="4">
        <f t="shared" si="28"/>
        <v>27</v>
      </c>
      <c r="AS86">
        <v>1</v>
      </c>
      <c r="AT86" t="s">
        <v>2515</v>
      </c>
      <c r="AU86">
        <v>11</v>
      </c>
      <c r="AV86" t="s">
        <v>2516</v>
      </c>
      <c r="AW86">
        <v>9</v>
      </c>
      <c r="AX86">
        <v>2</v>
      </c>
      <c r="BE86">
        <v>1</v>
      </c>
      <c r="BF86" t="s">
        <v>2013</v>
      </c>
      <c r="BI86" t="s">
        <v>2515</v>
      </c>
      <c r="BL86">
        <v>8</v>
      </c>
      <c r="BM86" t="s">
        <v>2517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2353</v>
      </c>
      <c r="DY86">
        <v>2024</v>
      </c>
      <c r="DZ86" t="s">
        <v>2518</v>
      </c>
      <c r="EA86" t="s">
        <v>2519</v>
      </c>
      <c r="EB86" t="s">
        <v>2520</v>
      </c>
      <c r="EC86" t="s">
        <v>1786</v>
      </c>
      <c r="ED86" t="s">
        <v>1907</v>
      </c>
      <c r="EF86" t="s">
        <v>439</v>
      </c>
      <c r="EG86" t="s">
        <v>440</v>
      </c>
      <c r="EI86" s="10" t="s">
        <v>2521</v>
      </c>
      <c r="EL86" s="10" t="s">
        <v>2522</v>
      </c>
      <c r="EO86" s="10" t="s">
        <v>2523</v>
      </c>
      <c r="ER86" s="10" t="s">
        <v>2524</v>
      </c>
      <c r="EU86" s="10" t="s">
        <v>2525</v>
      </c>
      <c r="EX86" s="10" t="s">
        <v>2526</v>
      </c>
      <c r="FA86" s="10" t="s">
        <v>2527</v>
      </c>
      <c r="FD86" s="10" t="s">
        <v>2528</v>
      </c>
      <c r="FG86" s="10" t="s">
        <v>2529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444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515</v>
      </c>
      <c r="C87" t="s">
        <v>2449</v>
      </c>
      <c r="D87" t="s">
        <v>2530</v>
      </c>
      <c r="E87" t="s">
        <v>2451</v>
      </c>
      <c r="G87" t="s">
        <v>2531</v>
      </c>
      <c r="H87" t="s">
        <v>2531</v>
      </c>
      <c r="I87" t="s">
        <v>2532</v>
      </c>
      <c r="J87">
        <v>602</v>
      </c>
      <c r="L87" t="s">
        <v>2290</v>
      </c>
      <c r="M87" t="s">
        <v>493</v>
      </c>
      <c r="N87" t="s">
        <v>423</v>
      </c>
      <c r="O87">
        <v>75200</v>
      </c>
      <c r="R87">
        <v>2</v>
      </c>
      <c r="S87" t="s">
        <v>2533</v>
      </c>
      <c r="T87" t="s">
        <v>2170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910</v>
      </c>
      <c r="AE87" t="s">
        <v>2456</v>
      </c>
      <c r="AF87" t="s">
        <v>2534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2212</v>
      </c>
      <c r="AQ87" t="s">
        <v>2535</v>
      </c>
      <c r="AR87" s="4">
        <f t="shared" si="28"/>
        <v>22</v>
      </c>
      <c r="AS87">
        <v>2</v>
      </c>
      <c r="AT87" t="s">
        <v>2536</v>
      </c>
      <c r="AU87">
        <v>7</v>
      </c>
      <c r="AV87" t="s">
        <v>2537</v>
      </c>
      <c r="AW87">
        <v>4</v>
      </c>
      <c r="AX87">
        <v>3</v>
      </c>
      <c r="BE87">
        <v>1</v>
      </c>
      <c r="BF87" t="s">
        <v>717</v>
      </c>
      <c r="BI87" t="s">
        <v>2458</v>
      </c>
      <c r="BL87">
        <v>12</v>
      </c>
      <c r="BM87" t="s">
        <v>2538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2539</v>
      </c>
      <c r="DW87">
        <v>30</v>
      </c>
      <c r="DX87" t="s">
        <v>2353</v>
      </c>
      <c r="DY87">
        <v>2024</v>
      </c>
      <c r="DZ87" t="s">
        <v>2540</v>
      </c>
      <c r="EA87" t="s">
        <v>2541</v>
      </c>
      <c r="EB87" t="s">
        <v>437</v>
      </c>
      <c r="EC87" t="s">
        <v>518</v>
      </c>
      <c r="ED87" t="s">
        <v>783</v>
      </c>
      <c r="EF87" t="s">
        <v>439</v>
      </c>
      <c r="EG87" t="s">
        <v>440</v>
      </c>
      <c r="EI87" s="10" t="s">
        <v>2542</v>
      </c>
      <c r="EL87" s="10" t="s">
        <v>2543</v>
      </c>
      <c r="ER87" s="10" t="s">
        <v>2544</v>
      </c>
      <c r="EX87" s="10" t="s">
        <v>2545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444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515</v>
      </c>
      <c r="C88" t="s">
        <v>2449</v>
      </c>
      <c r="D88" t="s">
        <v>2546</v>
      </c>
      <c r="E88" t="s">
        <v>2451</v>
      </c>
      <c r="G88" t="s">
        <v>2508</v>
      </c>
      <c r="H88" t="s">
        <v>2509</v>
      </c>
      <c r="I88" t="s">
        <v>2255</v>
      </c>
      <c r="J88">
        <v>200</v>
      </c>
      <c r="L88" t="s">
        <v>421</v>
      </c>
      <c r="M88" t="s">
        <v>493</v>
      </c>
      <c r="N88" t="s">
        <v>423</v>
      </c>
      <c r="O88">
        <v>75200</v>
      </c>
      <c r="P88">
        <v>2234212584</v>
      </c>
      <c r="R88">
        <v>14</v>
      </c>
      <c r="S88" t="s">
        <v>2512</v>
      </c>
      <c r="T88" t="s">
        <v>2170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425</v>
      </c>
      <c r="AE88" t="s">
        <v>2456</v>
      </c>
      <c r="AF88" t="s">
        <v>2547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2212</v>
      </c>
      <c r="AQ88" t="s">
        <v>2457</v>
      </c>
      <c r="AR88" s="4">
        <f t="shared" si="28"/>
        <v>34</v>
      </c>
      <c r="AS88">
        <v>3</v>
      </c>
      <c r="AT88" t="s">
        <v>2548</v>
      </c>
      <c r="AU88">
        <v>11</v>
      </c>
      <c r="AV88" t="s">
        <v>2549</v>
      </c>
      <c r="AW88">
        <v>10</v>
      </c>
      <c r="AX88">
        <v>1</v>
      </c>
      <c r="BC88">
        <v>1</v>
      </c>
      <c r="BD88" t="s">
        <v>429</v>
      </c>
      <c r="BE88">
        <v>2</v>
      </c>
      <c r="BF88" t="s">
        <v>2013</v>
      </c>
      <c r="BI88" t="s">
        <v>2515</v>
      </c>
      <c r="BL88">
        <v>14</v>
      </c>
      <c r="BM88" t="s">
        <v>2549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2353</v>
      </c>
      <c r="DY88">
        <v>2024</v>
      </c>
      <c r="DZ88" t="s">
        <v>2550</v>
      </c>
      <c r="EA88" t="s">
        <v>2015</v>
      </c>
      <c r="EB88" t="s">
        <v>2551</v>
      </c>
      <c r="EC88" t="s">
        <v>2552</v>
      </c>
      <c r="ED88" t="s">
        <v>2553</v>
      </c>
      <c r="EF88" t="s">
        <v>439</v>
      </c>
      <c r="EG88" t="s">
        <v>440</v>
      </c>
      <c r="EI88" s="10" t="s">
        <v>2554</v>
      </c>
      <c r="EL88" s="10" t="s">
        <v>2555</v>
      </c>
      <c r="EO88" s="10" t="s">
        <v>2556</v>
      </c>
      <c r="ER88" s="10" t="s">
        <v>2557</v>
      </c>
      <c r="EU88" s="10" t="s">
        <v>2558</v>
      </c>
      <c r="EX88" s="10" t="s">
        <v>2559</v>
      </c>
      <c r="FA88" s="10" t="s">
        <v>2560</v>
      </c>
      <c r="FD88" s="10" t="s">
        <v>2561</v>
      </c>
      <c r="FG88" s="10" t="s">
        <v>2562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444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515</v>
      </c>
      <c r="C89" t="s">
        <v>2463</v>
      </c>
      <c r="D89" t="s">
        <v>2464</v>
      </c>
      <c r="E89" t="s">
        <v>2465</v>
      </c>
      <c r="G89" t="s">
        <v>2466</v>
      </c>
      <c r="H89" t="s">
        <v>2467</v>
      </c>
      <c r="I89" t="s">
        <v>2468</v>
      </c>
      <c r="J89">
        <v>3216</v>
      </c>
      <c r="K89" t="s">
        <v>956</v>
      </c>
      <c r="L89" t="s">
        <v>2182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2469</v>
      </c>
      <c r="T89" t="s">
        <v>2170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910</v>
      </c>
      <c r="AE89" t="s">
        <v>2470</v>
      </c>
      <c r="AF89" t="s">
        <v>2471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2472</v>
      </c>
      <c r="AQ89" t="s">
        <v>2473</v>
      </c>
      <c r="AR89" s="4">
        <f t="shared" si="28"/>
        <v>7</v>
      </c>
      <c r="AS89">
        <v>1</v>
      </c>
      <c r="AT89" t="s">
        <v>1860</v>
      </c>
      <c r="AU89">
        <v>3</v>
      </c>
      <c r="AV89" t="s">
        <v>2474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2475</v>
      </c>
      <c r="DY89">
        <v>2024</v>
      </c>
      <c r="DZ89" t="s">
        <v>2476</v>
      </c>
      <c r="EA89" t="s">
        <v>2477</v>
      </c>
      <c r="EB89" t="s">
        <v>2478</v>
      </c>
      <c r="EC89" t="s">
        <v>542</v>
      </c>
      <c r="ED89" t="s">
        <v>783</v>
      </c>
      <c r="EF89" t="s">
        <v>439</v>
      </c>
      <c r="EG89" t="s">
        <v>440</v>
      </c>
      <c r="EI89" s="10" t="s">
        <v>2479</v>
      </c>
      <c r="EL89" s="10" t="s">
        <v>2480</v>
      </c>
      <c r="ER89" s="10" t="s">
        <v>2481</v>
      </c>
      <c r="EX89" s="10" t="s">
        <v>2482</v>
      </c>
      <c r="FA89" s="10" t="s">
        <v>2483</v>
      </c>
      <c r="FD89" s="10" t="s">
        <v>2484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444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515</v>
      </c>
      <c r="C90" t="s">
        <v>2463</v>
      </c>
      <c r="D90" t="s">
        <v>2485</v>
      </c>
      <c r="E90" t="s">
        <v>2465</v>
      </c>
      <c r="G90" t="s">
        <v>2466</v>
      </c>
      <c r="H90" t="s">
        <v>2486</v>
      </c>
      <c r="I90" t="s">
        <v>2487</v>
      </c>
      <c r="J90">
        <v>40</v>
      </c>
      <c r="L90" t="s">
        <v>2488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2489</v>
      </c>
      <c r="T90" t="s">
        <v>2170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2209</v>
      </c>
      <c r="AE90" t="s">
        <v>2470</v>
      </c>
      <c r="AF90" t="s">
        <v>2490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2472</v>
      </c>
      <c r="AQ90" t="s">
        <v>2473</v>
      </c>
      <c r="AR90" s="4">
        <f t="shared" si="28"/>
        <v>23</v>
      </c>
      <c r="AS90">
        <v>1</v>
      </c>
      <c r="AT90" t="s">
        <v>718</v>
      </c>
      <c r="AU90">
        <v>11</v>
      </c>
      <c r="AV90" t="s">
        <v>2012</v>
      </c>
      <c r="AW90">
        <v>6</v>
      </c>
      <c r="AX90">
        <v>5</v>
      </c>
      <c r="BL90">
        <v>2</v>
      </c>
      <c r="BM90" t="s">
        <v>2502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2475</v>
      </c>
      <c r="DY90">
        <v>2024</v>
      </c>
      <c r="DZ90" t="s">
        <v>2491</v>
      </c>
      <c r="EA90" t="s">
        <v>2492</v>
      </c>
      <c r="EB90" t="s">
        <v>783</v>
      </c>
      <c r="EC90" t="s">
        <v>2015</v>
      </c>
      <c r="ED90" t="s">
        <v>783</v>
      </c>
      <c r="EF90" t="s">
        <v>439</v>
      </c>
      <c r="EG90" t="s">
        <v>440</v>
      </c>
      <c r="EI90" s="10" t="s">
        <v>2493</v>
      </c>
      <c r="EL90" s="10" t="s">
        <v>2494</v>
      </c>
      <c r="EO90" s="10" t="s">
        <v>2495</v>
      </c>
      <c r="ER90" s="10" t="s">
        <v>2496</v>
      </c>
      <c r="EU90" s="10" t="s">
        <v>2497</v>
      </c>
      <c r="EX90" s="10" t="s">
        <v>2498</v>
      </c>
      <c r="FA90" s="10" t="s">
        <v>2499</v>
      </c>
      <c r="FD90" s="10" t="s">
        <v>2500</v>
      </c>
      <c r="FG90" s="10" t="s">
        <v>2501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444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2161</v>
      </c>
      <c r="C91" t="s">
        <v>2144</v>
      </c>
      <c r="D91" t="s">
        <v>2563</v>
      </c>
      <c r="E91" t="s">
        <v>2145</v>
      </c>
      <c r="G91" t="s">
        <v>2146</v>
      </c>
      <c r="H91" t="s">
        <v>2147</v>
      </c>
      <c r="I91" t="s">
        <v>2567</v>
      </c>
      <c r="J91">
        <v>539</v>
      </c>
      <c r="K91" t="s">
        <v>2573</v>
      </c>
      <c r="L91" t="s">
        <v>421</v>
      </c>
      <c r="M91" t="s">
        <v>2564</v>
      </c>
      <c r="N91" t="s">
        <v>423</v>
      </c>
      <c r="O91">
        <v>73880</v>
      </c>
      <c r="P91">
        <v>2311161679</v>
      </c>
      <c r="Q91" s="3" t="s">
        <v>2565</v>
      </c>
      <c r="R91">
        <v>9</v>
      </c>
      <c r="S91" t="s">
        <v>2568</v>
      </c>
      <c r="T91" t="s">
        <v>2170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2209</v>
      </c>
      <c r="AE91" t="s">
        <v>2163</v>
      </c>
      <c r="AF91" t="s">
        <v>2566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2342</v>
      </c>
      <c r="AQ91" t="s">
        <v>2199</v>
      </c>
      <c r="AR91" s="4">
        <f t="shared" si="28"/>
        <v>10</v>
      </c>
      <c r="AS91">
        <v>1</v>
      </c>
      <c r="AT91" t="s">
        <v>429</v>
      </c>
      <c r="AU91">
        <v>2</v>
      </c>
      <c r="AV91" t="s">
        <v>2242</v>
      </c>
      <c r="AW91">
        <v>1</v>
      </c>
      <c r="AX91">
        <v>1</v>
      </c>
      <c r="BE91">
        <v>1</v>
      </c>
      <c r="BF91" t="s">
        <v>2189</v>
      </c>
      <c r="BI91" t="s">
        <v>2168</v>
      </c>
      <c r="BL91">
        <v>2</v>
      </c>
      <c r="BM91" t="s">
        <v>820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2569</v>
      </c>
      <c r="DW91">
        <v>2</v>
      </c>
      <c r="DX91" t="s">
        <v>2475</v>
      </c>
      <c r="DY91">
        <v>2024</v>
      </c>
      <c r="DZ91" t="s">
        <v>2570</v>
      </c>
      <c r="EA91" t="s">
        <v>2571</v>
      </c>
      <c r="EB91" t="s">
        <v>2572</v>
      </c>
      <c r="EC91" t="s">
        <v>437</v>
      </c>
      <c r="ED91" t="s">
        <v>437</v>
      </c>
      <c r="EF91" t="s">
        <v>439</v>
      </c>
      <c r="EG91" t="s">
        <v>440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444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515</v>
      </c>
      <c r="C92" t="s">
        <v>2574</v>
      </c>
      <c r="D92" t="s">
        <v>2575</v>
      </c>
      <c r="E92" t="s">
        <v>2576</v>
      </c>
      <c r="G92" t="s">
        <v>2577</v>
      </c>
      <c r="H92" t="s">
        <v>2578</v>
      </c>
      <c r="I92" t="s">
        <v>2579</v>
      </c>
      <c r="J92">
        <v>108</v>
      </c>
      <c r="K92" t="s">
        <v>2580</v>
      </c>
      <c r="L92" t="s">
        <v>2581</v>
      </c>
      <c r="M92" t="s">
        <v>2564</v>
      </c>
      <c r="N92" t="s">
        <v>423</v>
      </c>
      <c r="O92">
        <v>73870</v>
      </c>
      <c r="P92">
        <v>2313130310</v>
      </c>
      <c r="Q92" s="3" t="s">
        <v>2582</v>
      </c>
      <c r="R92">
        <v>6</v>
      </c>
      <c r="S92" t="s">
        <v>2583</v>
      </c>
      <c r="T92" t="s">
        <v>2170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425</v>
      </c>
      <c r="AE92" t="s">
        <v>2584</v>
      </c>
      <c r="AF92" t="s">
        <v>2585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2472</v>
      </c>
      <c r="AQ92" t="s">
        <v>2586</v>
      </c>
      <c r="AR92" s="4">
        <f t="shared" si="28"/>
        <v>60</v>
      </c>
      <c r="AS92">
        <v>4</v>
      </c>
      <c r="AT92" t="s">
        <v>2587</v>
      </c>
      <c r="AU92">
        <v>26</v>
      </c>
      <c r="AV92" t="s">
        <v>2588</v>
      </c>
      <c r="AW92">
        <v>23</v>
      </c>
      <c r="AX92">
        <v>3</v>
      </c>
      <c r="BE92">
        <v>1</v>
      </c>
      <c r="BF92" t="s">
        <v>2013</v>
      </c>
      <c r="BI92" t="s">
        <v>2168</v>
      </c>
      <c r="BL92">
        <v>1</v>
      </c>
      <c r="BM92" t="s">
        <v>2589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2475</v>
      </c>
      <c r="DY92">
        <v>2024</v>
      </c>
      <c r="DZ92" t="s">
        <v>2590</v>
      </c>
      <c r="EA92" t="s">
        <v>2591</v>
      </c>
      <c r="EB92" t="s">
        <v>2592</v>
      </c>
      <c r="EC92" t="s">
        <v>2591</v>
      </c>
      <c r="ED92" t="s">
        <v>2579</v>
      </c>
      <c r="EF92" t="s">
        <v>439</v>
      </c>
      <c r="EG92" t="s">
        <v>440</v>
      </c>
      <c r="EI92" s="10" t="s">
        <v>2713</v>
      </c>
      <c r="EL92" s="10" t="s">
        <v>2709</v>
      </c>
      <c r="EO92" s="10" t="s">
        <v>2710</v>
      </c>
      <c r="ER92" s="10" t="s">
        <v>2711</v>
      </c>
      <c r="EU92" s="10" t="s">
        <v>2712</v>
      </c>
      <c r="EX92" s="10" t="s">
        <v>2713</v>
      </c>
      <c r="FA92" s="10" t="s">
        <v>2714</v>
      </c>
      <c r="FD92" s="10" t="s">
        <v>2715</v>
      </c>
      <c r="FG92" s="10" t="s">
        <v>2716</v>
      </c>
      <c r="FJ92" t="s">
        <v>2054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2593</v>
      </c>
      <c r="FQ92">
        <v>350</v>
      </c>
      <c r="FR92" s="4">
        <f t="shared" si="32"/>
        <v>0.17499999999999999</v>
      </c>
      <c r="FS92" t="s">
        <v>444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515</v>
      </c>
      <c r="C93" t="s">
        <v>2594</v>
      </c>
      <c r="D93" t="s">
        <v>2594</v>
      </c>
      <c r="E93" t="s">
        <v>2595</v>
      </c>
      <c r="G93" t="s">
        <v>2596</v>
      </c>
      <c r="H93" t="s">
        <v>2597</v>
      </c>
      <c r="I93" t="s">
        <v>2598</v>
      </c>
      <c r="J93">
        <v>1710</v>
      </c>
      <c r="L93" t="s">
        <v>2599</v>
      </c>
      <c r="M93" t="s">
        <v>423</v>
      </c>
      <c r="N93" t="s">
        <v>423</v>
      </c>
      <c r="O93">
        <v>72090</v>
      </c>
      <c r="P93">
        <v>2212185540</v>
      </c>
      <c r="Q93" s="3" t="s">
        <v>2600</v>
      </c>
      <c r="R93">
        <v>9</v>
      </c>
      <c r="S93" t="s">
        <v>2601</v>
      </c>
      <c r="T93" t="s">
        <v>2602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910</v>
      </c>
      <c r="AE93" t="s">
        <v>2603</v>
      </c>
      <c r="AF93" t="s">
        <v>2627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2212</v>
      </c>
      <c r="AQ93" t="s">
        <v>2626</v>
      </c>
      <c r="AR93" s="4">
        <f t="shared" si="28"/>
        <v>73</v>
      </c>
      <c r="AS93">
        <v>4</v>
      </c>
      <c r="AT93" t="s">
        <v>2015</v>
      </c>
      <c r="AU93">
        <v>15</v>
      </c>
      <c r="AV93" t="s">
        <v>501</v>
      </c>
      <c r="AW93">
        <v>15</v>
      </c>
      <c r="BE93">
        <v>1</v>
      </c>
      <c r="BF93" t="s">
        <v>2013</v>
      </c>
      <c r="BI93" t="s">
        <v>718</v>
      </c>
      <c r="BL93">
        <v>1</v>
      </c>
      <c r="BM93" t="s">
        <v>718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2475</v>
      </c>
      <c r="DY93">
        <v>2024</v>
      </c>
      <c r="DZ93" t="s">
        <v>2604</v>
      </c>
      <c r="EA93" t="s">
        <v>435</v>
      </c>
      <c r="EB93" t="s">
        <v>2605</v>
      </c>
      <c r="EC93" t="s">
        <v>783</v>
      </c>
      <c r="ED93" t="s">
        <v>783</v>
      </c>
      <c r="EF93" t="s">
        <v>439</v>
      </c>
      <c r="EG93" t="s">
        <v>440</v>
      </c>
      <c r="EI93" s="10" t="s">
        <v>2628</v>
      </c>
      <c r="EL93" s="10" t="s">
        <v>2629</v>
      </c>
      <c r="EO93" s="10" t="s">
        <v>2630</v>
      </c>
      <c r="ER93" s="10" t="s">
        <v>2631</v>
      </c>
      <c r="EU93" s="10" t="s">
        <v>2632</v>
      </c>
      <c r="EX93" s="10" t="s">
        <v>2633</v>
      </c>
      <c r="FA93" s="10" t="s">
        <v>2634</v>
      </c>
      <c r="FD93" s="10" t="s">
        <v>2635</v>
      </c>
      <c r="FG93" s="10" t="s">
        <v>2636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444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515</v>
      </c>
      <c r="C94" t="s">
        <v>2606</v>
      </c>
      <c r="D94" t="s">
        <v>2607</v>
      </c>
      <c r="E94" t="s">
        <v>2608</v>
      </c>
      <c r="G94" t="s">
        <v>2609</v>
      </c>
      <c r="H94" t="s">
        <v>2609</v>
      </c>
      <c r="I94" t="s">
        <v>2610</v>
      </c>
      <c r="J94">
        <v>205</v>
      </c>
      <c r="K94" t="s">
        <v>1896</v>
      </c>
      <c r="L94" t="s">
        <v>421</v>
      </c>
      <c r="M94" t="s">
        <v>1573</v>
      </c>
      <c r="N94" t="s">
        <v>423</v>
      </c>
      <c r="O94">
        <v>75480</v>
      </c>
      <c r="P94">
        <v>2491597995</v>
      </c>
      <c r="Q94" s="3" t="s">
        <v>2611</v>
      </c>
      <c r="R94">
        <v>5</v>
      </c>
      <c r="S94" t="s">
        <v>2612</v>
      </c>
      <c r="T94" t="s">
        <v>2170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452</v>
      </c>
      <c r="AE94" t="s">
        <v>2708</v>
      </c>
      <c r="AF94" t="s">
        <v>2613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2212</v>
      </c>
      <c r="AQ94" t="s">
        <v>2614</v>
      </c>
      <c r="AR94" s="4">
        <f t="shared" si="28"/>
        <v>26</v>
      </c>
      <c r="AS94">
        <v>1</v>
      </c>
      <c r="AT94" t="s">
        <v>2615</v>
      </c>
      <c r="AU94">
        <v>11</v>
      </c>
      <c r="AV94" t="s">
        <v>2459</v>
      </c>
      <c r="AW94">
        <v>11</v>
      </c>
      <c r="BL94">
        <v>11</v>
      </c>
      <c r="BM94" t="s">
        <v>2459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2459</v>
      </c>
      <c r="DW94">
        <v>20</v>
      </c>
      <c r="DX94" t="s">
        <v>2475</v>
      </c>
      <c r="DY94">
        <v>2024</v>
      </c>
      <c r="DZ94" t="s">
        <v>2616</v>
      </c>
      <c r="EA94" t="s">
        <v>435</v>
      </c>
      <c r="EB94" t="s">
        <v>2617</v>
      </c>
      <c r="EC94" t="s">
        <v>2619</v>
      </c>
      <c r="ED94" t="s">
        <v>2618</v>
      </c>
      <c r="EF94" t="s">
        <v>439</v>
      </c>
      <c r="EG94" t="s">
        <v>440</v>
      </c>
      <c r="EI94" s="10" t="s">
        <v>2620</v>
      </c>
      <c r="EL94" s="10" t="s">
        <v>2621</v>
      </c>
      <c r="ER94" s="10" t="s">
        <v>2622</v>
      </c>
      <c r="EX94" s="10" t="s">
        <v>2623</v>
      </c>
      <c r="FA94" s="10" t="s">
        <v>2624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2625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515</v>
      </c>
      <c r="C95" t="s">
        <v>1892</v>
      </c>
      <c r="D95" t="s">
        <v>2637</v>
      </c>
      <c r="E95" t="s">
        <v>1894</v>
      </c>
      <c r="G95" t="s">
        <v>2638</v>
      </c>
      <c r="H95" t="s">
        <v>2639</v>
      </c>
      <c r="I95" t="s">
        <v>2640</v>
      </c>
      <c r="J95">
        <v>810</v>
      </c>
      <c r="K95" t="s">
        <v>2641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2642</v>
      </c>
      <c r="T95" t="s">
        <v>2170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813</v>
      </c>
      <c r="AE95" t="s">
        <v>2662</v>
      </c>
      <c r="AF95" t="s">
        <v>2655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2212</v>
      </c>
      <c r="AQ95" t="s">
        <v>2644</v>
      </c>
      <c r="AR95" s="4">
        <f t="shared" si="28"/>
        <v>13</v>
      </c>
      <c r="AS95">
        <v>1</v>
      </c>
      <c r="AT95" t="s">
        <v>429</v>
      </c>
      <c r="AU95">
        <v>2</v>
      </c>
      <c r="AV95" t="s">
        <v>2659</v>
      </c>
      <c r="AW95">
        <v>2</v>
      </c>
      <c r="BE95">
        <v>1</v>
      </c>
      <c r="BF95" t="s">
        <v>1862</v>
      </c>
      <c r="BI95" t="s">
        <v>429</v>
      </c>
      <c r="BL95">
        <v>4</v>
      </c>
      <c r="BM95" t="s">
        <v>2459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2658</v>
      </c>
      <c r="DW95">
        <v>27</v>
      </c>
      <c r="DX95" t="s">
        <v>2475</v>
      </c>
      <c r="DY95">
        <v>2024</v>
      </c>
      <c r="DZ95" t="s">
        <v>2645</v>
      </c>
      <c r="EA95" t="s">
        <v>2640</v>
      </c>
      <c r="EB95" t="s">
        <v>2552</v>
      </c>
      <c r="EC95" t="s">
        <v>2552</v>
      </c>
      <c r="ED95" t="s">
        <v>2552</v>
      </c>
      <c r="EF95" t="s">
        <v>439</v>
      </c>
      <c r="EG95" t="s">
        <v>440</v>
      </c>
      <c r="EI95" s="10" t="s">
        <v>2656</v>
      </c>
      <c r="EL95" s="10" t="s">
        <v>2657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444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515</v>
      </c>
      <c r="C96" t="s">
        <v>1892</v>
      </c>
      <c r="D96" t="s">
        <v>2682</v>
      </c>
      <c r="E96" t="s">
        <v>1894</v>
      </c>
      <c r="G96" t="s">
        <v>2638</v>
      </c>
      <c r="H96" t="s">
        <v>2639</v>
      </c>
      <c r="I96" t="s">
        <v>2413</v>
      </c>
      <c r="J96">
        <v>803</v>
      </c>
      <c r="K96" t="s">
        <v>2683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2642</v>
      </c>
      <c r="T96" t="s">
        <v>2170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813</v>
      </c>
      <c r="AE96" t="s">
        <v>2662</v>
      </c>
      <c r="AF96" t="s">
        <v>2643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2212</v>
      </c>
      <c r="AQ96" t="s">
        <v>2644</v>
      </c>
      <c r="AR96" s="4">
        <f t="shared" si="28"/>
        <v>7</v>
      </c>
      <c r="AS96">
        <v>1</v>
      </c>
      <c r="AT96" t="s">
        <v>429</v>
      </c>
      <c r="AU96">
        <v>2</v>
      </c>
      <c r="AV96" t="s">
        <v>2659</v>
      </c>
      <c r="AW96">
        <v>2</v>
      </c>
      <c r="BE96">
        <v>1</v>
      </c>
      <c r="BF96" t="s">
        <v>1862</v>
      </c>
      <c r="BI96" t="s">
        <v>2168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2475</v>
      </c>
      <c r="DY96">
        <v>2024</v>
      </c>
      <c r="DZ96" t="s">
        <v>2684</v>
      </c>
      <c r="EA96" t="s">
        <v>2552</v>
      </c>
      <c r="EB96" t="s">
        <v>2552</v>
      </c>
      <c r="EC96" t="s">
        <v>2552</v>
      </c>
      <c r="ED96" t="s">
        <v>2413</v>
      </c>
      <c r="EF96" t="s">
        <v>439</v>
      </c>
      <c r="EG96" t="s">
        <v>440</v>
      </c>
      <c r="EI96" s="10" t="s">
        <v>2646</v>
      </c>
      <c r="EL96" s="10" t="s">
        <v>2647</v>
      </c>
      <c r="EO96" s="10" t="s">
        <v>2648</v>
      </c>
      <c r="ER96" s="10" t="s">
        <v>2649</v>
      </c>
      <c r="EU96" s="10" t="s">
        <v>2650</v>
      </c>
      <c r="EX96" s="10" t="s">
        <v>2651</v>
      </c>
      <c r="FA96" s="10" t="s">
        <v>2652</v>
      </c>
      <c r="FD96" s="10" t="s">
        <v>2653</v>
      </c>
      <c r="FG96" s="10" t="s">
        <v>2654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444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515</v>
      </c>
      <c r="C97" t="s">
        <v>1892</v>
      </c>
      <c r="D97" t="s">
        <v>2660</v>
      </c>
      <c r="E97" t="s">
        <v>1894</v>
      </c>
      <c r="G97" t="s">
        <v>2638</v>
      </c>
      <c r="H97" t="s">
        <v>2639</v>
      </c>
      <c r="I97" t="s">
        <v>2661</v>
      </c>
      <c r="J97">
        <v>915</v>
      </c>
      <c r="K97" t="s">
        <v>2223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2642</v>
      </c>
      <c r="T97" t="s">
        <v>2170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813</v>
      </c>
      <c r="AE97" t="s">
        <v>2662</v>
      </c>
      <c r="AF97" t="s">
        <v>2663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2212</v>
      </c>
      <c r="AQ97" t="s">
        <v>2644</v>
      </c>
      <c r="AR97" s="4">
        <f t="shared" si="28"/>
        <v>12</v>
      </c>
      <c r="AS97">
        <v>2</v>
      </c>
      <c r="AT97" t="s">
        <v>429</v>
      </c>
      <c r="AU97">
        <v>2</v>
      </c>
      <c r="AV97" t="s">
        <v>2659</v>
      </c>
      <c r="AW97">
        <v>1</v>
      </c>
      <c r="AX97">
        <v>1</v>
      </c>
      <c r="BE97">
        <v>1</v>
      </c>
      <c r="BF97" t="s">
        <v>1862</v>
      </c>
      <c r="BI97" t="s">
        <v>429</v>
      </c>
      <c r="BL97">
        <v>2</v>
      </c>
      <c r="BM97" t="s">
        <v>2459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2475</v>
      </c>
      <c r="DY97">
        <v>2024</v>
      </c>
      <c r="DZ97" t="s">
        <v>2664</v>
      </c>
      <c r="EA97" t="s">
        <v>2552</v>
      </c>
      <c r="EB97" t="s">
        <v>2552</v>
      </c>
      <c r="EC97" t="s">
        <v>1632</v>
      </c>
      <c r="ED97" t="s">
        <v>2552</v>
      </c>
      <c r="EF97" t="s">
        <v>439</v>
      </c>
      <c r="EG97" t="s">
        <v>440</v>
      </c>
      <c r="EI97" s="10" t="s">
        <v>2665</v>
      </c>
      <c r="EL97" s="10" t="s">
        <v>2666</v>
      </c>
      <c r="ER97" s="10" t="s">
        <v>2667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444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515</v>
      </c>
      <c r="C98" t="s">
        <v>1892</v>
      </c>
      <c r="D98" t="s">
        <v>2668</v>
      </c>
      <c r="E98" t="s">
        <v>1894</v>
      </c>
      <c r="G98" t="s">
        <v>2638</v>
      </c>
      <c r="H98" t="s">
        <v>2639</v>
      </c>
      <c r="I98" t="s">
        <v>2669</v>
      </c>
      <c r="J98">
        <v>4222</v>
      </c>
      <c r="K98" t="s">
        <v>2670</v>
      </c>
      <c r="L98" t="s">
        <v>2671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2349</v>
      </c>
      <c r="T98" t="s">
        <v>2170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813</v>
      </c>
      <c r="AE98" t="s">
        <v>2662</v>
      </c>
      <c r="AF98" t="s">
        <v>2672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2212</v>
      </c>
      <c r="AQ98" t="s">
        <v>2644</v>
      </c>
      <c r="AR98" s="4">
        <f t="shared" si="28"/>
        <v>8</v>
      </c>
      <c r="AS98">
        <v>1</v>
      </c>
      <c r="AT98" t="s">
        <v>429</v>
      </c>
      <c r="AU98">
        <v>2</v>
      </c>
      <c r="AV98" t="s">
        <v>2673</v>
      </c>
      <c r="AW98">
        <v>2</v>
      </c>
      <c r="BE98">
        <v>1</v>
      </c>
      <c r="BF98" t="s">
        <v>1862</v>
      </c>
      <c r="BI98" t="s">
        <v>429</v>
      </c>
      <c r="BL98">
        <v>3</v>
      </c>
      <c r="BM98" t="s">
        <v>2459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2475</v>
      </c>
      <c r="DY98">
        <v>2024</v>
      </c>
      <c r="DZ98" t="s">
        <v>2674</v>
      </c>
      <c r="EA98" t="s">
        <v>2675</v>
      </c>
      <c r="EB98" t="s">
        <v>2676</v>
      </c>
      <c r="EC98" t="s">
        <v>2552</v>
      </c>
      <c r="ED98" t="s">
        <v>2552</v>
      </c>
      <c r="EF98" t="s">
        <v>439</v>
      </c>
      <c r="EG98" t="s">
        <v>440</v>
      </c>
      <c r="EI98" s="10" t="s">
        <v>2677</v>
      </c>
      <c r="EL98" s="10" t="s">
        <v>2678</v>
      </c>
      <c r="ER98" s="10" t="s">
        <v>2679</v>
      </c>
      <c r="EX98" s="10" t="s">
        <v>2680</v>
      </c>
      <c r="FD98" s="10" t="s">
        <v>2681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444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515</v>
      </c>
      <c r="C99" t="s">
        <v>1892</v>
      </c>
      <c r="D99" t="s">
        <v>2685</v>
      </c>
      <c r="E99" t="s">
        <v>1894</v>
      </c>
      <c r="G99" t="s">
        <v>2638</v>
      </c>
      <c r="H99" t="s">
        <v>2639</v>
      </c>
      <c r="I99" t="s">
        <v>2640</v>
      </c>
      <c r="J99">
        <v>810</v>
      </c>
      <c r="K99" t="s">
        <v>2686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2642</v>
      </c>
      <c r="T99" t="s">
        <v>2170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813</v>
      </c>
      <c r="AE99" t="s">
        <v>2662</v>
      </c>
      <c r="AF99" t="s">
        <v>2687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2212</v>
      </c>
      <c r="AQ99" t="s">
        <v>2644</v>
      </c>
      <c r="AR99" s="4">
        <f t="shared" ref="AR99:AR130" si="38">+AS99+AU99+BE99+CD99+CE99+CF99+CG99+CH99+CI99+CW99</f>
        <v>9</v>
      </c>
      <c r="AS99">
        <v>1</v>
      </c>
      <c r="AT99" t="s">
        <v>429</v>
      </c>
      <c r="AU99">
        <v>2</v>
      </c>
      <c r="AV99" t="s">
        <v>2673</v>
      </c>
      <c r="AW99">
        <v>2</v>
      </c>
      <c r="BE99">
        <v>1</v>
      </c>
      <c r="BF99" t="s">
        <v>1862</v>
      </c>
      <c r="BI99" t="s">
        <v>429</v>
      </c>
      <c r="BL99">
        <v>2</v>
      </c>
      <c r="BM99" t="s">
        <v>2459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2475</v>
      </c>
      <c r="DY99">
        <v>2024</v>
      </c>
      <c r="DZ99" t="s">
        <v>2645</v>
      </c>
      <c r="EA99" t="s">
        <v>2688</v>
      </c>
      <c r="EB99" t="s">
        <v>2552</v>
      </c>
      <c r="EC99" t="s">
        <v>2640</v>
      </c>
      <c r="ED99" t="s">
        <v>2552</v>
      </c>
      <c r="EF99" t="s">
        <v>439</v>
      </c>
      <c r="EG99" t="s">
        <v>440</v>
      </c>
      <c r="EI99" s="10" t="s">
        <v>2689</v>
      </c>
      <c r="EL99" s="10" t="s">
        <v>2690</v>
      </c>
      <c r="ER99" s="10" t="s">
        <v>2691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444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515</v>
      </c>
      <c r="C100" t="s">
        <v>1892</v>
      </c>
      <c r="D100" t="s">
        <v>2692</v>
      </c>
      <c r="E100" t="s">
        <v>1894</v>
      </c>
      <c r="G100" t="s">
        <v>2638</v>
      </c>
      <c r="H100" t="s">
        <v>2639</v>
      </c>
      <c r="I100" t="s">
        <v>2669</v>
      </c>
      <c r="J100">
        <v>3609</v>
      </c>
      <c r="K100" t="s">
        <v>957</v>
      </c>
      <c r="L100" t="s">
        <v>2693</v>
      </c>
      <c r="M100" t="s">
        <v>423</v>
      </c>
      <c r="N100" t="s">
        <v>423</v>
      </c>
      <c r="O100">
        <v>72030</v>
      </c>
      <c r="P100">
        <v>2222265130</v>
      </c>
      <c r="Q100" s="3" t="s">
        <v>2694</v>
      </c>
      <c r="R100">
        <v>34</v>
      </c>
      <c r="S100" t="s">
        <v>2695</v>
      </c>
      <c r="T100" t="s">
        <v>2170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813</v>
      </c>
      <c r="AE100" t="s">
        <v>2662</v>
      </c>
      <c r="AF100" t="s">
        <v>2696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2212</v>
      </c>
      <c r="AQ100" t="s">
        <v>2644</v>
      </c>
      <c r="AR100" s="4">
        <f t="shared" si="38"/>
        <v>7</v>
      </c>
      <c r="AS100">
        <v>1</v>
      </c>
      <c r="AT100" t="s">
        <v>429</v>
      </c>
      <c r="AU100">
        <v>2</v>
      </c>
      <c r="AV100" t="s">
        <v>2673</v>
      </c>
      <c r="AW100">
        <v>2</v>
      </c>
      <c r="BE100">
        <v>1</v>
      </c>
      <c r="BF100" t="s">
        <v>1862</v>
      </c>
      <c r="BI100" t="s">
        <v>429</v>
      </c>
      <c r="BL100">
        <v>3</v>
      </c>
      <c r="BM100" t="s">
        <v>2459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2475</v>
      </c>
      <c r="DY100">
        <v>2024</v>
      </c>
      <c r="DZ100" t="s">
        <v>2697</v>
      </c>
      <c r="EA100" t="s">
        <v>2552</v>
      </c>
      <c r="EB100" t="s">
        <v>2676</v>
      </c>
      <c r="EC100" t="s">
        <v>2552</v>
      </c>
      <c r="ED100" t="s">
        <v>2552</v>
      </c>
      <c r="EF100" t="s">
        <v>439</v>
      </c>
      <c r="EG100" t="s">
        <v>440</v>
      </c>
      <c r="EI100" s="10" t="s">
        <v>2698</v>
      </c>
      <c r="EL100" s="10" t="s">
        <v>2699</v>
      </c>
      <c r="ER100" s="10" t="s">
        <v>2700</v>
      </c>
      <c r="EX100" s="10" t="s">
        <v>2701</v>
      </c>
      <c r="FD100" s="10" t="s">
        <v>2702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444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515</v>
      </c>
      <c r="C101" t="s">
        <v>2717</v>
      </c>
      <c r="D101" t="s">
        <v>2718</v>
      </c>
      <c r="E101" t="s">
        <v>2719</v>
      </c>
      <c r="G101" t="s">
        <v>2720</v>
      </c>
      <c r="H101" t="s">
        <v>2721</v>
      </c>
      <c r="I101" t="s">
        <v>2722</v>
      </c>
      <c r="J101" t="s">
        <v>2723</v>
      </c>
      <c r="L101" t="s">
        <v>2724</v>
      </c>
      <c r="M101" t="s">
        <v>2425</v>
      </c>
      <c r="N101" t="s">
        <v>423</v>
      </c>
      <c r="O101">
        <v>72310</v>
      </c>
      <c r="P101">
        <v>2227115150</v>
      </c>
      <c r="Q101" s="3" t="s">
        <v>2725</v>
      </c>
      <c r="R101">
        <v>5</v>
      </c>
      <c r="S101">
        <v>1920</v>
      </c>
      <c r="T101" t="s">
        <v>2170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2726</v>
      </c>
      <c r="AE101" t="s">
        <v>2717</v>
      </c>
      <c r="AF101" t="s">
        <v>2732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2212</v>
      </c>
      <c r="AQ101" t="s">
        <v>428</v>
      </c>
      <c r="AR101" s="4">
        <f t="shared" si="38"/>
        <v>22</v>
      </c>
      <c r="AS101">
        <v>2</v>
      </c>
      <c r="AT101" t="s">
        <v>2733</v>
      </c>
      <c r="AU101">
        <v>3</v>
      </c>
      <c r="AV101" t="s">
        <v>2734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2727</v>
      </c>
      <c r="DY101">
        <v>2024</v>
      </c>
      <c r="DZ101" t="s">
        <v>2728</v>
      </c>
      <c r="EA101" t="s">
        <v>2729</v>
      </c>
      <c r="EB101" t="s">
        <v>2307</v>
      </c>
      <c r="EC101" t="s">
        <v>2731</v>
      </c>
      <c r="ED101" t="s">
        <v>2730</v>
      </c>
      <c r="EF101" t="s">
        <v>439</v>
      </c>
      <c r="EG101" t="s">
        <v>440</v>
      </c>
      <c r="EI101" s="10" t="s">
        <v>2735</v>
      </c>
      <c r="EL101" s="10" t="s">
        <v>2736</v>
      </c>
      <c r="ER101" s="10" t="s">
        <v>2737</v>
      </c>
      <c r="EX101" s="10" t="s">
        <v>2738</v>
      </c>
      <c r="FD101" s="10" t="s">
        <v>2739</v>
      </c>
      <c r="FJ101" t="s">
        <v>2054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444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515</v>
      </c>
      <c r="C102" t="s">
        <v>2740</v>
      </c>
      <c r="D102" t="s">
        <v>2740</v>
      </c>
      <c r="E102" t="s">
        <v>2741</v>
      </c>
      <c r="G102" t="s">
        <v>2742</v>
      </c>
      <c r="H102" t="s">
        <v>2744</v>
      </c>
      <c r="I102" t="s">
        <v>2745</v>
      </c>
      <c r="J102">
        <v>1409</v>
      </c>
      <c r="L102" t="s">
        <v>2746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2212</v>
      </c>
      <c r="AQ102" t="s">
        <v>2743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443</v>
      </c>
      <c r="FQ102">
        <v>59</v>
      </c>
      <c r="FR102" s="4">
        <f t="shared" si="32"/>
        <v>2.9499999999999998E-2</v>
      </c>
      <c r="FS102" t="s">
        <v>444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515</v>
      </c>
      <c r="C103" t="s">
        <v>2747</v>
      </c>
      <c r="D103" t="s">
        <v>2748</v>
      </c>
      <c r="E103" t="s">
        <v>2749</v>
      </c>
      <c r="G103" t="s">
        <v>2750</v>
      </c>
      <c r="I103" t="s">
        <v>2751</v>
      </c>
      <c r="J103">
        <v>401</v>
      </c>
      <c r="L103" t="s">
        <v>421</v>
      </c>
      <c r="M103" t="s">
        <v>2564</v>
      </c>
      <c r="N103" t="s">
        <v>423</v>
      </c>
      <c r="O103">
        <v>73800</v>
      </c>
      <c r="V103">
        <v>200</v>
      </c>
      <c r="W103">
        <v>1254.0899999999999</v>
      </c>
      <c r="AE103" t="s">
        <v>2754</v>
      </c>
      <c r="AF103" t="s">
        <v>2753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2472</v>
      </c>
      <c r="AQ103" t="s">
        <v>2752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2755</v>
      </c>
      <c r="EL103" s="10" t="s">
        <v>2756</v>
      </c>
      <c r="EO103" s="10" t="s">
        <v>2757</v>
      </c>
      <c r="ER103" s="10" t="s">
        <v>2758</v>
      </c>
      <c r="EU103" s="10" t="s">
        <v>2759</v>
      </c>
      <c r="EX103" s="10" t="s">
        <v>2760</v>
      </c>
      <c r="FA103" s="10" t="s">
        <v>2761</v>
      </c>
      <c r="FD103" s="10" t="s">
        <v>2762</v>
      </c>
      <c r="FG103" s="10" t="s">
        <v>2763</v>
      </c>
      <c r="FJ103" t="s">
        <v>2054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443</v>
      </c>
      <c r="FQ103">
        <v>145</v>
      </c>
      <c r="FR103" s="4">
        <f t="shared" si="32"/>
        <v>7.2499999999999995E-2</v>
      </c>
      <c r="FS103" t="s">
        <v>444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515</v>
      </c>
      <c r="C104" t="s">
        <v>2747</v>
      </c>
      <c r="D104" t="s">
        <v>2748</v>
      </c>
      <c r="E104" t="s">
        <v>2749</v>
      </c>
      <c r="G104" t="s">
        <v>2750</v>
      </c>
      <c r="H104" t="s">
        <v>2764</v>
      </c>
      <c r="I104" t="s">
        <v>2765</v>
      </c>
      <c r="J104">
        <v>533</v>
      </c>
      <c r="L104" t="s">
        <v>421</v>
      </c>
      <c r="M104" t="s">
        <v>2564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2754</v>
      </c>
      <c r="AF104" t="s">
        <v>2766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2472</v>
      </c>
      <c r="AQ104" t="s">
        <v>2752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2767</v>
      </c>
      <c r="EL104" s="10" t="s">
        <v>2768</v>
      </c>
      <c r="EO104" s="10" t="s">
        <v>2769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443</v>
      </c>
      <c r="FQ104">
        <v>145</v>
      </c>
      <c r="FR104" s="4">
        <f t="shared" si="32"/>
        <v>7.2499999999999995E-2</v>
      </c>
      <c r="FS104" t="s">
        <v>444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515</v>
      </c>
      <c r="C105" t="s">
        <v>2770</v>
      </c>
      <c r="D105" t="s">
        <v>2771</v>
      </c>
      <c r="E105" t="s">
        <v>2772</v>
      </c>
      <c r="G105" t="s">
        <v>2773</v>
      </c>
      <c r="H105" t="s">
        <v>2786</v>
      </c>
      <c r="I105" t="s">
        <v>2774</v>
      </c>
      <c r="J105">
        <v>1301</v>
      </c>
      <c r="K105" t="s">
        <v>2775</v>
      </c>
      <c r="L105" t="s">
        <v>2776</v>
      </c>
      <c r="M105" t="s">
        <v>1626</v>
      </c>
      <c r="N105" t="s">
        <v>423</v>
      </c>
      <c r="O105">
        <v>72830</v>
      </c>
      <c r="Q105" s="3" t="s">
        <v>2777</v>
      </c>
      <c r="R105">
        <v>0.5</v>
      </c>
      <c r="S105" t="s">
        <v>2778</v>
      </c>
      <c r="T105" t="s">
        <v>2170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477</v>
      </c>
      <c r="AE105" t="s">
        <v>2770</v>
      </c>
      <c r="AF105" t="s">
        <v>2779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2212</v>
      </c>
      <c r="AQ105" t="s">
        <v>2780</v>
      </c>
      <c r="AR105" s="4">
        <f t="shared" si="38"/>
        <v>3</v>
      </c>
      <c r="AS105">
        <v>1</v>
      </c>
      <c r="AT105" t="s">
        <v>1860</v>
      </c>
      <c r="AU105">
        <v>2</v>
      </c>
      <c r="AV105" t="s">
        <v>2673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2781</v>
      </c>
      <c r="DY105">
        <v>2024</v>
      </c>
      <c r="DZ105" t="s">
        <v>2782</v>
      </c>
      <c r="EA105" t="s">
        <v>2552</v>
      </c>
      <c r="EB105" t="s">
        <v>1744</v>
      </c>
      <c r="EC105" t="s">
        <v>1744</v>
      </c>
      <c r="ED105" t="s">
        <v>2244</v>
      </c>
      <c r="EF105" t="s">
        <v>439</v>
      </c>
      <c r="EG105" t="s">
        <v>440</v>
      </c>
      <c r="EI105" s="10" t="s">
        <v>2783</v>
      </c>
      <c r="EL105" s="10" t="s">
        <v>2784</v>
      </c>
      <c r="EO105" s="10" t="s">
        <v>2785</v>
      </c>
      <c r="FJ105" t="s">
        <v>784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444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B106" t="s">
        <v>515</v>
      </c>
      <c r="C106" t="s">
        <v>2787</v>
      </c>
      <c r="D106" t="s">
        <v>2788</v>
      </c>
      <c r="E106" t="s">
        <v>2813</v>
      </c>
      <c r="G106" t="s">
        <v>2789</v>
      </c>
      <c r="H106" t="s">
        <v>2790</v>
      </c>
      <c r="I106" t="s">
        <v>2791</v>
      </c>
      <c r="J106">
        <v>44</v>
      </c>
      <c r="K106" t="s">
        <v>2792</v>
      </c>
      <c r="L106" t="s">
        <v>2793</v>
      </c>
      <c r="M106" t="s">
        <v>423</v>
      </c>
      <c r="N106" t="s">
        <v>423</v>
      </c>
      <c r="O106">
        <v>72100</v>
      </c>
      <c r="P106">
        <v>2211898677</v>
      </c>
      <c r="Q106" s="3" t="s">
        <v>2794</v>
      </c>
      <c r="R106">
        <v>23</v>
      </c>
      <c r="S106" t="s">
        <v>2795</v>
      </c>
      <c r="T106" t="s">
        <v>2170</v>
      </c>
      <c r="V106">
        <v>3900</v>
      </c>
      <c r="W106">
        <v>3900</v>
      </c>
      <c r="X106">
        <v>2</v>
      </c>
      <c r="Y106">
        <v>1</v>
      </c>
      <c r="Z106">
        <v>2</v>
      </c>
      <c r="AA106">
        <v>2</v>
      </c>
      <c r="AB106">
        <v>0</v>
      </c>
      <c r="AC106">
        <v>0</v>
      </c>
      <c r="AD106" t="s">
        <v>876</v>
      </c>
      <c r="AE106" t="s">
        <v>2796</v>
      </c>
      <c r="AF106" t="s">
        <v>2796</v>
      </c>
      <c r="AG106">
        <v>40</v>
      </c>
      <c r="AH106">
        <v>0</v>
      </c>
      <c r="AI106">
        <v>30</v>
      </c>
      <c r="AJ106">
        <v>10</v>
      </c>
      <c r="AK106">
        <v>0</v>
      </c>
      <c r="AL106">
        <v>0</v>
      </c>
      <c r="AM106">
        <v>1</v>
      </c>
      <c r="AN106">
        <v>5</v>
      </c>
      <c r="AO106">
        <v>3</v>
      </c>
      <c r="AP106" t="s">
        <v>2342</v>
      </c>
      <c r="AQ106" t="s">
        <v>2797</v>
      </c>
      <c r="AR106" s="4">
        <f t="shared" si="38"/>
        <v>41</v>
      </c>
      <c r="AS106">
        <v>1</v>
      </c>
      <c r="AT106" t="s">
        <v>2800</v>
      </c>
      <c r="AU106">
        <v>20</v>
      </c>
      <c r="AV106" t="s">
        <v>2798</v>
      </c>
      <c r="AW106">
        <v>19</v>
      </c>
      <c r="AX106">
        <v>1</v>
      </c>
      <c r="BE106">
        <v>1</v>
      </c>
      <c r="BF106" t="s">
        <v>2013</v>
      </c>
      <c r="BI106" t="s">
        <v>2799</v>
      </c>
      <c r="CD106">
        <v>8</v>
      </c>
      <c r="CF106">
        <v>6</v>
      </c>
      <c r="CH106">
        <v>1</v>
      </c>
      <c r="CI106">
        <v>4</v>
      </c>
      <c r="CK106" s="4">
        <f t="shared" si="29"/>
        <v>2</v>
      </c>
      <c r="CL106">
        <v>2</v>
      </c>
      <c r="DW106">
        <v>3</v>
      </c>
      <c r="DX106" t="s">
        <v>2781</v>
      </c>
      <c r="DY106">
        <v>2024</v>
      </c>
      <c r="DZ106" t="s">
        <v>2801</v>
      </c>
      <c r="EA106" t="s">
        <v>1902</v>
      </c>
      <c r="EB106" t="s">
        <v>2802</v>
      </c>
      <c r="EC106" t="s">
        <v>1902</v>
      </c>
      <c r="ED106" t="s">
        <v>783</v>
      </c>
      <c r="EF106" t="s">
        <v>439</v>
      </c>
      <c r="EG106" t="s">
        <v>440</v>
      </c>
      <c r="EI106" s="10" t="s">
        <v>2803</v>
      </c>
      <c r="EL106" s="10" t="s">
        <v>2811</v>
      </c>
      <c r="EO106" s="10" t="s">
        <v>2804</v>
      </c>
      <c r="ER106" s="10" t="s">
        <v>2805</v>
      </c>
      <c r="EU106" s="10" t="s">
        <v>2806</v>
      </c>
      <c r="EX106" s="10" t="s">
        <v>2807</v>
      </c>
      <c r="FA106" s="10" t="s">
        <v>2808</v>
      </c>
      <c r="FD106" s="10" t="s">
        <v>2809</v>
      </c>
      <c r="FG106" s="10" t="s">
        <v>2810</v>
      </c>
      <c r="FJ106" t="s">
        <v>2054</v>
      </c>
      <c r="FK106">
        <f>10*30</f>
        <v>300</v>
      </c>
      <c r="FL106" s="4">
        <f t="shared" si="30"/>
        <v>0.1</v>
      </c>
      <c r="FO106" s="4">
        <f t="shared" si="31"/>
        <v>0</v>
      </c>
      <c r="FP106" t="s">
        <v>724</v>
      </c>
      <c r="FQ106">
        <v>2000</v>
      </c>
      <c r="FR106" s="4">
        <f t="shared" si="32"/>
        <v>1</v>
      </c>
      <c r="FS106" t="s">
        <v>444</v>
      </c>
      <c r="FT106">
        <v>14000</v>
      </c>
      <c r="FU106" s="4">
        <f t="shared" si="34"/>
        <v>0.93333333333333335</v>
      </c>
      <c r="FV106" s="4">
        <f t="shared" si="35"/>
        <v>2.0333333333333332</v>
      </c>
      <c r="FW106" s="4" t="str">
        <f t="shared" si="27"/>
        <v>ALTO</v>
      </c>
    </row>
    <row r="107" spans="1:179" x14ac:dyDescent="0.3">
      <c r="A107">
        <v>105</v>
      </c>
      <c r="B107" t="s">
        <v>515</v>
      </c>
      <c r="C107" t="s">
        <v>2787</v>
      </c>
      <c r="D107" t="s">
        <v>2812</v>
      </c>
      <c r="E107" t="s">
        <v>2813</v>
      </c>
      <c r="G107" t="s">
        <v>2789</v>
      </c>
      <c r="H107" t="s">
        <v>2790</v>
      </c>
      <c r="I107" t="s">
        <v>2791</v>
      </c>
      <c r="J107">
        <v>44</v>
      </c>
      <c r="L107" t="s">
        <v>2793</v>
      </c>
      <c r="M107" t="s">
        <v>423</v>
      </c>
      <c r="N107" t="s">
        <v>423</v>
      </c>
      <c r="O107">
        <v>72100</v>
      </c>
      <c r="P107">
        <v>2211898677</v>
      </c>
      <c r="Q107" s="3" t="s">
        <v>2794</v>
      </c>
      <c r="R107">
        <v>30</v>
      </c>
      <c r="S107" t="s">
        <v>2814</v>
      </c>
      <c r="T107" t="s">
        <v>2170</v>
      </c>
      <c r="V107">
        <v>10700</v>
      </c>
      <c r="W107">
        <v>10700</v>
      </c>
      <c r="X107">
        <v>1</v>
      </c>
      <c r="Y107">
        <v>2</v>
      </c>
      <c r="Z107">
        <v>2</v>
      </c>
      <c r="AA107">
        <v>2</v>
      </c>
      <c r="AB107">
        <v>1</v>
      </c>
      <c r="AC107">
        <v>0</v>
      </c>
      <c r="AD107" t="s">
        <v>876</v>
      </c>
      <c r="AE107" t="s">
        <v>2796</v>
      </c>
      <c r="AF107" t="s">
        <v>2796</v>
      </c>
      <c r="AG107">
        <v>60</v>
      </c>
      <c r="AH107">
        <v>2</v>
      </c>
      <c r="AI107">
        <v>40</v>
      </c>
      <c r="AJ107">
        <v>20</v>
      </c>
      <c r="AK107">
        <v>2</v>
      </c>
      <c r="AL107">
        <v>0</v>
      </c>
      <c r="AM107">
        <v>1</v>
      </c>
      <c r="AN107">
        <v>40</v>
      </c>
      <c r="AO107">
        <v>5</v>
      </c>
      <c r="AP107" t="s">
        <v>2342</v>
      </c>
      <c r="AQ107" t="s">
        <v>2797</v>
      </c>
      <c r="AR107" s="4">
        <f t="shared" si="38"/>
        <v>45</v>
      </c>
      <c r="AS107">
        <v>2</v>
      </c>
      <c r="AT107" t="s">
        <v>2815</v>
      </c>
      <c r="AU107">
        <v>24</v>
      </c>
      <c r="AV107" t="s">
        <v>2798</v>
      </c>
      <c r="AW107">
        <v>17</v>
      </c>
      <c r="AX107">
        <v>6</v>
      </c>
      <c r="BE107">
        <v>1</v>
      </c>
      <c r="BF107" t="s">
        <v>2214</v>
      </c>
      <c r="BI107" t="s">
        <v>1902</v>
      </c>
      <c r="CD107">
        <v>13</v>
      </c>
      <c r="CF107">
        <v>2</v>
      </c>
      <c r="CH107">
        <v>1</v>
      </c>
      <c r="CI107">
        <v>2</v>
      </c>
      <c r="CJ107">
        <v>1</v>
      </c>
      <c r="CK107" s="4">
        <f t="shared" si="29"/>
        <v>0</v>
      </c>
      <c r="DW107">
        <v>3</v>
      </c>
      <c r="DX107" t="s">
        <v>2781</v>
      </c>
      <c r="DY107">
        <v>2024</v>
      </c>
      <c r="DZ107" t="s">
        <v>2821</v>
      </c>
      <c r="EA107" t="s">
        <v>1902</v>
      </c>
      <c r="EB107" t="s">
        <v>2802</v>
      </c>
      <c r="EC107" t="s">
        <v>1902</v>
      </c>
      <c r="ED107" t="s">
        <v>783</v>
      </c>
      <c r="EF107" t="s">
        <v>439</v>
      </c>
      <c r="EG107" t="s">
        <v>440</v>
      </c>
      <c r="EI107" s="10" t="s">
        <v>2803</v>
      </c>
      <c r="EL107" s="10" t="s">
        <v>2811</v>
      </c>
      <c r="EO107" s="10" t="s">
        <v>2816</v>
      </c>
      <c r="ER107" s="10" t="s">
        <v>2805</v>
      </c>
      <c r="EU107" s="10" t="s">
        <v>2817</v>
      </c>
      <c r="EX107" s="10" t="s">
        <v>2807</v>
      </c>
      <c r="FA107" s="10" t="s">
        <v>2818</v>
      </c>
      <c r="FD107" s="10" t="s">
        <v>2819</v>
      </c>
      <c r="FG107" s="10" t="s">
        <v>2820</v>
      </c>
      <c r="FK107">
        <v>0</v>
      </c>
      <c r="FL107" s="4">
        <f t="shared" si="30"/>
        <v>0</v>
      </c>
      <c r="FM107" t="s">
        <v>443</v>
      </c>
      <c r="FN107">
        <v>8000</v>
      </c>
      <c r="FO107" s="4">
        <f t="shared" si="31"/>
        <v>5.7142857142857144</v>
      </c>
      <c r="FQ107">
        <v>0</v>
      </c>
      <c r="FR107" s="4">
        <f t="shared" si="32"/>
        <v>0</v>
      </c>
      <c r="FS107" t="s">
        <v>444</v>
      </c>
      <c r="FT107">
        <v>14000</v>
      </c>
      <c r="FU107" s="4">
        <f t="shared" si="34"/>
        <v>0.93333333333333335</v>
      </c>
      <c r="FV107" s="4">
        <f t="shared" si="35"/>
        <v>6.647619047619048</v>
      </c>
      <c r="FW107" s="4" t="str">
        <f t="shared" si="27"/>
        <v>ALTO</v>
      </c>
    </row>
    <row r="108" spans="1:179" x14ac:dyDescent="0.3">
      <c r="A108">
        <v>106</v>
      </c>
      <c r="B108" t="s">
        <v>2822</v>
      </c>
      <c r="C108" t="s">
        <v>2787</v>
      </c>
      <c r="D108" t="s">
        <v>2823</v>
      </c>
      <c r="E108" t="s">
        <v>2813</v>
      </c>
      <c r="G108" t="s">
        <v>2824</v>
      </c>
      <c r="H108" t="s">
        <v>2825</v>
      </c>
      <c r="I108" t="s">
        <v>2826</v>
      </c>
      <c r="J108">
        <v>810</v>
      </c>
      <c r="K108" t="s">
        <v>2827</v>
      </c>
      <c r="L108" t="s">
        <v>1355</v>
      </c>
      <c r="M108" t="s">
        <v>1356</v>
      </c>
      <c r="N108" t="s">
        <v>423</v>
      </c>
      <c r="O108">
        <v>74270</v>
      </c>
      <c r="P108">
        <v>2223423184</v>
      </c>
      <c r="Q108" s="3" t="s">
        <v>2828</v>
      </c>
      <c r="R108">
        <v>4</v>
      </c>
      <c r="S108">
        <v>2021</v>
      </c>
      <c r="T108" t="s">
        <v>2170</v>
      </c>
      <c r="V108">
        <v>120</v>
      </c>
      <c r="W108">
        <v>120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 t="s">
        <v>876</v>
      </c>
      <c r="AE108" t="s">
        <v>2878</v>
      </c>
      <c r="AF108" t="s">
        <v>2829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100</v>
      </c>
      <c r="AO108">
        <v>2</v>
      </c>
      <c r="AP108" t="s">
        <v>2342</v>
      </c>
      <c r="AQ108" t="s">
        <v>2830</v>
      </c>
      <c r="AR108" s="4">
        <f t="shared" si="38"/>
        <v>10</v>
      </c>
      <c r="AS108">
        <v>1</v>
      </c>
      <c r="AT108" t="s">
        <v>2800</v>
      </c>
      <c r="AU108">
        <v>2</v>
      </c>
      <c r="AV108" t="s">
        <v>2673</v>
      </c>
      <c r="AW108">
        <v>1</v>
      </c>
      <c r="AX108">
        <v>1</v>
      </c>
      <c r="BE108">
        <v>1</v>
      </c>
      <c r="BF108" t="s">
        <v>2013</v>
      </c>
      <c r="BI108" t="s">
        <v>2800</v>
      </c>
      <c r="BL108">
        <v>3</v>
      </c>
      <c r="BM108" t="s">
        <v>2831</v>
      </c>
      <c r="CD108">
        <v>5</v>
      </c>
      <c r="CF108">
        <v>1</v>
      </c>
      <c r="CK108" s="4">
        <f t="shared" si="29"/>
        <v>1</v>
      </c>
      <c r="CL108">
        <v>1</v>
      </c>
      <c r="DW108">
        <v>7</v>
      </c>
      <c r="DX108" t="s">
        <v>433</v>
      </c>
      <c r="DY108">
        <v>2025</v>
      </c>
      <c r="DZ108" t="s">
        <v>2832</v>
      </c>
      <c r="EA108" t="s">
        <v>2833</v>
      </c>
      <c r="EB108" t="s">
        <v>1744</v>
      </c>
      <c r="EC108" t="s">
        <v>2552</v>
      </c>
      <c r="ED108" t="s">
        <v>2834</v>
      </c>
      <c r="EF108" t="s">
        <v>439</v>
      </c>
      <c r="EG108" t="s">
        <v>440</v>
      </c>
      <c r="FK108">
        <v>0</v>
      </c>
      <c r="FL108" s="4">
        <f t="shared" si="30"/>
        <v>0</v>
      </c>
      <c r="FN108">
        <v>0</v>
      </c>
      <c r="FO108" s="4">
        <f t="shared" si="31"/>
        <v>0</v>
      </c>
      <c r="FQ108">
        <v>0</v>
      </c>
      <c r="FR108" s="4">
        <f t="shared" si="32"/>
        <v>0</v>
      </c>
      <c r="FS108" t="s">
        <v>444</v>
      </c>
      <c r="FT108">
        <v>1000</v>
      </c>
      <c r="FU108" s="4">
        <f t="shared" si="34"/>
        <v>6.6666666666666666E-2</v>
      </c>
      <c r="FV108" s="4">
        <f t="shared" si="35"/>
        <v>6.6666666666666666E-2</v>
      </c>
      <c r="FW108" s="4" t="str">
        <f t="shared" si="27"/>
        <v>ORDINARIO</v>
      </c>
    </row>
    <row r="109" spans="1:179" x14ac:dyDescent="0.3">
      <c r="A109">
        <v>107</v>
      </c>
      <c r="B109" t="s">
        <v>2822</v>
      </c>
      <c r="C109" t="s">
        <v>2787</v>
      </c>
      <c r="D109" t="s">
        <v>2835</v>
      </c>
      <c r="E109" t="s">
        <v>2813</v>
      </c>
      <c r="G109" t="s">
        <v>2146</v>
      </c>
      <c r="H109" t="s">
        <v>2825</v>
      </c>
      <c r="I109" t="s">
        <v>2836</v>
      </c>
      <c r="J109">
        <v>11302</v>
      </c>
      <c r="K109" t="s">
        <v>2837</v>
      </c>
      <c r="L109" t="s">
        <v>958</v>
      </c>
      <c r="M109" t="s">
        <v>423</v>
      </c>
      <c r="N109" t="s">
        <v>423</v>
      </c>
      <c r="O109">
        <v>72490</v>
      </c>
      <c r="P109">
        <v>2214226372</v>
      </c>
      <c r="Q109" s="3" t="s">
        <v>2838</v>
      </c>
      <c r="R109">
        <v>20</v>
      </c>
      <c r="S109" t="s">
        <v>2839</v>
      </c>
      <c r="T109" t="s">
        <v>2170</v>
      </c>
      <c r="V109">
        <v>72</v>
      </c>
      <c r="W109">
        <v>72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0</v>
      </c>
      <c r="AD109" t="s">
        <v>876</v>
      </c>
      <c r="AE109" t="s">
        <v>2878</v>
      </c>
      <c r="AF109" t="s">
        <v>2840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50</v>
      </c>
      <c r="AO109">
        <v>2</v>
      </c>
      <c r="AP109" t="s">
        <v>2342</v>
      </c>
      <c r="AQ109" t="s">
        <v>2841</v>
      </c>
      <c r="AR109" s="4">
        <f t="shared" si="38"/>
        <v>9</v>
      </c>
      <c r="AS109">
        <v>1</v>
      </c>
      <c r="AT109" t="s">
        <v>2800</v>
      </c>
      <c r="AU109">
        <v>1</v>
      </c>
      <c r="AV109" t="s">
        <v>2800</v>
      </c>
      <c r="AW109">
        <v>1</v>
      </c>
      <c r="BE109">
        <v>1</v>
      </c>
      <c r="BF109" t="s">
        <v>1862</v>
      </c>
      <c r="BI109" t="s">
        <v>2800</v>
      </c>
      <c r="BL109">
        <v>2</v>
      </c>
      <c r="BM109" t="s">
        <v>2831</v>
      </c>
      <c r="CD109">
        <v>3</v>
      </c>
      <c r="CF109">
        <v>2</v>
      </c>
      <c r="CI109">
        <v>1</v>
      </c>
      <c r="CJ109">
        <v>1</v>
      </c>
      <c r="CK109" s="4">
        <f t="shared" si="29"/>
        <v>0</v>
      </c>
      <c r="DW109">
        <v>7</v>
      </c>
      <c r="DX109" t="s">
        <v>433</v>
      </c>
      <c r="DY109">
        <v>2025</v>
      </c>
      <c r="DZ109" t="s">
        <v>2842</v>
      </c>
      <c r="EA109" t="s">
        <v>2843</v>
      </c>
      <c r="EB109" t="s">
        <v>2844</v>
      </c>
      <c r="EC109" t="s">
        <v>1744</v>
      </c>
      <c r="ED109" t="s">
        <v>2845</v>
      </c>
      <c r="EF109" t="s">
        <v>439</v>
      </c>
      <c r="EG109" t="s">
        <v>440</v>
      </c>
      <c r="FK109">
        <v>0</v>
      </c>
      <c r="FL109" s="4">
        <f t="shared" si="30"/>
        <v>0</v>
      </c>
      <c r="FN109">
        <v>0</v>
      </c>
      <c r="FO109" s="4">
        <f t="shared" si="31"/>
        <v>0</v>
      </c>
      <c r="FQ109">
        <v>0</v>
      </c>
      <c r="FR109" s="4">
        <f t="shared" si="32"/>
        <v>0</v>
      </c>
      <c r="FS109" t="s">
        <v>444</v>
      </c>
      <c r="FT109">
        <v>1000</v>
      </c>
      <c r="FU109" s="4">
        <f t="shared" si="34"/>
        <v>6.6666666666666666E-2</v>
      </c>
      <c r="FV109" s="4">
        <f t="shared" si="35"/>
        <v>6.6666666666666666E-2</v>
      </c>
      <c r="FW109" s="4" t="str">
        <f t="shared" si="27"/>
        <v>ORDINARIO</v>
      </c>
    </row>
    <row r="110" spans="1:179" x14ac:dyDescent="0.3">
      <c r="A110">
        <v>108</v>
      </c>
      <c r="B110" t="s">
        <v>2822</v>
      </c>
      <c r="C110" t="s">
        <v>2787</v>
      </c>
      <c r="D110" t="s">
        <v>2846</v>
      </c>
      <c r="E110" t="s">
        <v>2813</v>
      </c>
      <c r="G110" t="s">
        <v>2146</v>
      </c>
      <c r="H110" t="s">
        <v>2825</v>
      </c>
      <c r="I110" t="s">
        <v>2847</v>
      </c>
      <c r="J110">
        <v>266</v>
      </c>
      <c r="K110" s="22" t="s">
        <v>2848</v>
      </c>
      <c r="L110" t="s">
        <v>2849</v>
      </c>
      <c r="M110" t="s">
        <v>423</v>
      </c>
      <c r="N110" t="s">
        <v>423</v>
      </c>
      <c r="O110">
        <v>72240</v>
      </c>
      <c r="P110">
        <v>2223803036</v>
      </c>
      <c r="Q110" s="3" t="s">
        <v>2856</v>
      </c>
      <c r="R110">
        <v>19</v>
      </c>
      <c r="S110" t="s">
        <v>2850</v>
      </c>
      <c r="T110" t="s">
        <v>2170</v>
      </c>
      <c r="V110">
        <v>32</v>
      </c>
      <c r="W110">
        <v>32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  <c r="AD110" t="s">
        <v>876</v>
      </c>
      <c r="AE110" t="s">
        <v>2878</v>
      </c>
      <c r="AF110" t="s">
        <v>2851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100</v>
      </c>
      <c r="AO110">
        <v>2</v>
      </c>
      <c r="AP110" t="s">
        <v>2342</v>
      </c>
      <c r="AQ110" t="s">
        <v>2841</v>
      </c>
      <c r="AR110" s="4">
        <f t="shared" si="38"/>
        <v>7</v>
      </c>
      <c r="AS110">
        <v>1</v>
      </c>
      <c r="AT110" t="s">
        <v>2800</v>
      </c>
      <c r="AU110">
        <v>2</v>
      </c>
      <c r="AV110" t="s">
        <v>2852</v>
      </c>
      <c r="AW110">
        <v>2</v>
      </c>
      <c r="BE110">
        <v>1</v>
      </c>
      <c r="BF110" t="s">
        <v>1862</v>
      </c>
      <c r="BI110" t="s">
        <v>2800</v>
      </c>
      <c r="CD110">
        <v>2</v>
      </c>
      <c r="CI110">
        <v>1</v>
      </c>
      <c r="CK110" s="4">
        <f t="shared" ref="CK110:CK141" si="40">+CL110+CN110+CO110+CP110+CQ110</f>
        <v>0</v>
      </c>
      <c r="DW110">
        <v>8</v>
      </c>
      <c r="DX110" t="s">
        <v>433</v>
      </c>
      <c r="DY110">
        <v>2025</v>
      </c>
      <c r="DZ110" t="s">
        <v>2853</v>
      </c>
      <c r="EA110" t="s">
        <v>806</v>
      </c>
      <c r="EB110" t="s">
        <v>2849</v>
      </c>
      <c r="EC110" t="s">
        <v>2552</v>
      </c>
      <c r="ED110" t="s">
        <v>2552</v>
      </c>
      <c r="EF110" t="s">
        <v>439</v>
      </c>
      <c r="EG110" t="s">
        <v>440</v>
      </c>
      <c r="FK110">
        <v>0</v>
      </c>
      <c r="FL110" s="4">
        <f t="shared" ref="FL110:FL141" si="41">+FK110/3000</f>
        <v>0</v>
      </c>
      <c r="FN110">
        <v>0</v>
      </c>
      <c r="FO110" s="4">
        <f t="shared" ref="FO110:FO141" si="42">+FN110/1400</f>
        <v>0</v>
      </c>
      <c r="FQ110">
        <v>0</v>
      </c>
      <c r="FR110" s="4">
        <f t="shared" ref="FR110:FR141" si="43">+FQ110/2000</f>
        <v>0</v>
      </c>
      <c r="FS110" t="s">
        <v>444</v>
      </c>
      <c r="FT110">
        <v>1000</v>
      </c>
      <c r="FU110" s="4">
        <f t="shared" ref="FU110:FU141" si="44">+FT110/15000</f>
        <v>6.6666666666666666E-2</v>
      </c>
      <c r="FV110" s="4">
        <f t="shared" ref="FV110:FV141" si="45">+FL110+FO110+FR110+FU110</f>
        <v>6.6666666666666666E-2</v>
      </c>
      <c r="FW110" s="4" t="str">
        <f t="shared" si="27"/>
        <v>ORDINARIO</v>
      </c>
    </row>
    <row r="111" spans="1:179" x14ac:dyDescent="0.3">
      <c r="A111">
        <v>109</v>
      </c>
      <c r="B111" t="s">
        <v>2822</v>
      </c>
      <c r="C111" t="s">
        <v>2787</v>
      </c>
      <c r="D111" t="s">
        <v>2854</v>
      </c>
      <c r="E111" t="s">
        <v>2813</v>
      </c>
      <c r="G111" t="s">
        <v>2146</v>
      </c>
      <c r="H111" t="s">
        <v>2825</v>
      </c>
      <c r="I111" t="s">
        <v>2791</v>
      </c>
      <c r="J111">
        <v>37</v>
      </c>
      <c r="K111" t="s">
        <v>812</v>
      </c>
      <c r="L111" t="s">
        <v>2793</v>
      </c>
      <c r="M111" t="s">
        <v>423</v>
      </c>
      <c r="N111" t="s">
        <v>423</v>
      </c>
      <c r="O111">
        <v>72100</v>
      </c>
      <c r="P111">
        <v>2223433446</v>
      </c>
      <c r="Q111" s="3" t="s">
        <v>2855</v>
      </c>
      <c r="R111">
        <v>31</v>
      </c>
      <c r="S111" t="s">
        <v>2857</v>
      </c>
      <c r="T111" t="s">
        <v>2170</v>
      </c>
      <c r="V111">
        <v>1137</v>
      </c>
      <c r="W111">
        <v>1137</v>
      </c>
      <c r="X111">
        <v>1</v>
      </c>
      <c r="Y111">
        <v>1</v>
      </c>
      <c r="Z111">
        <v>2</v>
      </c>
      <c r="AA111">
        <v>2</v>
      </c>
      <c r="AB111">
        <v>0</v>
      </c>
      <c r="AC111">
        <v>0</v>
      </c>
      <c r="AD111" t="s">
        <v>1191</v>
      </c>
      <c r="AE111" t="s">
        <v>2878</v>
      </c>
      <c r="AF111" t="s">
        <v>2858</v>
      </c>
      <c r="AG111">
        <v>2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1</v>
      </c>
      <c r="AN111">
        <v>75</v>
      </c>
      <c r="AO111">
        <v>2</v>
      </c>
      <c r="AP111" t="s">
        <v>2342</v>
      </c>
      <c r="AQ111" t="s">
        <v>2859</v>
      </c>
      <c r="AR111" s="4">
        <f t="shared" si="38"/>
        <v>5</v>
      </c>
      <c r="AS111">
        <v>1</v>
      </c>
      <c r="AT111" t="s">
        <v>2800</v>
      </c>
      <c r="AU111">
        <v>3</v>
      </c>
      <c r="AV111" t="s">
        <v>2673</v>
      </c>
      <c r="AW111">
        <v>2</v>
      </c>
      <c r="AX111">
        <v>1</v>
      </c>
      <c r="BE111">
        <v>1</v>
      </c>
      <c r="BF111" t="s">
        <v>2013</v>
      </c>
      <c r="BI111" t="s">
        <v>2168</v>
      </c>
      <c r="CJ111">
        <v>1</v>
      </c>
      <c r="CK111" s="4">
        <f t="shared" si="40"/>
        <v>0</v>
      </c>
      <c r="DW111">
        <v>8</v>
      </c>
      <c r="DX111" t="s">
        <v>433</v>
      </c>
      <c r="DY111">
        <v>2025</v>
      </c>
      <c r="DZ111" t="s">
        <v>2821</v>
      </c>
      <c r="EA111" t="s">
        <v>2860</v>
      </c>
      <c r="EB111" t="s">
        <v>783</v>
      </c>
      <c r="EC111" t="s">
        <v>2552</v>
      </c>
      <c r="ED111" t="s">
        <v>783</v>
      </c>
      <c r="EF111" t="s">
        <v>439</v>
      </c>
      <c r="EG111" t="s">
        <v>440</v>
      </c>
      <c r="EI111" s="10" t="s">
        <v>2861</v>
      </c>
      <c r="FK111">
        <v>0</v>
      </c>
      <c r="FL111" s="4">
        <f t="shared" si="41"/>
        <v>0</v>
      </c>
      <c r="FN111">
        <v>0</v>
      </c>
      <c r="FO111" s="4">
        <f t="shared" si="42"/>
        <v>0</v>
      </c>
      <c r="FQ111">
        <v>0</v>
      </c>
      <c r="FR111" s="4">
        <f t="shared" si="43"/>
        <v>0</v>
      </c>
      <c r="FS111" t="s">
        <v>444</v>
      </c>
      <c r="FT111">
        <v>1500</v>
      </c>
      <c r="FU111" s="4">
        <f t="shared" si="44"/>
        <v>0.1</v>
      </c>
      <c r="FV111" s="4">
        <f t="shared" si="45"/>
        <v>0.1</v>
      </c>
      <c r="FW111" s="4" t="str">
        <f t="shared" si="27"/>
        <v>ORDINARIO</v>
      </c>
    </row>
    <row r="112" spans="1:179" x14ac:dyDescent="0.3">
      <c r="A112">
        <v>110</v>
      </c>
      <c r="B112" t="s">
        <v>515</v>
      </c>
      <c r="C112" t="s">
        <v>2787</v>
      </c>
      <c r="D112" t="s">
        <v>2862</v>
      </c>
      <c r="E112" t="s">
        <v>2813</v>
      </c>
      <c r="G112" t="s">
        <v>2146</v>
      </c>
      <c r="H112" t="s">
        <v>2825</v>
      </c>
      <c r="I112" t="s">
        <v>2863</v>
      </c>
      <c r="J112">
        <v>501</v>
      </c>
      <c r="K112">
        <v>2</v>
      </c>
      <c r="L112" t="s">
        <v>421</v>
      </c>
      <c r="M112" t="s">
        <v>423</v>
      </c>
      <c r="N112" t="s">
        <v>423</v>
      </c>
      <c r="O112">
        <v>72000</v>
      </c>
      <c r="P112">
        <v>2222324684</v>
      </c>
      <c r="Q112" s="3" t="s">
        <v>2864</v>
      </c>
      <c r="R112">
        <v>40</v>
      </c>
      <c r="S112" t="s">
        <v>2865</v>
      </c>
      <c r="T112" t="s">
        <v>2170</v>
      </c>
      <c r="V112">
        <v>87</v>
      </c>
      <c r="W112">
        <v>87</v>
      </c>
      <c r="X112">
        <v>1</v>
      </c>
      <c r="Y112">
        <v>2</v>
      </c>
      <c r="Z112">
        <v>1</v>
      </c>
      <c r="AA112">
        <v>2</v>
      </c>
      <c r="AB112">
        <v>1</v>
      </c>
      <c r="AC112">
        <v>0</v>
      </c>
      <c r="AD112" t="s">
        <v>876</v>
      </c>
      <c r="AE112" t="s">
        <v>2878</v>
      </c>
      <c r="AF112" t="s">
        <v>2869</v>
      </c>
      <c r="AG112">
        <v>2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1</v>
      </c>
      <c r="AN112">
        <v>100</v>
      </c>
      <c r="AO112">
        <v>2</v>
      </c>
      <c r="AP112" t="s">
        <v>2342</v>
      </c>
      <c r="AQ112" t="s">
        <v>2859</v>
      </c>
      <c r="AR112" s="4">
        <f t="shared" si="38"/>
        <v>11</v>
      </c>
      <c r="AS112">
        <v>1</v>
      </c>
      <c r="AT112" t="s">
        <v>2800</v>
      </c>
      <c r="AU112">
        <v>2</v>
      </c>
      <c r="AV112" t="s">
        <v>2673</v>
      </c>
      <c r="AW112">
        <v>1</v>
      </c>
      <c r="AX112">
        <v>1</v>
      </c>
      <c r="BE112">
        <v>1</v>
      </c>
      <c r="BF112" t="s">
        <v>1862</v>
      </c>
      <c r="BI112" t="s">
        <v>2168</v>
      </c>
      <c r="BL112">
        <v>1</v>
      </c>
      <c r="BM112" t="s">
        <v>2800</v>
      </c>
      <c r="CD112">
        <v>5</v>
      </c>
      <c r="CI112">
        <v>2</v>
      </c>
      <c r="CK112" s="4">
        <f t="shared" si="40"/>
        <v>0</v>
      </c>
      <c r="DW112">
        <v>8</v>
      </c>
      <c r="DX112" t="s">
        <v>433</v>
      </c>
      <c r="DY112">
        <v>2025</v>
      </c>
      <c r="DZ112" t="s">
        <v>2867</v>
      </c>
      <c r="EA112" t="s">
        <v>783</v>
      </c>
      <c r="EB112" t="s">
        <v>783</v>
      </c>
      <c r="EC112" t="s">
        <v>2868</v>
      </c>
      <c r="ED112" t="s">
        <v>783</v>
      </c>
      <c r="EF112" t="s">
        <v>439</v>
      </c>
      <c r="EG112" t="s">
        <v>440</v>
      </c>
      <c r="EI112" s="10" t="s">
        <v>2866</v>
      </c>
      <c r="FK112">
        <v>0</v>
      </c>
      <c r="FL112" s="4">
        <f t="shared" si="41"/>
        <v>0</v>
      </c>
      <c r="FN112">
        <v>0</v>
      </c>
      <c r="FO112" s="4">
        <f t="shared" si="42"/>
        <v>0</v>
      </c>
      <c r="FQ112">
        <v>0</v>
      </c>
      <c r="FR112" s="4">
        <f t="shared" si="43"/>
        <v>0</v>
      </c>
      <c r="FS112" t="s">
        <v>444</v>
      </c>
      <c r="FT112">
        <v>1200</v>
      </c>
      <c r="FU112" s="4">
        <f t="shared" si="44"/>
        <v>0.08</v>
      </c>
      <c r="FV112" s="4">
        <f t="shared" si="45"/>
        <v>0.08</v>
      </c>
      <c r="FW112" s="4" t="str">
        <f t="shared" si="27"/>
        <v>ORDINARIO</v>
      </c>
    </row>
    <row r="113" spans="1:179" x14ac:dyDescent="0.3">
      <c r="A113">
        <v>111</v>
      </c>
      <c r="B113" t="s">
        <v>2822</v>
      </c>
      <c r="C113" t="s">
        <v>2787</v>
      </c>
      <c r="D113" t="s">
        <v>2870</v>
      </c>
      <c r="E113" t="s">
        <v>2813</v>
      </c>
      <c r="G113" t="s">
        <v>2146</v>
      </c>
      <c r="H113" t="s">
        <v>2825</v>
      </c>
      <c r="I113" t="s">
        <v>2871</v>
      </c>
      <c r="J113">
        <v>7</v>
      </c>
      <c r="L113" t="s">
        <v>2872</v>
      </c>
      <c r="M113" t="s">
        <v>422</v>
      </c>
      <c r="N113" t="s">
        <v>423</v>
      </c>
      <c r="O113">
        <v>74021</v>
      </c>
      <c r="P113">
        <v>24848448770</v>
      </c>
      <c r="Q113" s="3" t="s">
        <v>2873</v>
      </c>
      <c r="R113">
        <v>44</v>
      </c>
      <c r="S113" t="s">
        <v>2874</v>
      </c>
      <c r="T113" t="s">
        <v>2170</v>
      </c>
      <c r="V113">
        <v>80</v>
      </c>
      <c r="W113">
        <v>80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 t="s">
        <v>2209</v>
      </c>
      <c r="AE113" t="s">
        <v>2878</v>
      </c>
      <c r="AF113" t="s">
        <v>2875</v>
      </c>
      <c r="AG113">
        <v>2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100</v>
      </c>
      <c r="AO113">
        <v>2</v>
      </c>
      <c r="AP113" t="s">
        <v>2342</v>
      </c>
      <c r="AQ113" t="s">
        <v>2859</v>
      </c>
      <c r="AR113" s="4">
        <f t="shared" si="38"/>
        <v>6</v>
      </c>
      <c r="AS113">
        <v>1</v>
      </c>
      <c r="AT113" t="s">
        <v>2800</v>
      </c>
      <c r="AU113">
        <v>2</v>
      </c>
      <c r="AV113" t="s">
        <v>2673</v>
      </c>
      <c r="AW113">
        <v>1</v>
      </c>
      <c r="AX113">
        <v>1</v>
      </c>
      <c r="BE113">
        <v>1</v>
      </c>
      <c r="BF113" t="s">
        <v>1862</v>
      </c>
      <c r="BI113" t="s">
        <v>2800</v>
      </c>
      <c r="BL113">
        <v>2</v>
      </c>
      <c r="BM113" t="s">
        <v>2831</v>
      </c>
      <c r="CD113">
        <v>2</v>
      </c>
      <c r="CJ113">
        <v>1</v>
      </c>
      <c r="CK113" s="4">
        <f t="shared" si="40"/>
        <v>1</v>
      </c>
      <c r="CL113">
        <v>1</v>
      </c>
      <c r="DW113">
        <v>10</v>
      </c>
      <c r="DX113" t="s">
        <v>433</v>
      </c>
      <c r="DY113">
        <v>2025</v>
      </c>
      <c r="DZ113" t="s">
        <v>2876</v>
      </c>
      <c r="EA113" t="s">
        <v>783</v>
      </c>
      <c r="EB113" t="s">
        <v>783</v>
      </c>
      <c r="EC113" t="s">
        <v>2015</v>
      </c>
      <c r="ED113" t="s">
        <v>783</v>
      </c>
      <c r="EF113" t="s">
        <v>439</v>
      </c>
      <c r="EG113" t="s">
        <v>440</v>
      </c>
      <c r="EI113" s="10" t="s">
        <v>2877</v>
      </c>
      <c r="FK113">
        <v>0</v>
      </c>
      <c r="FL113" s="4">
        <f t="shared" si="41"/>
        <v>0</v>
      </c>
      <c r="FN113">
        <v>0</v>
      </c>
      <c r="FO113" s="4">
        <f t="shared" si="42"/>
        <v>0</v>
      </c>
      <c r="FQ113">
        <v>0</v>
      </c>
      <c r="FR113" s="4">
        <f t="shared" si="43"/>
        <v>0</v>
      </c>
      <c r="FS113" t="s">
        <v>444</v>
      </c>
      <c r="FT113">
        <v>1000</v>
      </c>
      <c r="FU113" s="4">
        <f t="shared" si="44"/>
        <v>6.6666666666666666E-2</v>
      </c>
      <c r="FV113" s="4">
        <f t="shared" si="45"/>
        <v>6.6666666666666666E-2</v>
      </c>
      <c r="FW113" s="4" t="str">
        <f t="shared" si="27"/>
        <v>ORDINARIO</v>
      </c>
    </row>
    <row r="114" spans="1:179" x14ac:dyDescent="0.3">
      <c r="A114">
        <v>112</v>
      </c>
      <c r="B114" t="s">
        <v>2822</v>
      </c>
      <c r="C114" t="s">
        <v>2787</v>
      </c>
      <c r="D114" t="s">
        <v>2879</v>
      </c>
      <c r="E114" t="s">
        <v>2813</v>
      </c>
      <c r="G114" t="s">
        <v>2880</v>
      </c>
      <c r="H114" t="s">
        <v>2825</v>
      </c>
      <c r="I114" t="s">
        <v>2881</v>
      </c>
      <c r="J114">
        <v>618</v>
      </c>
      <c r="K114" t="s">
        <v>2882</v>
      </c>
      <c r="L114" t="s">
        <v>2883</v>
      </c>
      <c r="M114" t="s">
        <v>1878</v>
      </c>
      <c r="N114" t="s">
        <v>423</v>
      </c>
      <c r="O114">
        <v>75730</v>
      </c>
      <c r="P114">
        <v>2383823265</v>
      </c>
      <c r="Q114" s="3" t="s">
        <v>2884</v>
      </c>
      <c r="R114">
        <v>30</v>
      </c>
      <c r="S114" t="s">
        <v>2885</v>
      </c>
      <c r="T114" t="s">
        <v>2170</v>
      </c>
      <c r="V114">
        <v>35</v>
      </c>
      <c r="W114">
        <v>35</v>
      </c>
      <c r="X114">
        <v>1</v>
      </c>
      <c r="Y114">
        <v>1</v>
      </c>
      <c r="Z114">
        <v>1</v>
      </c>
      <c r="AA114">
        <v>1</v>
      </c>
      <c r="AB114">
        <v>0</v>
      </c>
      <c r="AC114">
        <v>0</v>
      </c>
      <c r="AD114" t="s">
        <v>1191</v>
      </c>
      <c r="AE114" t="s">
        <v>2878</v>
      </c>
      <c r="AF114" t="s">
        <v>2886</v>
      </c>
      <c r="AG114">
        <v>2</v>
      </c>
      <c r="AH114">
        <v>0</v>
      </c>
      <c r="AI114">
        <v>2</v>
      </c>
      <c r="AJ114">
        <v>0</v>
      </c>
      <c r="AK114">
        <v>0</v>
      </c>
      <c r="AL114">
        <v>0</v>
      </c>
      <c r="AM114">
        <v>1</v>
      </c>
      <c r="AN114">
        <v>40</v>
      </c>
      <c r="AO114">
        <v>2</v>
      </c>
      <c r="AP114" t="s">
        <v>2342</v>
      </c>
      <c r="AQ114" t="s">
        <v>2887</v>
      </c>
      <c r="AR114" s="4">
        <f t="shared" si="38"/>
        <v>8</v>
      </c>
      <c r="AS114">
        <v>1</v>
      </c>
      <c r="AT114" t="s">
        <v>2800</v>
      </c>
      <c r="AU114">
        <v>2</v>
      </c>
      <c r="AV114" t="s">
        <v>2673</v>
      </c>
      <c r="AW114">
        <v>2</v>
      </c>
      <c r="BE114">
        <v>1</v>
      </c>
      <c r="BF114" t="s">
        <v>1862</v>
      </c>
      <c r="BI114" t="s">
        <v>2800</v>
      </c>
      <c r="BL114">
        <v>1</v>
      </c>
      <c r="BM114" t="s">
        <v>2800</v>
      </c>
      <c r="CD114">
        <v>1</v>
      </c>
      <c r="CF114">
        <v>1</v>
      </c>
      <c r="CH114">
        <v>1</v>
      </c>
      <c r="CI114">
        <v>1</v>
      </c>
      <c r="CJ114">
        <v>1</v>
      </c>
      <c r="CK114" s="4">
        <f t="shared" si="40"/>
        <v>1</v>
      </c>
      <c r="CL114">
        <v>1</v>
      </c>
      <c r="DW114">
        <v>9</v>
      </c>
      <c r="DX114" t="s">
        <v>433</v>
      </c>
      <c r="DY114">
        <v>2025</v>
      </c>
      <c r="DZ114" t="s">
        <v>2888</v>
      </c>
      <c r="EA114" t="s">
        <v>2552</v>
      </c>
      <c r="EB114" t="s">
        <v>2889</v>
      </c>
      <c r="EC114" t="s">
        <v>783</v>
      </c>
      <c r="ED114" t="s">
        <v>1744</v>
      </c>
      <c r="EF114" t="s">
        <v>439</v>
      </c>
      <c r="EG114" t="s">
        <v>440</v>
      </c>
      <c r="FK114">
        <v>0</v>
      </c>
      <c r="FL114" s="4">
        <f t="shared" si="41"/>
        <v>0</v>
      </c>
      <c r="FN114">
        <v>0</v>
      </c>
      <c r="FO114" s="4">
        <f t="shared" si="42"/>
        <v>0</v>
      </c>
      <c r="FQ114">
        <v>0</v>
      </c>
      <c r="FR114" s="4">
        <f t="shared" si="43"/>
        <v>0</v>
      </c>
      <c r="FS114" t="s">
        <v>444</v>
      </c>
      <c r="FT114">
        <v>1000</v>
      </c>
      <c r="FU114" s="4">
        <f t="shared" si="44"/>
        <v>6.6666666666666666E-2</v>
      </c>
      <c r="FV114" s="4">
        <f t="shared" si="45"/>
        <v>6.6666666666666666E-2</v>
      </c>
      <c r="FW114" s="4" t="str">
        <f t="shared" si="27"/>
        <v>ORDINARIO</v>
      </c>
    </row>
    <row r="115" spans="1:179" x14ac:dyDescent="0.3">
      <c r="A115">
        <v>113</v>
      </c>
      <c r="B115" t="s">
        <v>2822</v>
      </c>
      <c r="C115" t="s">
        <v>2787</v>
      </c>
      <c r="D115" t="s">
        <v>2890</v>
      </c>
      <c r="E115" t="s">
        <v>2813</v>
      </c>
      <c r="G115" t="s">
        <v>2146</v>
      </c>
      <c r="H115" t="s">
        <v>2825</v>
      </c>
      <c r="I115" t="s">
        <v>2358</v>
      </c>
      <c r="J115">
        <v>3101</v>
      </c>
      <c r="K115" t="s">
        <v>2891</v>
      </c>
      <c r="L115" t="s">
        <v>2892</v>
      </c>
      <c r="M115" t="s">
        <v>423</v>
      </c>
      <c r="N115" t="s">
        <v>423</v>
      </c>
      <c r="O115">
        <v>72140</v>
      </c>
      <c r="P115">
        <v>2222495802</v>
      </c>
      <c r="Q115" s="3" t="s">
        <v>2893</v>
      </c>
      <c r="R115">
        <v>20</v>
      </c>
      <c r="S115" t="s">
        <v>2894</v>
      </c>
      <c r="T115" t="s">
        <v>2170</v>
      </c>
      <c r="V115">
        <v>50</v>
      </c>
      <c r="W115">
        <v>50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 t="s">
        <v>1191</v>
      </c>
      <c r="AE115" t="s">
        <v>2878</v>
      </c>
      <c r="AF115" t="s">
        <v>2895</v>
      </c>
      <c r="AG115">
        <v>2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1</v>
      </c>
      <c r="AN115">
        <v>10</v>
      </c>
      <c r="AO115">
        <v>2</v>
      </c>
      <c r="AP115" t="s">
        <v>2342</v>
      </c>
      <c r="AQ115" t="s">
        <v>2896</v>
      </c>
      <c r="AR115" s="4">
        <f t="shared" si="38"/>
        <v>6</v>
      </c>
      <c r="AS115">
        <v>1</v>
      </c>
      <c r="AT115" t="s">
        <v>2800</v>
      </c>
      <c r="AU115">
        <v>2</v>
      </c>
      <c r="AV115" t="s">
        <v>2673</v>
      </c>
      <c r="AW115">
        <v>1</v>
      </c>
      <c r="AX115">
        <v>1</v>
      </c>
      <c r="BL115">
        <v>2</v>
      </c>
      <c r="BM115" t="s">
        <v>2831</v>
      </c>
      <c r="CD115">
        <v>1</v>
      </c>
      <c r="CF115">
        <v>1</v>
      </c>
      <c r="CH115">
        <v>1</v>
      </c>
      <c r="CJ115">
        <v>1</v>
      </c>
      <c r="CK115" s="4">
        <f t="shared" si="40"/>
        <v>0</v>
      </c>
      <c r="DW115">
        <v>8</v>
      </c>
      <c r="DX115" t="s">
        <v>433</v>
      </c>
      <c r="DY115">
        <v>2025</v>
      </c>
      <c r="DZ115" t="s">
        <v>2897</v>
      </c>
      <c r="EA115" t="s">
        <v>1744</v>
      </c>
      <c r="EB115" t="s">
        <v>518</v>
      </c>
      <c r="EC115" t="s">
        <v>2902</v>
      </c>
      <c r="ED115" t="s">
        <v>2552</v>
      </c>
      <c r="EF115" t="s">
        <v>439</v>
      </c>
      <c r="EG115" t="s">
        <v>440</v>
      </c>
      <c r="EI115" s="10" t="s">
        <v>2903</v>
      </c>
      <c r="FK115">
        <v>0</v>
      </c>
      <c r="FL115" s="4">
        <f t="shared" si="41"/>
        <v>0</v>
      </c>
      <c r="FN115">
        <v>0</v>
      </c>
      <c r="FO115" s="4">
        <f t="shared" si="42"/>
        <v>0</v>
      </c>
      <c r="FQ115">
        <v>0</v>
      </c>
      <c r="FR115" s="4">
        <f t="shared" si="43"/>
        <v>0</v>
      </c>
      <c r="FS115" t="s">
        <v>444</v>
      </c>
      <c r="FT115">
        <v>1000</v>
      </c>
      <c r="FU115" s="4">
        <f t="shared" si="44"/>
        <v>6.6666666666666666E-2</v>
      </c>
      <c r="FV115" s="4">
        <f t="shared" si="45"/>
        <v>6.6666666666666666E-2</v>
      </c>
      <c r="FW115" s="4" t="str">
        <f t="shared" si="27"/>
        <v>ORDINARIO</v>
      </c>
    </row>
    <row r="116" spans="1:179" x14ac:dyDescent="0.3">
      <c r="A116">
        <v>114</v>
      </c>
      <c r="B116" t="s">
        <v>2822</v>
      </c>
      <c r="C116" t="s">
        <v>2787</v>
      </c>
      <c r="D116" t="s">
        <v>2898</v>
      </c>
      <c r="E116" t="s">
        <v>2813</v>
      </c>
      <c r="G116" t="s">
        <v>2146</v>
      </c>
      <c r="H116" t="s">
        <v>2825</v>
      </c>
      <c r="I116" t="s">
        <v>2899</v>
      </c>
      <c r="J116">
        <v>708</v>
      </c>
      <c r="K116" t="s">
        <v>812</v>
      </c>
      <c r="L116" t="s">
        <v>421</v>
      </c>
      <c r="M116" t="s">
        <v>2900</v>
      </c>
      <c r="N116" t="s">
        <v>2901</v>
      </c>
      <c r="O116">
        <v>90339</v>
      </c>
      <c r="P116">
        <v>2414175455</v>
      </c>
      <c r="Q116" s="3" t="s">
        <v>2906</v>
      </c>
      <c r="T116" t="s">
        <v>2170</v>
      </c>
      <c r="V116">
        <v>100</v>
      </c>
      <c r="W116">
        <v>100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0</v>
      </c>
      <c r="AD116" t="s">
        <v>813</v>
      </c>
      <c r="AE116" t="s">
        <v>2878</v>
      </c>
      <c r="AF116" t="s">
        <v>2907</v>
      </c>
      <c r="AG116">
        <v>2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10</v>
      </c>
      <c r="AO116">
        <v>2</v>
      </c>
      <c r="AP116" t="s">
        <v>2342</v>
      </c>
      <c r="AQ116" t="s">
        <v>2908</v>
      </c>
      <c r="AR116" s="4">
        <f t="shared" si="38"/>
        <v>10</v>
      </c>
      <c r="AS116">
        <v>1</v>
      </c>
      <c r="AT116" t="s">
        <v>2800</v>
      </c>
      <c r="AU116">
        <v>3</v>
      </c>
      <c r="AV116" t="s">
        <v>2673</v>
      </c>
      <c r="AW116">
        <v>2</v>
      </c>
      <c r="AX116">
        <v>1</v>
      </c>
      <c r="BE116">
        <v>1</v>
      </c>
      <c r="BF116" t="s">
        <v>1862</v>
      </c>
      <c r="BI116" t="s">
        <v>2800</v>
      </c>
      <c r="BL116">
        <v>1</v>
      </c>
      <c r="BM116" t="s">
        <v>2800</v>
      </c>
      <c r="CD116">
        <v>3</v>
      </c>
      <c r="CF116">
        <v>1</v>
      </c>
      <c r="CI116">
        <v>1</v>
      </c>
      <c r="CJ116">
        <v>1</v>
      </c>
      <c r="CK116" s="4">
        <f t="shared" si="40"/>
        <v>1</v>
      </c>
      <c r="CL116">
        <v>1</v>
      </c>
      <c r="DW116">
        <v>9</v>
      </c>
      <c r="DX116" t="s">
        <v>433</v>
      </c>
      <c r="DY116">
        <v>2025</v>
      </c>
      <c r="DZ116" t="s">
        <v>2909</v>
      </c>
      <c r="EA116" t="s">
        <v>2902</v>
      </c>
      <c r="EB116" t="s">
        <v>2552</v>
      </c>
      <c r="EC116" t="s">
        <v>2552</v>
      </c>
      <c r="ED116" t="s">
        <v>2552</v>
      </c>
      <c r="EF116" t="s">
        <v>2904</v>
      </c>
      <c r="EG116" t="s">
        <v>2905</v>
      </c>
      <c r="EI116" s="10" t="s">
        <v>2910</v>
      </c>
      <c r="FK116">
        <v>0</v>
      </c>
      <c r="FL116" s="4">
        <f t="shared" si="41"/>
        <v>0</v>
      </c>
      <c r="FN116">
        <v>0</v>
      </c>
      <c r="FO116" s="4">
        <f t="shared" si="42"/>
        <v>0</v>
      </c>
      <c r="FQ116">
        <v>0</v>
      </c>
      <c r="FR116" s="4">
        <f t="shared" si="43"/>
        <v>0</v>
      </c>
      <c r="FS116" t="s">
        <v>444</v>
      </c>
      <c r="FT116">
        <v>1200</v>
      </c>
      <c r="FU116" s="4">
        <f t="shared" si="44"/>
        <v>0.08</v>
      </c>
      <c r="FV116" s="4">
        <f t="shared" si="45"/>
        <v>0.08</v>
      </c>
      <c r="FW116" s="4" t="str">
        <f t="shared" si="27"/>
        <v>ORDINARIO</v>
      </c>
    </row>
    <row r="117" spans="1:179" x14ac:dyDescent="0.3">
      <c r="A117">
        <v>115</v>
      </c>
      <c r="B117" t="s">
        <v>2822</v>
      </c>
      <c r="C117" t="s">
        <v>2787</v>
      </c>
      <c r="D117" t="s">
        <v>2911</v>
      </c>
      <c r="E117" t="s">
        <v>2813</v>
      </c>
      <c r="G117" t="s">
        <v>2146</v>
      </c>
      <c r="H117" t="s">
        <v>2825</v>
      </c>
      <c r="I117" t="s">
        <v>2912</v>
      </c>
      <c r="J117">
        <v>5501</v>
      </c>
      <c r="K117" t="s">
        <v>2913</v>
      </c>
      <c r="L117" t="s">
        <v>2914</v>
      </c>
      <c r="M117" t="s">
        <v>1444</v>
      </c>
      <c r="N117" t="s">
        <v>423</v>
      </c>
      <c r="O117">
        <v>72830</v>
      </c>
      <c r="P117">
        <v>2222902808</v>
      </c>
      <c r="Q117" s="3" t="s">
        <v>2924</v>
      </c>
      <c r="R117">
        <v>7</v>
      </c>
      <c r="S117" t="s">
        <v>2915</v>
      </c>
      <c r="T117" t="s">
        <v>2170</v>
      </c>
      <c r="V117">
        <v>64</v>
      </c>
      <c r="W117">
        <v>64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0</v>
      </c>
      <c r="AD117" t="s">
        <v>876</v>
      </c>
      <c r="AE117" t="s">
        <v>2878</v>
      </c>
      <c r="AF117" t="s">
        <v>2916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5</v>
      </c>
      <c r="AO117">
        <v>2</v>
      </c>
      <c r="AP117" t="s">
        <v>2342</v>
      </c>
      <c r="AQ117" t="s">
        <v>2841</v>
      </c>
      <c r="AR117" s="4">
        <f t="shared" si="38"/>
        <v>10</v>
      </c>
      <c r="AS117">
        <v>1</v>
      </c>
      <c r="AT117" t="s">
        <v>2800</v>
      </c>
      <c r="AU117">
        <v>2</v>
      </c>
      <c r="AV117" t="s">
        <v>2673</v>
      </c>
      <c r="AW117">
        <v>1</v>
      </c>
      <c r="AX117">
        <v>1</v>
      </c>
      <c r="CD117">
        <v>4</v>
      </c>
      <c r="CF117">
        <v>1</v>
      </c>
      <c r="CH117">
        <v>1</v>
      </c>
      <c r="CI117">
        <v>1</v>
      </c>
      <c r="CJ117">
        <v>1</v>
      </c>
      <c r="CK117" s="4">
        <f t="shared" si="40"/>
        <v>1</v>
      </c>
      <c r="CL117">
        <v>1</v>
      </c>
      <c r="DW117">
        <v>7</v>
      </c>
      <c r="DX117" t="s">
        <v>433</v>
      </c>
      <c r="DY117">
        <v>2025</v>
      </c>
      <c r="DZ117" t="s">
        <v>2917</v>
      </c>
      <c r="EA117" t="s">
        <v>518</v>
      </c>
      <c r="EB117" t="s">
        <v>1744</v>
      </c>
      <c r="EC117" t="s">
        <v>2918</v>
      </c>
      <c r="ED117" t="s">
        <v>2919</v>
      </c>
      <c r="EF117" t="s">
        <v>439</v>
      </c>
      <c r="EG117" t="s">
        <v>440</v>
      </c>
      <c r="FK117">
        <v>0</v>
      </c>
      <c r="FL117" s="4">
        <f t="shared" si="41"/>
        <v>0</v>
      </c>
      <c r="FN117">
        <v>0</v>
      </c>
      <c r="FO117" s="4">
        <f t="shared" si="42"/>
        <v>0</v>
      </c>
      <c r="FQ117">
        <v>0</v>
      </c>
      <c r="FR117" s="4">
        <f t="shared" si="43"/>
        <v>0</v>
      </c>
      <c r="FS117" t="s">
        <v>444</v>
      </c>
      <c r="FT117">
        <v>1100</v>
      </c>
      <c r="FU117" s="4">
        <f t="shared" si="44"/>
        <v>7.3333333333333334E-2</v>
      </c>
      <c r="FV117" s="4">
        <f t="shared" si="45"/>
        <v>7.3333333333333334E-2</v>
      </c>
      <c r="FW117" s="4" t="str">
        <f t="shared" si="27"/>
        <v>ORDINARIO</v>
      </c>
    </row>
    <row r="118" spans="1:179" x14ac:dyDescent="0.3">
      <c r="A118">
        <v>116</v>
      </c>
      <c r="B118" t="s">
        <v>2822</v>
      </c>
      <c r="C118" t="s">
        <v>2787</v>
      </c>
      <c r="D118" t="s">
        <v>2920</v>
      </c>
      <c r="E118" t="s">
        <v>2813</v>
      </c>
      <c r="G118" t="s">
        <v>2146</v>
      </c>
      <c r="H118" t="s">
        <v>2825</v>
      </c>
      <c r="I118" t="s">
        <v>2921</v>
      </c>
      <c r="J118">
        <v>3507</v>
      </c>
      <c r="K118" t="s">
        <v>2882</v>
      </c>
      <c r="L118" t="s">
        <v>2922</v>
      </c>
      <c r="M118" t="s">
        <v>1444</v>
      </c>
      <c r="N118" t="s">
        <v>423</v>
      </c>
      <c r="O118">
        <v>72197</v>
      </c>
      <c r="P118">
        <v>2222257450</v>
      </c>
      <c r="Q118" s="3" t="s">
        <v>2923</v>
      </c>
      <c r="R118">
        <v>16</v>
      </c>
      <c r="S118" t="s">
        <v>2925</v>
      </c>
      <c r="T118" t="s">
        <v>2170</v>
      </c>
      <c r="V118">
        <v>90</v>
      </c>
      <c r="W118">
        <v>90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0</v>
      </c>
      <c r="AD118" t="s">
        <v>876</v>
      </c>
      <c r="AE118" t="s">
        <v>2878</v>
      </c>
      <c r="AF118" t="s">
        <v>2926</v>
      </c>
      <c r="AG118">
        <v>2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1</v>
      </c>
      <c r="AN118">
        <v>5</v>
      </c>
      <c r="AO118">
        <v>2</v>
      </c>
      <c r="AP118" t="s">
        <v>2342</v>
      </c>
      <c r="AQ118" t="s">
        <v>2927</v>
      </c>
      <c r="AR118" s="4">
        <f t="shared" si="38"/>
        <v>8</v>
      </c>
      <c r="AS118">
        <v>1</v>
      </c>
      <c r="AT118" t="s">
        <v>2800</v>
      </c>
      <c r="AU118">
        <v>2</v>
      </c>
      <c r="AV118" t="s">
        <v>2673</v>
      </c>
      <c r="AW118">
        <v>1</v>
      </c>
      <c r="AX118">
        <v>1</v>
      </c>
      <c r="BE118">
        <v>1</v>
      </c>
      <c r="BF118" t="s">
        <v>1862</v>
      </c>
      <c r="BI118" t="s">
        <v>2800</v>
      </c>
      <c r="BL118">
        <v>1</v>
      </c>
      <c r="BM118" t="s">
        <v>2800</v>
      </c>
      <c r="CD118">
        <v>3</v>
      </c>
      <c r="CH118">
        <v>1</v>
      </c>
      <c r="CJ118">
        <v>1</v>
      </c>
      <c r="CK118" s="4">
        <f t="shared" si="40"/>
        <v>0</v>
      </c>
      <c r="DW118">
        <v>7</v>
      </c>
      <c r="DX118" t="s">
        <v>433</v>
      </c>
      <c r="DY118">
        <v>2025</v>
      </c>
      <c r="DZ118" t="s">
        <v>2928</v>
      </c>
      <c r="EA118" t="s">
        <v>1744</v>
      </c>
      <c r="EB118" t="s">
        <v>518</v>
      </c>
      <c r="EC118" t="s">
        <v>2552</v>
      </c>
      <c r="ED118" t="s">
        <v>2929</v>
      </c>
      <c r="EF118" t="s">
        <v>439</v>
      </c>
      <c r="EG118" t="s">
        <v>440</v>
      </c>
      <c r="EI118" s="10" t="s">
        <v>2930</v>
      </c>
      <c r="FK118">
        <v>0</v>
      </c>
      <c r="FL118" s="4">
        <f t="shared" si="41"/>
        <v>0</v>
      </c>
      <c r="FN118">
        <v>0</v>
      </c>
      <c r="FO118" s="4">
        <f t="shared" si="42"/>
        <v>0</v>
      </c>
      <c r="FQ118">
        <v>0</v>
      </c>
      <c r="FR118" s="4">
        <f t="shared" si="43"/>
        <v>0</v>
      </c>
      <c r="FS118" t="s">
        <v>444</v>
      </c>
      <c r="FT118">
        <v>1100</v>
      </c>
      <c r="FU118" s="4">
        <f t="shared" si="44"/>
        <v>7.3333333333333334E-2</v>
      </c>
      <c r="FV118" s="4">
        <f t="shared" si="45"/>
        <v>7.3333333333333334E-2</v>
      </c>
      <c r="FW118" s="4" t="str">
        <f t="shared" si="27"/>
        <v>ORDINARIO</v>
      </c>
    </row>
    <row r="119" spans="1:179" x14ac:dyDescent="0.3">
      <c r="A119">
        <v>117</v>
      </c>
      <c r="B119" t="s">
        <v>2822</v>
      </c>
      <c r="C119" t="s">
        <v>2787</v>
      </c>
      <c r="D119" t="s">
        <v>2931</v>
      </c>
      <c r="E119" t="s">
        <v>2813</v>
      </c>
      <c r="G119" t="s">
        <v>2146</v>
      </c>
      <c r="H119" t="s">
        <v>2825</v>
      </c>
      <c r="I119" t="s">
        <v>2932</v>
      </c>
      <c r="J119">
        <v>304</v>
      </c>
      <c r="K119" t="s">
        <v>2933</v>
      </c>
      <c r="L119" t="s">
        <v>2934</v>
      </c>
      <c r="M119" t="s">
        <v>1444</v>
      </c>
      <c r="N119" t="s">
        <v>423</v>
      </c>
      <c r="O119">
        <v>72810</v>
      </c>
      <c r="P119">
        <v>2221780328</v>
      </c>
      <c r="Q119" s="3" t="s">
        <v>2935</v>
      </c>
      <c r="R119">
        <v>7</v>
      </c>
      <c r="S119" t="s">
        <v>2936</v>
      </c>
      <c r="T119" t="s">
        <v>2170</v>
      </c>
      <c r="V119">
        <v>100</v>
      </c>
      <c r="W119">
        <v>100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  <c r="AD119" t="s">
        <v>876</v>
      </c>
      <c r="AE119" t="s">
        <v>2878</v>
      </c>
      <c r="AF119" t="s">
        <v>2937</v>
      </c>
      <c r="AG119">
        <v>2</v>
      </c>
      <c r="AH119">
        <v>0</v>
      </c>
      <c r="AI119">
        <v>2</v>
      </c>
      <c r="AJ119">
        <v>0</v>
      </c>
      <c r="AK119">
        <v>0</v>
      </c>
      <c r="AL119">
        <v>0</v>
      </c>
      <c r="AM119">
        <v>1</v>
      </c>
      <c r="AN119">
        <v>10</v>
      </c>
      <c r="AO119">
        <v>2</v>
      </c>
      <c r="AP119" t="s">
        <v>2342</v>
      </c>
      <c r="AQ119" t="s">
        <v>2938</v>
      </c>
      <c r="AR119" s="4">
        <f t="shared" si="38"/>
        <v>8</v>
      </c>
      <c r="AS119">
        <v>1</v>
      </c>
      <c r="AT119" t="s">
        <v>2800</v>
      </c>
      <c r="AU119">
        <v>2</v>
      </c>
      <c r="AV119" t="s">
        <v>2673</v>
      </c>
      <c r="AW119">
        <v>1</v>
      </c>
      <c r="AX119">
        <v>1</v>
      </c>
      <c r="BE119">
        <v>1</v>
      </c>
      <c r="BF119" t="s">
        <v>1862</v>
      </c>
      <c r="BI119" t="s">
        <v>2800</v>
      </c>
      <c r="BL119">
        <v>1</v>
      </c>
      <c r="BM119" t="s">
        <v>2800</v>
      </c>
      <c r="CD119">
        <v>2</v>
      </c>
      <c r="CH119">
        <v>1</v>
      </c>
      <c r="CI119">
        <v>1</v>
      </c>
      <c r="CJ119">
        <v>1</v>
      </c>
      <c r="CK119" s="4">
        <f t="shared" si="40"/>
        <v>0</v>
      </c>
      <c r="DW119">
        <v>7</v>
      </c>
      <c r="DX119" t="s">
        <v>433</v>
      </c>
      <c r="DY119">
        <v>2025</v>
      </c>
      <c r="DZ119" t="s">
        <v>2939</v>
      </c>
      <c r="EA119" t="s">
        <v>783</v>
      </c>
      <c r="EB119" t="s">
        <v>1744</v>
      </c>
      <c r="EC119" t="s">
        <v>1838</v>
      </c>
      <c r="ED119" t="s">
        <v>2552</v>
      </c>
      <c r="EF119" t="s">
        <v>439</v>
      </c>
      <c r="EG119" t="s">
        <v>440</v>
      </c>
      <c r="EI119" s="10" t="s">
        <v>2940</v>
      </c>
      <c r="FK119">
        <v>0</v>
      </c>
      <c r="FL119" s="4">
        <f t="shared" si="41"/>
        <v>0</v>
      </c>
      <c r="FN119">
        <v>0</v>
      </c>
      <c r="FO119" s="4">
        <f t="shared" si="42"/>
        <v>0</v>
      </c>
      <c r="FQ119">
        <v>0</v>
      </c>
      <c r="FR119" s="4">
        <f t="shared" si="43"/>
        <v>0</v>
      </c>
      <c r="FS119" t="s">
        <v>444</v>
      </c>
      <c r="FT119">
        <v>1400</v>
      </c>
      <c r="FU119" s="4">
        <f t="shared" si="44"/>
        <v>9.3333333333333338E-2</v>
      </c>
      <c r="FV119" s="4">
        <f t="shared" si="45"/>
        <v>9.3333333333333338E-2</v>
      </c>
      <c r="FW119" s="4" t="str">
        <f t="shared" si="27"/>
        <v>ORDINARIO</v>
      </c>
    </row>
    <row r="120" spans="1:179" x14ac:dyDescent="0.3">
      <c r="A120">
        <v>118</v>
      </c>
      <c r="B120" t="s">
        <v>2822</v>
      </c>
      <c r="C120" t="s">
        <v>2787</v>
      </c>
      <c r="D120" t="s">
        <v>2941</v>
      </c>
      <c r="E120" t="s">
        <v>2813</v>
      </c>
      <c r="G120" t="s">
        <v>2146</v>
      </c>
      <c r="H120" t="s">
        <v>2825</v>
      </c>
      <c r="I120" t="s">
        <v>2942</v>
      </c>
      <c r="J120">
        <v>127</v>
      </c>
      <c r="K120" t="s">
        <v>2943</v>
      </c>
      <c r="L120" t="s">
        <v>421</v>
      </c>
      <c r="M120" t="s">
        <v>2944</v>
      </c>
      <c r="N120" t="s">
        <v>2901</v>
      </c>
      <c r="O120">
        <v>90800</v>
      </c>
      <c r="P120">
        <v>2464644466</v>
      </c>
      <c r="Q120" s="3" t="s">
        <v>2945</v>
      </c>
      <c r="R120">
        <v>9</v>
      </c>
      <c r="S120">
        <v>2016</v>
      </c>
      <c r="T120" t="s">
        <v>2170</v>
      </c>
      <c r="V120">
        <v>108</v>
      </c>
      <c r="W120">
        <v>108</v>
      </c>
      <c r="X120">
        <v>1</v>
      </c>
      <c r="Y120">
        <v>1</v>
      </c>
      <c r="Z120">
        <v>3</v>
      </c>
      <c r="AA120">
        <v>3</v>
      </c>
      <c r="AB120">
        <v>0</v>
      </c>
      <c r="AC120">
        <v>0</v>
      </c>
      <c r="AD120" t="s">
        <v>876</v>
      </c>
      <c r="AE120" t="s">
        <v>2878</v>
      </c>
      <c r="AF120" t="s">
        <v>2946</v>
      </c>
      <c r="AG120">
        <v>2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1</v>
      </c>
      <c r="AN120">
        <v>10</v>
      </c>
      <c r="AO120">
        <v>2</v>
      </c>
      <c r="AP120" t="s">
        <v>2342</v>
      </c>
      <c r="AQ120" t="s">
        <v>2927</v>
      </c>
      <c r="AR120" s="4">
        <f t="shared" si="38"/>
        <v>9</v>
      </c>
      <c r="AS120">
        <v>1</v>
      </c>
      <c r="AT120" t="s">
        <v>2800</v>
      </c>
      <c r="AU120">
        <v>2</v>
      </c>
      <c r="AV120" t="s">
        <v>2673</v>
      </c>
      <c r="AW120">
        <v>1</v>
      </c>
      <c r="AX120">
        <v>1</v>
      </c>
      <c r="BE120">
        <v>1</v>
      </c>
      <c r="BF120" t="s">
        <v>1862</v>
      </c>
      <c r="BI120" t="s">
        <v>2800</v>
      </c>
      <c r="CD120">
        <v>2</v>
      </c>
      <c r="CF120">
        <v>1</v>
      </c>
      <c r="CH120">
        <v>1</v>
      </c>
      <c r="CI120">
        <v>1</v>
      </c>
      <c r="CJ120">
        <v>1</v>
      </c>
      <c r="CK120" s="4">
        <f t="shared" si="40"/>
        <v>1</v>
      </c>
      <c r="CL120">
        <v>1</v>
      </c>
      <c r="DW120">
        <v>9</v>
      </c>
      <c r="DX120" t="s">
        <v>433</v>
      </c>
      <c r="DY120">
        <v>2025</v>
      </c>
      <c r="DZ120" t="s">
        <v>2947</v>
      </c>
      <c r="EA120" t="s">
        <v>1744</v>
      </c>
      <c r="EB120" t="s">
        <v>1902</v>
      </c>
      <c r="EC120" t="s">
        <v>2552</v>
      </c>
      <c r="ED120" t="s">
        <v>2552</v>
      </c>
      <c r="EF120" t="s">
        <v>2904</v>
      </c>
      <c r="EG120" t="s">
        <v>2905</v>
      </c>
      <c r="EI120" s="10" t="s">
        <v>2948</v>
      </c>
      <c r="FK120">
        <v>0</v>
      </c>
      <c r="FL120" s="4">
        <f t="shared" si="41"/>
        <v>0</v>
      </c>
      <c r="FN120">
        <v>0</v>
      </c>
      <c r="FO120" s="4">
        <f t="shared" si="42"/>
        <v>0</v>
      </c>
      <c r="FQ120">
        <v>0</v>
      </c>
      <c r="FR120" s="4">
        <f t="shared" si="43"/>
        <v>0</v>
      </c>
      <c r="FS120" t="s">
        <v>444</v>
      </c>
      <c r="FT120">
        <v>1300</v>
      </c>
      <c r="FU120" s="4">
        <f t="shared" si="44"/>
        <v>8.666666666666667E-2</v>
      </c>
      <c r="FV120" s="4">
        <f t="shared" si="45"/>
        <v>8.666666666666667E-2</v>
      </c>
      <c r="FW120" s="4" t="str">
        <f t="shared" si="27"/>
        <v>ORDINARIO</v>
      </c>
    </row>
    <row r="121" spans="1:179" x14ac:dyDescent="0.3">
      <c r="A121">
        <v>119</v>
      </c>
      <c r="B121" t="s">
        <v>2822</v>
      </c>
      <c r="C121" t="s">
        <v>2787</v>
      </c>
      <c r="D121" t="s">
        <v>2949</v>
      </c>
      <c r="E121" t="s">
        <v>2813</v>
      </c>
      <c r="G121" t="s">
        <v>2146</v>
      </c>
      <c r="H121" t="s">
        <v>2825</v>
      </c>
      <c r="I121" t="s">
        <v>2950</v>
      </c>
      <c r="J121">
        <v>754</v>
      </c>
      <c r="K121" t="s">
        <v>1443</v>
      </c>
      <c r="L121" t="s">
        <v>421</v>
      </c>
      <c r="M121" t="s">
        <v>2564</v>
      </c>
      <c r="N121" t="s">
        <v>423</v>
      </c>
      <c r="O121">
        <v>73885</v>
      </c>
      <c r="P121">
        <v>2313131129</v>
      </c>
      <c r="Q121" s="3" t="s">
        <v>2951</v>
      </c>
      <c r="R121">
        <v>40</v>
      </c>
      <c r="S121">
        <v>1985</v>
      </c>
      <c r="T121" t="s">
        <v>2170</v>
      </c>
      <c r="V121">
        <v>50</v>
      </c>
      <c r="W121">
        <v>50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 t="s">
        <v>813</v>
      </c>
      <c r="AE121" t="s">
        <v>2878</v>
      </c>
      <c r="AF121" t="s">
        <v>2952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10</v>
      </c>
      <c r="AO121">
        <v>2</v>
      </c>
      <c r="AP121" t="s">
        <v>2342</v>
      </c>
      <c r="AQ121" t="s">
        <v>2841</v>
      </c>
      <c r="AR121" s="4">
        <f t="shared" si="38"/>
        <v>6</v>
      </c>
      <c r="AS121">
        <v>1</v>
      </c>
      <c r="AT121" t="s">
        <v>2800</v>
      </c>
      <c r="AU121">
        <v>2</v>
      </c>
      <c r="AV121" t="s">
        <v>2673</v>
      </c>
      <c r="AW121">
        <v>2</v>
      </c>
      <c r="BE121">
        <v>1</v>
      </c>
      <c r="BF121" t="s">
        <v>1862</v>
      </c>
      <c r="BI121" t="s">
        <v>2800</v>
      </c>
      <c r="CD121">
        <v>1</v>
      </c>
      <c r="CF121">
        <v>1</v>
      </c>
      <c r="CJ121">
        <v>1</v>
      </c>
      <c r="CK121" s="4">
        <f t="shared" si="40"/>
        <v>0</v>
      </c>
      <c r="DW121">
        <v>10</v>
      </c>
      <c r="DX121" t="s">
        <v>433</v>
      </c>
      <c r="DY121">
        <v>2025</v>
      </c>
      <c r="DZ121" t="s">
        <v>2953</v>
      </c>
      <c r="EA121" t="s">
        <v>2902</v>
      </c>
      <c r="EB121" t="s">
        <v>2552</v>
      </c>
      <c r="EC121" t="s">
        <v>2802</v>
      </c>
      <c r="ED121" t="s">
        <v>2552</v>
      </c>
      <c r="EF121" t="s">
        <v>439</v>
      </c>
      <c r="EG121" t="s">
        <v>440</v>
      </c>
      <c r="FK121">
        <v>0</v>
      </c>
      <c r="FL121" s="4">
        <f t="shared" si="41"/>
        <v>0</v>
      </c>
      <c r="FN121">
        <v>0</v>
      </c>
      <c r="FO121" s="4">
        <f t="shared" si="42"/>
        <v>0</v>
      </c>
      <c r="FQ121">
        <v>0</v>
      </c>
      <c r="FR121" s="4">
        <f t="shared" si="43"/>
        <v>0</v>
      </c>
      <c r="FS121" t="s">
        <v>444</v>
      </c>
      <c r="FT121">
        <v>1200</v>
      </c>
      <c r="FU121" s="4">
        <f t="shared" si="44"/>
        <v>0.08</v>
      </c>
      <c r="FV121" s="4">
        <f t="shared" si="45"/>
        <v>0.08</v>
      </c>
      <c r="FW121" s="4" t="str">
        <f t="shared" si="27"/>
        <v>ORDINARIO</v>
      </c>
    </row>
    <row r="122" spans="1:179" x14ac:dyDescent="0.3">
      <c r="A122">
        <v>120</v>
      </c>
      <c r="B122" t="s">
        <v>2822</v>
      </c>
      <c r="C122" t="s">
        <v>2787</v>
      </c>
      <c r="D122" t="s">
        <v>2954</v>
      </c>
      <c r="E122" t="s">
        <v>2813</v>
      </c>
      <c r="G122" t="s">
        <v>2146</v>
      </c>
      <c r="H122" t="s">
        <v>2825</v>
      </c>
      <c r="I122" t="s">
        <v>2955</v>
      </c>
      <c r="J122">
        <v>47</v>
      </c>
      <c r="L122" t="s">
        <v>421</v>
      </c>
      <c r="M122" t="s">
        <v>2901</v>
      </c>
      <c r="N122" t="s">
        <v>2901</v>
      </c>
      <c r="O122">
        <v>90000</v>
      </c>
      <c r="P122">
        <v>2464667885</v>
      </c>
      <c r="Q122" s="3" t="s">
        <v>2956</v>
      </c>
      <c r="R122">
        <v>22</v>
      </c>
      <c r="S122" t="s">
        <v>2957</v>
      </c>
      <c r="T122" t="s">
        <v>2170</v>
      </c>
      <c r="V122">
        <v>13</v>
      </c>
      <c r="W122">
        <v>13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 t="s">
        <v>813</v>
      </c>
      <c r="AE122" t="s">
        <v>2878</v>
      </c>
      <c r="AF122" t="s">
        <v>2958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10</v>
      </c>
      <c r="AO122">
        <v>2</v>
      </c>
      <c r="AP122" t="s">
        <v>2342</v>
      </c>
      <c r="AQ122" t="s">
        <v>2841</v>
      </c>
      <c r="AR122" s="4">
        <f t="shared" si="38"/>
        <v>6</v>
      </c>
      <c r="AS122">
        <v>1</v>
      </c>
      <c r="AT122" t="s">
        <v>2800</v>
      </c>
      <c r="AU122">
        <v>2</v>
      </c>
      <c r="AV122" t="s">
        <v>2673</v>
      </c>
      <c r="AW122">
        <v>1</v>
      </c>
      <c r="AX122">
        <v>1</v>
      </c>
      <c r="BE122">
        <v>1</v>
      </c>
      <c r="BF122" t="s">
        <v>1862</v>
      </c>
      <c r="BI122" t="s">
        <v>2800</v>
      </c>
      <c r="BL122">
        <v>1</v>
      </c>
      <c r="BM122" t="s">
        <v>2800</v>
      </c>
      <c r="CF122">
        <v>1</v>
      </c>
      <c r="CI122">
        <v>1</v>
      </c>
      <c r="CJ122">
        <v>1</v>
      </c>
      <c r="CK122" s="4">
        <f t="shared" si="40"/>
        <v>1</v>
      </c>
      <c r="CL122">
        <v>1</v>
      </c>
      <c r="DW122">
        <v>9</v>
      </c>
      <c r="DX122" t="s">
        <v>433</v>
      </c>
      <c r="DY122">
        <v>2025</v>
      </c>
      <c r="DZ122" t="s">
        <v>2959</v>
      </c>
      <c r="EA122" t="s">
        <v>1744</v>
      </c>
      <c r="EB122" t="s">
        <v>783</v>
      </c>
      <c r="EC122" t="s">
        <v>2902</v>
      </c>
      <c r="ED122" t="s">
        <v>2960</v>
      </c>
      <c r="EF122" t="s">
        <v>2904</v>
      </c>
      <c r="EG122" t="s">
        <v>2905</v>
      </c>
      <c r="FK122">
        <v>0</v>
      </c>
      <c r="FL122" s="4">
        <f t="shared" si="41"/>
        <v>0</v>
      </c>
      <c r="FN122">
        <v>0</v>
      </c>
      <c r="FO122" s="4">
        <f t="shared" si="42"/>
        <v>0</v>
      </c>
      <c r="FQ122">
        <v>0</v>
      </c>
      <c r="FR122" s="4">
        <f t="shared" si="43"/>
        <v>0</v>
      </c>
      <c r="FS122" t="s">
        <v>444</v>
      </c>
      <c r="FT122">
        <v>900</v>
      </c>
      <c r="FU122" s="4">
        <f t="shared" si="44"/>
        <v>0.06</v>
      </c>
      <c r="FV122" s="4">
        <f t="shared" si="45"/>
        <v>0.06</v>
      </c>
      <c r="FW122" s="4" t="str">
        <f t="shared" si="27"/>
        <v>ORDINARIO</v>
      </c>
    </row>
    <row r="123" spans="1:179" x14ac:dyDescent="0.3">
      <c r="A123">
        <v>121</v>
      </c>
      <c r="B123" t="s">
        <v>2822</v>
      </c>
      <c r="C123" t="s">
        <v>2787</v>
      </c>
      <c r="D123" t="s">
        <v>2961</v>
      </c>
      <c r="E123" t="s">
        <v>2813</v>
      </c>
      <c r="G123" t="s">
        <v>2146</v>
      </c>
      <c r="H123" t="s">
        <v>2825</v>
      </c>
      <c r="I123" t="s">
        <v>2962</v>
      </c>
      <c r="J123">
        <v>1012</v>
      </c>
      <c r="K123" t="s">
        <v>2963</v>
      </c>
      <c r="L123" t="s">
        <v>2964</v>
      </c>
      <c r="M123" t="s">
        <v>423</v>
      </c>
      <c r="N123" t="s">
        <v>423</v>
      </c>
      <c r="O123">
        <v>72550</v>
      </c>
      <c r="P123">
        <v>2222330247</v>
      </c>
      <c r="Q123" s="3" t="s">
        <v>2965</v>
      </c>
      <c r="R123">
        <v>8</v>
      </c>
      <c r="S123" t="s">
        <v>2966</v>
      </c>
      <c r="T123" t="s">
        <v>2170</v>
      </c>
      <c r="V123">
        <v>24</v>
      </c>
      <c r="W123">
        <v>24</v>
      </c>
      <c r="X123">
        <v>1</v>
      </c>
      <c r="Y123">
        <v>1</v>
      </c>
      <c r="Z123">
        <v>2</v>
      </c>
      <c r="AA123">
        <v>2</v>
      </c>
      <c r="AB123">
        <v>0</v>
      </c>
      <c r="AC123">
        <v>0</v>
      </c>
      <c r="AD123" t="s">
        <v>876</v>
      </c>
      <c r="AE123" t="s">
        <v>2878</v>
      </c>
      <c r="AF123" t="s">
        <v>2967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10</v>
      </c>
      <c r="AO123">
        <v>2</v>
      </c>
      <c r="AP123" t="s">
        <v>2342</v>
      </c>
      <c r="AQ123" t="s">
        <v>2841</v>
      </c>
      <c r="AR123" s="4">
        <f t="shared" si="38"/>
        <v>8</v>
      </c>
      <c r="AS123">
        <v>1</v>
      </c>
      <c r="AT123" t="s">
        <v>2800</v>
      </c>
      <c r="AU123">
        <v>2</v>
      </c>
      <c r="AV123" t="s">
        <v>2673</v>
      </c>
      <c r="AW123">
        <v>1</v>
      </c>
      <c r="AX123">
        <v>1</v>
      </c>
      <c r="BE123">
        <v>1</v>
      </c>
      <c r="BF123" t="s">
        <v>1862</v>
      </c>
      <c r="BI123" t="s">
        <v>2800</v>
      </c>
      <c r="CD123">
        <v>2</v>
      </c>
      <c r="CF123">
        <v>1</v>
      </c>
      <c r="CH123">
        <v>1</v>
      </c>
      <c r="CK123" s="4">
        <f t="shared" si="40"/>
        <v>1</v>
      </c>
      <c r="CL123">
        <v>1</v>
      </c>
      <c r="DW123">
        <v>8</v>
      </c>
      <c r="DX123" t="s">
        <v>433</v>
      </c>
      <c r="DY123">
        <v>2025</v>
      </c>
      <c r="DZ123" t="s">
        <v>2968</v>
      </c>
      <c r="EA123" t="s">
        <v>2552</v>
      </c>
      <c r="EB123" t="s">
        <v>2552</v>
      </c>
      <c r="EC123" t="s">
        <v>2802</v>
      </c>
      <c r="ED123" t="s">
        <v>1744</v>
      </c>
      <c r="EF123" t="s">
        <v>439</v>
      </c>
      <c r="EG123" t="s">
        <v>440</v>
      </c>
      <c r="FK123">
        <v>0</v>
      </c>
      <c r="FL123" s="4">
        <f t="shared" si="41"/>
        <v>0</v>
      </c>
      <c r="FN123">
        <v>0</v>
      </c>
      <c r="FO123" s="4">
        <f t="shared" si="42"/>
        <v>0</v>
      </c>
      <c r="FQ123">
        <v>0</v>
      </c>
      <c r="FR123" s="4">
        <f t="shared" si="43"/>
        <v>0</v>
      </c>
      <c r="FS123" t="s">
        <v>444</v>
      </c>
      <c r="FT123">
        <v>1100</v>
      </c>
      <c r="FU123" s="4">
        <f t="shared" si="44"/>
        <v>7.3333333333333334E-2</v>
      </c>
      <c r="FV123" s="4">
        <f t="shared" si="45"/>
        <v>7.3333333333333334E-2</v>
      </c>
      <c r="FW123" s="4" t="str">
        <f t="shared" si="27"/>
        <v>ORDINARIO</v>
      </c>
    </row>
    <row r="124" spans="1:179" x14ac:dyDescent="0.3">
      <c r="A124">
        <v>122</v>
      </c>
      <c r="B124" t="s">
        <v>416</v>
      </c>
      <c r="C124" t="s">
        <v>417</v>
      </c>
      <c r="D124" t="s">
        <v>2969</v>
      </c>
      <c r="E124" t="s">
        <v>418</v>
      </c>
      <c r="G124" t="s">
        <v>2970</v>
      </c>
      <c r="H124" t="s">
        <v>419</v>
      </c>
      <c r="I124" t="s">
        <v>2971</v>
      </c>
      <c r="J124">
        <v>38</v>
      </c>
      <c r="L124" t="s">
        <v>421</v>
      </c>
      <c r="M124" t="s">
        <v>2901</v>
      </c>
      <c r="N124" t="s">
        <v>2901</v>
      </c>
      <c r="O124">
        <v>90000</v>
      </c>
      <c r="P124">
        <v>2464663390</v>
      </c>
      <c r="Q124" s="3" t="s">
        <v>2972</v>
      </c>
      <c r="R124">
        <v>16</v>
      </c>
      <c r="S124" t="s">
        <v>2973</v>
      </c>
      <c r="T124" t="s">
        <v>2170</v>
      </c>
      <c r="V124">
        <v>544.25</v>
      </c>
      <c r="W124">
        <v>280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  <c r="AD124" t="s">
        <v>813</v>
      </c>
      <c r="AE124" t="s">
        <v>2975</v>
      </c>
      <c r="AF124" t="s">
        <v>2974</v>
      </c>
      <c r="AG124">
        <v>15</v>
      </c>
      <c r="AH124">
        <v>0</v>
      </c>
      <c r="AI124">
        <v>5</v>
      </c>
      <c r="AJ124">
        <v>10</v>
      </c>
      <c r="AK124">
        <v>0</v>
      </c>
      <c r="AL124">
        <v>0</v>
      </c>
      <c r="AM124">
        <v>3</v>
      </c>
      <c r="AN124">
        <v>200</v>
      </c>
      <c r="AO124">
        <v>5</v>
      </c>
      <c r="AP124" t="s">
        <v>2212</v>
      </c>
      <c r="AQ124" t="s">
        <v>428</v>
      </c>
      <c r="AR124" s="4">
        <f t="shared" si="38"/>
        <v>29</v>
      </c>
      <c r="AS124">
        <v>1</v>
      </c>
      <c r="AT124" t="s">
        <v>2800</v>
      </c>
      <c r="AU124">
        <v>9</v>
      </c>
      <c r="AV124" t="s">
        <v>430</v>
      </c>
      <c r="AW124">
        <v>9</v>
      </c>
      <c r="BC124">
        <v>2</v>
      </c>
      <c r="BD124" t="s">
        <v>2800</v>
      </c>
      <c r="BE124">
        <v>1</v>
      </c>
      <c r="BF124" t="s">
        <v>2013</v>
      </c>
      <c r="BI124" t="s">
        <v>2800</v>
      </c>
      <c r="BL124">
        <v>8</v>
      </c>
      <c r="BM124" t="s">
        <v>430</v>
      </c>
      <c r="CD124">
        <v>13</v>
      </c>
      <c r="CF124">
        <v>1</v>
      </c>
      <c r="CI124">
        <v>4</v>
      </c>
      <c r="CJ124">
        <v>3</v>
      </c>
      <c r="CK124" s="4">
        <f t="shared" si="40"/>
        <v>1</v>
      </c>
      <c r="CL124">
        <v>1</v>
      </c>
      <c r="CM124">
        <v>2</v>
      </c>
      <c r="DC124">
        <v>4</v>
      </c>
      <c r="DD124" t="s">
        <v>2800</v>
      </c>
      <c r="DE124">
        <v>6</v>
      </c>
      <c r="DF124" t="s">
        <v>430</v>
      </c>
      <c r="DW124">
        <v>21</v>
      </c>
      <c r="DX124" t="s">
        <v>433</v>
      </c>
      <c r="DY124">
        <v>2025</v>
      </c>
      <c r="DZ124" t="s">
        <v>3007</v>
      </c>
      <c r="EA124" t="s">
        <v>2552</v>
      </c>
      <c r="EB124" t="s">
        <v>2552</v>
      </c>
      <c r="EC124" t="s">
        <v>2902</v>
      </c>
      <c r="ED124" t="s">
        <v>2552</v>
      </c>
      <c r="EF124" t="s">
        <v>2904</v>
      </c>
      <c r="EG124" t="s">
        <v>2905</v>
      </c>
      <c r="EI124" s="10" t="s">
        <v>3008</v>
      </c>
      <c r="EL124" s="10" t="s">
        <v>3009</v>
      </c>
      <c r="EO124" s="10" t="s">
        <v>3010</v>
      </c>
      <c r="ER124" s="10" t="s">
        <v>3011</v>
      </c>
      <c r="EU124" s="10" t="s">
        <v>3012</v>
      </c>
      <c r="EX124" s="10" t="s">
        <v>3013</v>
      </c>
      <c r="FA124" s="10" t="s">
        <v>3014</v>
      </c>
      <c r="FD124" s="10" t="s">
        <v>3015</v>
      </c>
      <c r="FG124" s="10" t="s">
        <v>3016</v>
      </c>
      <c r="FK124">
        <v>0</v>
      </c>
      <c r="FL124" s="4">
        <f t="shared" si="41"/>
        <v>0</v>
      </c>
      <c r="FM124" t="s">
        <v>443</v>
      </c>
      <c r="FN124">
        <v>30</v>
      </c>
      <c r="FO124" s="4">
        <f t="shared" si="42"/>
        <v>2.1428571428571429E-2</v>
      </c>
      <c r="FP124" t="s">
        <v>3027</v>
      </c>
      <c r="FQ124">
        <v>50</v>
      </c>
      <c r="FR124" s="4">
        <f t="shared" si="43"/>
        <v>2.5000000000000001E-2</v>
      </c>
      <c r="FS124" t="s">
        <v>444</v>
      </c>
      <c r="FT124">
        <v>5000</v>
      </c>
      <c r="FU124" s="4">
        <f t="shared" si="44"/>
        <v>0.33333333333333331</v>
      </c>
      <c r="FV124" s="4">
        <f t="shared" si="45"/>
        <v>0.37976190476190474</v>
      </c>
      <c r="FW124" s="4" t="str">
        <f t="shared" si="27"/>
        <v>ORDINARIO</v>
      </c>
    </row>
    <row r="125" spans="1:179" x14ac:dyDescent="0.3">
      <c r="A125">
        <v>123</v>
      </c>
      <c r="B125" t="s">
        <v>416</v>
      </c>
      <c r="C125" t="s">
        <v>417</v>
      </c>
      <c r="D125" t="s">
        <v>2976</v>
      </c>
      <c r="E125" t="s">
        <v>418</v>
      </c>
      <c r="G125" t="s">
        <v>2977</v>
      </c>
      <c r="H125" t="s">
        <v>419</v>
      </c>
      <c r="I125" t="s">
        <v>2978</v>
      </c>
      <c r="J125">
        <v>207</v>
      </c>
      <c r="L125" t="s">
        <v>421</v>
      </c>
      <c r="M125" t="s">
        <v>2900</v>
      </c>
      <c r="N125" t="s">
        <v>2901</v>
      </c>
      <c r="O125">
        <v>90300</v>
      </c>
      <c r="P125">
        <v>2414172911</v>
      </c>
      <c r="Q125" s="3" t="s">
        <v>2979</v>
      </c>
      <c r="R125">
        <v>20</v>
      </c>
      <c r="S125" t="s">
        <v>2980</v>
      </c>
      <c r="T125" t="s">
        <v>2170</v>
      </c>
      <c r="V125">
        <v>500</v>
      </c>
      <c r="W125">
        <v>500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 t="s">
        <v>813</v>
      </c>
      <c r="AE125" t="s">
        <v>2975</v>
      </c>
      <c r="AF125" t="s">
        <v>2981</v>
      </c>
      <c r="AG125">
        <v>22</v>
      </c>
      <c r="AH125">
        <v>0</v>
      </c>
      <c r="AI125">
        <v>9</v>
      </c>
      <c r="AJ125">
        <v>13</v>
      </c>
      <c r="AK125">
        <v>0</v>
      </c>
      <c r="AL125">
        <v>0</v>
      </c>
      <c r="AM125">
        <v>3</v>
      </c>
      <c r="AN125">
        <v>150</v>
      </c>
      <c r="AO125">
        <v>5</v>
      </c>
      <c r="AP125" t="s">
        <v>2212</v>
      </c>
      <c r="AQ125" t="s">
        <v>428</v>
      </c>
      <c r="AR125" s="4">
        <f t="shared" si="38"/>
        <v>26</v>
      </c>
      <c r="AS125">
        <v>1</v>
      </c>
      <c r="AT125" t="s">
        <v>2800</v>
      </c>
      <c r="AU125">
        <v>7</v>
      </c>
      <c r="AV125" t="s">
        <v>430</v>
      </c>
      <c r="AW125">
        <v>6</v>
      </c>
      <c r="AX125">
        <v>1</v>
      </c>
      <c r="BC125">
        <v>2</v>
      </c>
      <c r="BD125" t="s">
        <v>2800</v>
      </c>
      <c r="BE125">
        <v>1</v>
      </c>
      <c r="BF125" t="s">
        <v>2013</v>
      </c>
      <c r="BI125" t="s">
        <v>2800</v>
      </c>
      <c r="BL125">
        <v>8</v>
      </c>
      <c r="BM125" t="s">
        <v>430</v>
      </c>
      <c r="CD125">
        <v>11</v>
      </c>
      <c r="CF125">
        <v>2</v>
      </c>
      <c r="CI125">
        <v>4</v>
      </c>
      <c r="CJ125">
        <v>4</v>
      </c>
      <c r="CK125" s="4">
        <f t="shared" si="40"/>
        <v>0</v>
      </c>
      <c r="CM125">
        <v>1</v>
      </c>
      <c r="DC125">
        <v>4</v>
      </c>
      <c r="DD125" t="s">
        <v>2800</v>
      </c>
      <c r="DE125">
        <v>6</v>
      </c>
      <c r="DF125" t="s">
        <v>430</v>
      </c>
      <c r="DW125">
        <v>23</v>
      </c>
      <c r="DX125" t="s">
        <v>433</v>
      </c>
      <c r="DY125">
        <v>2025</v>
      </c>
      <c r="DZ125" t="s">
        <v>3017</v>
      </c>
      <c r="EA125" t="s">
        <v>3018</v>
      </c>
      <c r="EB125" t="s">
        <v>3019</v>
      </c>
      <c r="EC125" t="s">
        <v>783</v>
      </c>
      <c r="ED125" t="s">
        <v>2978</v>
      </c>
      <c r="EF125" t="s">
        <v>2904</v>
      </c>
      <c r="EG125" t="s">
        <v>2905</v>
      </c>
      <c r="EI125" s="10" t="s">
        <v>3020</v>
      </c>
      <c r="EL125" s="10" t="s">
        <v>3021</v>
      </c>
      <c r="ER125" s="10" t="s">
        <v>3022</v>
      </c>
      <c r="EU125" s="10" t="s">
        <v>3023</v>
      </c>
      <c r="EX125" s="10" t="s">
        <v>3024</v>
      </c>
      <c r="FA125" s="10" t="s">
        <v>3025</v>
      </c>
      <c r="FD125" s="10" t="s">
        <v>3026</v>
      </c>
      <c r="FK125">
        <v>0</v>
      </c>
      <c r="FL125" s="4">
        <f t="shared" si="41"/>
        <v>0</v>
      </c>
      <c r="FM125" t="s">
        <v>443</v>
      </c>
      <c r="FN125">
        <v>30</v>
      </c>
      <c r="FO125" s="4">
        <f t="shared" si="42"/>
        <v>2.1428571428571429E-2</v>
      </c>
      <c r="FP125" t="s">
        <v>3027</v>
      </c>
      <c r="FQ125">
        <v>50</v>
      </c>
      <c r="FR125" s="4">
        <f t="shared" si="43"/>
        <v>2.5000000000000001E-2</v>
      </c>
      <c r="FS125" t="s">
        <v>444</v>
      </c>
      <c r="FT125">
        <v>7000</v>
      </c>
      <c r="FU125" s="4">
        <f t="shared" si="44"/>
        <v>0.46666666666666667</v>
      </c>
      <c r="FV125" s="4">
        <f t="shared" si="45"/>
        <v>0.51309523809523805</v>
      </c>
      <c r="FW125" s="4" t="str">
        <f t="shared" si="27"/>
        <v>ORDINARIO</v>
      </c>
    </row>
    <row r="126" spans="1:179" x14ac:dyDescent="0.3">
      <c r="A126">
        <v>124</v>
      </c>
      <c r="B126" t="s">
        <v>416</v>
      </c>
      <c r="C126" t="s">
        <v>417</v>
      </c>
      <c r="D126" t="s">
        <v>2982</v>
      </c>
      <c r="E126" t="s">
        <v>418</v>
      </c>
      <c r="G126" t="s">
        <v>2977</v>
      </c>
      <c r="H126" t="s">
        <v>419</v>
      </c>
      <c r="I126" t="s">
        <v>2983</v>
      </c>
      <c r="J126">
        <v>903</v>
      </c>
      <c r="L126" t="s">
        <v>421</v>
      </c>
      <c r="M126" t="s">
        <v>2900</v>
      </c>
      <c r="N126" t="s">
        <v>2901</v>
      </c>
      <c r="O126">
        <v>90300</v>
      </c>
      <c r="P126">
        <v>2414170381</v>
      </c>
      <c r="Q126" s="3" t="s">
        <v>2984</v>
      </c>
      <c r="R126">
        <v>15</v>
      </c>
      <c r="S126" t="s">
        <v>2985</v>
      </c>
      <c r="T126" t="s">
        <v>2170</v>
      </c>
      <c r="V126">
        <v>448.4</v>
      </c>
      <c r="W126">
        <v>448.4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  <c r="AD126" t="s">
        <v>813</v>
      </c>
      <c r="AE126" t="s">
        <v>2975</v>
      </c>
      <c r="AF126" t="s">
        <v>2986</v>
      </c>
      <c r="AG126">
        <v>12</v>
      </c>
      <c r="AH126">
        <v>0</v>
      </c>
      <c r="AI126">
        <v>7</v>
      </c>
      <c r="AJ126">
        <v>5</v>
      </c>
      <c r="AK126">
        <v>0</v>
      </c>
      <c r="AL126">
        <v>0</v>
      </c>
      <c r="AM126">
        <v>3</v>
      </c>
      <c r="AN126">
        <v>200</v>
      </c>
      <c r="AO126">
        <v>5</v>
      </c>
      <c r="AP126" t="s">
        <v>2212</v>
      </c>
      <c r="AQ126" t="s">
        <v>428</v>
      </c>
      <c r="AR126" s="4">
        <f t="shared" si="38"/>
        <v>18</v>
      </c>
      <c r="AS126">
        <v>1</v>
      </c>
      <c r="AT126" t="s">
        <v>2800</v>
      </c>
      <c r="AU126">
        <v>6</v>
      </c>
      <c r="AV126" t="s">
        <v>430</v>
      </c>
      <c r="AW126">
        <v>6</v>
      </c>
      <c r="BC126">
        <v>2</v>
      </c>
      <c r="BD126" t="s">
        <v>2800</v>
      </c>
      <c r="BE126">
        <v>1</v>
      </c>
      <c r="BF126" t="s">
        <v>2013</v>
      </c>
      <c r="BI126" t="s">
        <v>2800</v>
      </c>
      <c r="BL126">
        <v>8</v>
      </c>
      <c r="BM126" t="s">
        <v>430</v>
      </c>
      <c r="CD126">
        <v>7</v>
      </c>
      <c r="CF126">
        <v>1</v>
      </c>
      <c r="CI126">
        <v>2</v>
      </c>
      <c r="CJ126">
        <v>2</v>
      </c>
      <c r="CK126" s="4">
        <f t="shared" si="40"/>
        <v>1</v>
      </c>
      <c r="CL126">
        <v>1</v>
      </c>
      <c r="CM126">
        <v>1</v>
      </c>
      <c r="DC126">
        <v>4</v>
      </c>
      <c r="DD126" t="s">
        <v>2800</v>
      </c>
      <c r="DE126">
        <v>6</v>
      </c>
      <c r="DF126" t="s">
        <v>430</v>
      </c>
      <c r="DW126">
        <v>23</v>
      </c>
      <c r="DX126" t="s">
        <v>433</v>
      </c>
      <c r="DY126">
        <v>2025</v>
      </c>
      <c r="DZ126" t="s">
        <v>3028</v>
      </c>
      <c r="EA126" t="s">
        <v>3029</v>
      </c>
      <c r="EB126" t="s">
        <v>783</v>
      </c>
      <c r="EC126" t="s">
        <v>3030</v>
      </c>
      <c r="ED126" t="s">
        <v>783</v>
      </c>
      <c r="EF126" t="s">
        <v>2904</v>
      </c>
      <c r="EG126" t="s">
        <v>2905</v>
      </c>
      <c r="EI126" s="10" t="s">
        <v>3031</v>
      </c>
      <c r="EL126" s="10" t="s">
        <v>3032</v>
      </c>
      <c r="EO126" s="10" t="s">
        <v>3033</v>
      </c>
      <c r="ER126" s="10" t="s">
        <v>3034</v>
      </c>
      <c r="EU126" s="10" t="s">
        <v>3035</v>
      </c>
      <c r="EX126" s="10" t="s">
        <v>3036</v>
      </c>
      <c r="FA126" s="10" t="s">
        <v>3037</v>
      </c>
      <c r="FD126" s="10" t="s">
        <v>3038</v>
      </c>
      <c r="FG126" s="10" t="s">
        <v>3039</v>
      </c>
      <c r="FK126">
        <v>0</v>
      </c>
      <c r="FL126" s="4">
        <f t="shared" si="41"/>
        <v>0</v>
      </c>
      <c r="FM126" t="s">
        <v>443</v>
      </c>
      <c r="FN126">
        <v>30</v>
      </c>
      <c r="FO126" s="4">
        <f t="shared" si="42"/>
        <v>2.1428571428571429E-2</v>
      </c>
      <c r="FP126" t="s">
        <v>3027</v>
      </c>
      <c r="FQ126">
        <v>50</v>
      </c>
      <c r="FR126" s="4">
        <f t="shared" si="43"/>
        <v>2.5000000000000001E-2</v>
      </c>
      <c r="FS126" t="s">
        <v>444</v>
      </c>
      <c r="FT126">
        <v>5000</v>
      </c>
      <c r="FU126" s="4">
        <f t="shared" si="44"/>
        <v>0.33333333333333331</v>
      </c>
      <c r="FV126" s="4">
        <f t="shared" si="45"/>
        <v>0.37976190476190474</v>
      </c>
      <c r="FW126" s="4" t="str">
        <f t="shared" si="27"/>
        <v>ORDINARIO</v>
      </c>
    </row>
    <row r="127" spans="1:179" x14ac:dyDescent="0.3">
      <c r="A127">
        <v>125</v>
      </c>
      <c r="B127" t="s">
        <v>416</v>
      </c>
      <c r="C127" t="s">
        <v>417</v>
      </c>
      <c r="D127" t="s">
        <v>2989</v>
      </c>
      <c r="E127" t="s">
        <v>418</v>
      </c>
      <c r="G127" t="s">
        <v>2970</v>
      </c>
      <c r="H127" t="s">
        <v>419</v>
      </c>
      <c r="I127" t="s">
        <v>2987</v>
      </c>
      <c r="J127">
        <v>14</v>
      </c>
      <c r="L127" t="s">
        <v>2988</v>
      </c>
      <c r="M127" t="s">
        <v>2990</v>
      </c>
      <c r="N127" t="s">
        <v>2901</v>
      </c>
      <c r="O127">
        <v>90796</v>
      </c>
      <c r="P127">
        <v>2222632836</v>
      </c>
      <c r="Q127" s="3" t="s">
        <v>2991</v>
      </c>
      <c r="R127">
        <v>3</v>
      </c>
      <c r="S127" t="s">
        <v>2992</v>
      </c>
      <c r="T127" t="s">
        <v>2170</v>
      </c>
      <c r="V127">
        <v>512.64</v>
      </c>
      <c r="W127">
        <v>512.64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0</v>
      </c>
      <c r="AD127" t="s">
        <v>1191</v>
      </c>
      <c r="AE127" t="s">
        <v>2975</v>
      </c>
      <c r="AF127" t="s">
        <v>2993</v>
      </c>
      <c r="AG127">
        <v>18</v>
      </c>
      <c r="AH127">
        <v>0</v>
      </c>
      <c r="AI127">
        <v>6</v>
      </c>
      <c r="AJ127">
        <v>12</v>
      </c>
      <c r="AK127">
        <v>0</v>
      </c>
      <c r="AL127">
        <v>0</v>
      </c>
      <c r="AM127">
        <v>3</v>
      </c>
      <c r="AN127">
        <v>100</v>
      </c>
      <c r="AO127">
        <v>5</v>
      </c>
      <c r="AP127" t="s">
        <v>2212</v>
      </c>
      <c r="AQ127" t="s">
        <v>428</v>
      </c>
      <c r="AR127" s="4">
        <f t="shared" si="38"/>
        <v>30</v>
      </c>
      <c r="AS127">
        <v>1</v>
      </c>
      <c r="AT127" t="s">
        <v>2800</v>
      </c>
      <c r="AU127">
        <v>9</v>
      </c>
      <c r="AV127" t="s">
        <v>430</v>
      </c>
      <c r="AW127">
        <v>7</v>
      </c>
      <c r="AX127">
        <v>2</v>
      </c>
      <c r="BC127">
        <v>1</v>
      </c>
      <c r="BD127" t="s">
        <v>3040</v>
      </c>
      <c r="BE127">
        <v>1</v>
      </c>
      <c r="BF127" t="s">
        <v>2013</v>
      </c>
      <c r="BI127" t="s">
        <v>2800</v>
      </c>
      <c r="BL127">
        <v>9</v>
      </c>
      <c r="BM127" t="s">
        <v>430</v>
      </c>
      <c r="CD127">
        <v>13</v>
      </c>
      <c r="CF127">
        <v>2</v>
      </c>
      <c r="CH127">
        <v>1</v>
      </c>
      <c r="CI127">
        <v>3</v>
      </c>
      <c r="CJ127">
        <v>5</v>
      </c>
      <c r="CK127" s="4">
        <f t="shared" si="40"/>
        <v>0</v>
      </c>
      <c r="DC127">
        <v>4</v>
      </c>
      <c r="DD127" t="s">
        <v>2800</v>
      </c>
      <c r="DE127">
        <v>8</v>
      </c>
      <c r="DF127" t="s">
        <v>430</v>
      </c>
      <c r="DW127">
        <v>21</v>
      </c>
      <c r="DX127" t="s">
        <v>433</v>
      </c>
      <c r="DY127">
        <v>2025</v>
      </c>
      <c r="DZ127" t="s">
        <v>3041</v>
      </c>
      <c r="EA127" t="s">
        <v>2552</v>
      </c>
      <c r="EB127" t="s">
        <v>3042</v>
      </c>
      <c r="EC127" t="s">
        <v>759</v>
      </c>
      <c r="ED127" t="s">
        <v>3042</v>
      </c>
      <c r="EF127" t="s">
        <v>2904</v>
      </c>
      <c r="EG127" t="s">
        <v>2905</v>
      </c>
      <c r="EI127" s="10" t="s">
        <v>3043</v>
      </c>
      <c r="EL127" s="10" t="s">
        <v>3044</v>
      </c>
      <c r="EO127" s="10" t="s">
        <v>3045</v>
      </c>
      <c r="ER127" s="10" t="s">
        <v>3046</v>
      </c>
      <c r="EU127" s="10" t="s">
        <v>3047</v>
      </c>
      <c r="EX127" s="10" t="s">
        <v>3048</v>
      </c>
      <c r="FD127" s="10" t="s">
        <v>3049</v>
      </c>
      <c r="FK127">
        <v>0</v>
      </c>
      <c r="FL127" s="4">
        <f t="shared" si="41"/>
        <v>0</v>
      </c>
      <c r="FM127" t="s">
        <v>443</v>
      </c>
      <c r="FN127">
        <v>30</v>
      </c>
      <c r="FO127" s="4">
        <f t="shared" si="42"/>
        <v>2.1428571428571429E-2</v>
      </c>
      <c r="FP127" t="s">
        <v>3027</v>
      </c>
      <c r="FQ127">
        <v>50</v>
      </c>
      <c r="FR127" s="4">
        <f t="shared" si="43"/>
        <v>2.5000000000000001E-2</v>
      </c>
      <c r="FS127" t="s">
        <v>444</v>
      </c>
      <c r="FT127">
        <v>5000</v>
      </c>
      <c r="FU127" s="4">
        <f t="shared" si="44"/>
        <v>0.33333333333333331</v>
      </c>
      <c r="FV127" s="4">
        <f t="shared" si="45"/>
        <v>0.37976190476190474</v>
      </c>
      <c r="FW127" s="4" t="str">
        <f t="shared" si="27"/>
        <v>ORDINARIO</v>
      </c>
    </row>
    <row r="128" spans="1:179" x14ac:dyDescent="0.3">
      <c r="A128">
        <v>126</v>
      </c>
      <c r="B128" t="s">
        <v>416</v>
      </c>
      <c r="C128" t="s">
        <v>417</v>
      </c>
      <c r="D128" t="s">
        <v>2994</v>
      </c>
      <c r="E128" t="s">
        <v>418</v>
      </c>
      <c r="G128" t="s">
        <v>2995</v>
      </c>
      <c r="H128" t="s">
        <v>419</v>
      </c>
      <c r="I128" t="s">
        <v>2996</v>
      </c>
      <c r="J128">
        <v>223</v>
      </c>
      <c r="L128" t="s">
        <v>421</v>
      </c>
      <c r="M128" t="s">
        <v>2997</v>
      </c>
      <c r="N128" t="s">
        <v>2901</v>
      </c>
      <c r="O128">
        <v>90500</v>
      </c>
      <c r="P128">
        <v>2474722105</v>
      </c>
      <c r="Q128" s="3" t="s">
        <v>2998</v>
      </c>
      <c r="R128">
        <v>18</v>
      </c>
      <c r="S128">
        <v>2007</v>
      </c>
      <c r="T128" t="s">
        <v>2170</v>
      </c>
      <c r="V128">
        <v>382.4</v>
      </c>
      <c r="W128">
        <v>382.4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0</v>
      </c>
      <c r="AD128" t="s">
        <v>813</v>
      </c>
      <c r="AE128" t="s">
        <v>2975</v>
      </c>
      <c r="AF128" t="s">
        <v>2999</v>
      </c>
      <c r="AG128">
        <v>17</v>
      </c>
      <c r="AH128">
        <v>0</v>
      </c>
      <c r="AI128">
        <v>7</v>
      </c>
      <c r="AJ128">
        <v>10</v>
      </c>
      <c r="AK128">
        <v>0</v>
      </c>
      <c r="AL128">
        <v>0</v>
      </c>
      <c r="AM128">
        <v>3</v>
      </c>
      <c r="AN128">
        <v>150</v>
      </c>
      <c r="AO128">
        <v>5</v>
      </c>
      <c r="AP128" t="s">
        <v>2212</v>
      </c>
      <c r="AQ128" t="s">
        <v>428</v>
      </c>
      <c r="AR128" s="4">
        <f t="shared" si="38"/>
        <v>22</v>
      </c>
      <c r="AS128">
        <v>1</v>
      </c>
      <c r="AT128" t="s">
        <v>2800</v>
      </c>
      <c r="AU128">
        <v>6</v>
      </c>
      <c r="AV128" t="s">
        <v>430</v>
      </c>
      <c r="AW128">
        <v>6</v>
      </c>
      <c r="AY128">
        <v>2</v>
      </c>
      <c r="AZ128" t="s">
        <v>2800</v>
      </c>
      <c r="BC128">
        <v>2</v>
      </c>
      <c r="BD128" t="s">
        <v>2800</v>
      </c>
      <c r="BE128">
        <v>1</v>
      </c>
      <c r="BF128" t="s">
        <v>2013</v>
      </c>
      <c r="BI128" t="s">
        <v>2800</v>
      </c>
      <c r="BL128">
        <v>8</v>
      </c>
      <c r="BM128" t="s">
        <v>430</v>
      </c>
      <c r="CD128">
        <v>8</v>
      </c>
      <c r="CF128">
        <v>3</v>
      </c>
      <c r="CH128">
        <v>1</v>
      </c>
      <c r="CI128">
        <v>2</v>
      </c>
      <c r="CJ128">
        <v>5</v>
      </c>
      <c r="CK128" s="4">
        <f t="shared" si="40"/>
        <v>3</v>
      </c>
      <c r="CL128">
        <v>3</v>
      </c>
      <c r="CM128">
        <v>1</v>
      </c>
      <c r="DC128">
        <v>4</v>
      </c>
      <c r="DD128" t="s">
        <v>2800</v>
      </c>
      <c r="DE128">
        <v>6</v>
      </c>
      <c r="DF128" t="s">
        <v>430</v>
      </c>
      <c r="DW128">
        <v>28</v>
      </c>
      <c r="DX128" t="s">
        <v>433</v>
      </c>
      <c r="DY128">
        <v>2025</v>
      </c>
      <c r="DZ128" t="s">
        <v>3063</v>
      </c>
      <c r="EA128" t="s">
        <v>3050</v>
      </c>
      <c r="EB128" t="s">
        <v>3051</v>
      </c>
      <c r="EC128" t="s">
        <v>3052</v>
      </c>
      <c r="ED128" t="s">
        <v>3053</v>
      </c>
      <c r="EF128" t="s">
        <v>2904</v>
      </c>
      <c r="EG128" t="s">
        <v>2905</v>
      </c>
      <c r="EI128" s="10" t="s">
        <v>3054</v>
      </c>
      <c r="EL128" s="10" t="s">
        <v>3055</v>
      </c>
      <c r="EO128" s="10" t="s">
        <v>3056</v>
      </c>
      <c r="ER128" s="10" t="s">
        <v>3057</v>
      </c>
      <c r="EU128" s="10" t="s">
        <v>3058</v>
      </c>
      <c r="EX128" s="10" t="s">
        <v>3059</v>
      </c>
      <c r="FA128" s="10" t="s">
        <v>3060</v>
      </c>
      <c r="FD128" s="10" t="s">
        <v>3061</v>
      </c>
      <c r="FG128" s="10" t="s">
        <v>3062</v>
      </c>
      <c r="FK128">
        <v>0</v>
      </c>
      <c r="FL128" s="4">
        <f t="shared" si="41"/>
        <v>0</v>
      </c>
      <c r="FN128">
        <v>0</v>
      </c>
      <c r="FO128" s="4">
        <f t="shared" si="42"/>
        <v>0</v>
      </c>
      <c r="FQ128">
        <v>0</v>
      </c>
      <c r="FR128" s="4">
        <f t="shared" si="43"/>
        <v>0</v>
      </c>
      <c r="FS128" t="s">
        <v>444</v>
      </c>
      <c r="FT128">
        <v>900</v>
      </c>
      <c r="FU128" s="4">
        <f t="shared" si="44"/>
        <v>0.06</v>
      </c>
      <c r="FV128" s="4">
        <f t="shared" si="45"/>
        <v>0.06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B129" t="s">
        <v>416</v>
      </c>
      <c r="C129" t="s">
        <v>417</v>
      </c>
      <c r="D129" t="s">
        <v>3000</v>
      </c>
      <c r="E129" t="s">
        <v>418</v>
      </c>
      <c r="G129" t="s">
        <v>2995</v>
      </c>
      <c r="H129" t="s">
        <v>419</v>
      </c>
      <c r="I129" t="s">
        <v>3001</v>
      </c>
      <c r="J129">
        <v>608</v>
      </c>
      <c r="L129" t="s">
        <v>3002</v>
      </c>
      <c r="M129" t="s">
        <v>3003</v>
      </c>
      <c r="N129" t="s">
        <v>423</v>
      </c>
      <c r="O129">
        <v>75110</v>
      </c>
      <c r="P129">
        <v>2234789111</v>
      </c>
      <c r="Q129" s="3" t="s">
        <v>3004</v>
      </c>
      <c r="R129">
        <v>10</v>
      </c>
      <c r="S129" t="s">
        <v>3005</v>
      </c>
      <c r="T129" t="s">
        <v>2170</v>
      </c>
      <c r="V129">
        <v>599.96</v>
      </c>
      <c r="W129">
        <v>599.96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0</v>
      </c>
      <c r="AD129" t="s">
        <v>910</v>
      </c>
      <c r="AE129" t="s">
        <v>2975</v>
      </c>
      <c r="AF129" t="s">
        <v>3006</v>
      </c>
      <c r="AG129">
        <v>16</v>
      </c>
      <c r="AH129">
        <v>0</v>
      </c>
      <c r="AI129">
        <v>4</v>
      </c>
      <c r="AJ129">
        <v>12</v>
      </c>
      <c r="AK129">
        <v>0</v>
      </c>
      <c r="AL129">
        <v>0</v>
      </c>
      <c r="AM129">
        <v>3</v>
      </c>
      <c r="AN129">
        <v>200</v>
      </c>
      <c r="AO129">
        <v>5</v>
      </c>
      <c r="AP129" t="s">
        <v>2212</v>
      </c>
      <c r="AQ129" t="s">
        <v>428</v>
      </c>
      <c r="AR129" s="4">
        <f t="shared" si="38"/>
        <v>23</v>
      </c>
      <c r="AS129">
        <v>1</v>
      </c>
      <c r="AT129" t="s">
        <v>2800</v>
      </c>
      <c r="AU129">
        <v>6</v>
      </c>
      <c r="AV129" t="s">
        <v>430</v>
      </c>
      <c r="AW129">
        <v>5</v>
      </c>
      <c r="AX129">
        <v>1</v>
      </c>
      <c r="BE129">
        <v>1</v>
      </c>
      <c r="BF129" t="s">
        <v>2013</v>
      </c>
      <c r="BI129" t="s">
        <v>2800</v>
      </c>
      <c r="BL129">
        <v>10</v>
      </c>
      <c r="BM129" t="s">
        <v>430</v>
      </c>
      <c r="CD129">
        <v>10</v>
      </c>
      <c r="CF129">
        <v>1</v>
      </c>
      <c r="CH129">
        <v>1</v>
      </c>
      <c r="CI129">
        <v>3</v>
      </c>
      <c r="CJ129">
        <v>2</v>
      </c>
      <c r="CK129" s="4">
        <f t="shared" si="40"/>
        <v>1</v>
      </c>
      <c r="CL129">
        <v>1</v>
      </c>
      <c r="DC129">
        <v>4</v>
      </c>
      <c r="DD129" t="s">
        <v>2800</v>
      </c>
      <c r="DE129">
        <v>5</v>
      </c>
      <c r="DF129" t="s">
        <v>430</v>
      </c>
      <c r="DW129">
        <v>28</v>
      </c>
      <c r="DX129" t="s">
        <v>433</v>
      </c>
      <c r="DY129">
        <v>2025</v>
      </c>
      <c r="DZ129" t="s">
        <v>3064</v>
      </c>
      <c r="EA129" t="s">
        <v>3065</v>
      </c>
      <c r="EB129" t="s">
        <v>1877</v>
      </c>
      <c r="EC129" t="s">
        <v>3066</v>
      </c>
      <c r="ED129" t="s">
        <v>3067</v>
      </c>
      <c r="EF129" t="s">
        <v>439</v>
      </c>
      <c r="EG129" t="s">
        <v>440</v>
      </c>
      <c r="EI129" s="10" t="s">
        <v>3068</v>
      </c>
      <c r="EL129" s="10" t="s">
        <v>3069</v>
      </c>
      <c r="EO129" s="10" t="s">
        <v>3070</v>
      </c>
      <c r="ER129" s="10" t="s">
        <v>3071</v>
      </c>
      <c r="EU129" s="10" t="s">
        <v>3072</v>
      </c>
      <c r="EX129" s="10" t="s">
        <v>3073</v>
      </c>
      <c r="FA129" s="10" t="s">
        <v>3074</v>
      </c>
      <c r="FD129" s="10" t="s">
        <v>3075</v>
      </c>
      <c r="FG129" s="10" t="s">
        <v>3076</v>
      </c>
      <c r="FK129">
        <v>0</v>
      </c>
      <c r="FL129" s="4">
        <f t="shared" si="41"/>
        <v>0</v>
      </c>
      <c r="FN129">
        <v>0</v>
      </c>
      <c r="FO129" s="4">
        <f t="shared" si="42"/>
        <v>0</v>
      </c>
      <c r="FQ129">
        <v>0</v>
      </c>
      <c r="FR129" s="4">
        <f t="shared" si="43"/>
        <v>0</v>
      </c>
      <c r="FS129" t="s">
        <v>444</v>
      </c>
      <c r="FT129">
        <v>780</v>
      </c>
      <c r="FU129" s="4">
        <f t="shared" si="44"/>
        <v>5.1999999999999998E-2</v>
      </c>
      <c r="FV129" s="4">
        <f t="shared" si="45"/>
        <v>5.1999999999999998E-2</v>
      </c>
      <c r="FW129" s="4" t="str">
        <f t="shared" si="46"/>
        <v>ORDINARIO</v>
      </c>
    </row>
    <row r="130" spans="1:179" x14ac:dyDescent="0.3">
      <c r="A130">
        <v>128</v>
      </c>
      <c r="B130" t="s">
        <v>806</v>
      </c>
      <c r="C130" t="s">
        <v>911</v>
      </c>
      <c r="D130" s="1" t="s">
        <v>3077</v>
      </c>
      <c r="E130" t="s">
        <v>808</v>
      </c>
      <c r="G130" t="s">
        <v>809</v>
      </c>
      <c r="H130" t="s">
        <v>810</v>
      </c>
      <c r="I130" t="s">
        <v>1991</v>
      </c>
      <c r="J130" t="s">
        <v>3137</v>
      </c>
      <c r="L130" t="s">
        <v>3105</v>
      </c>
      <c r="M130" t="s">
        <v>423</v>
      </c>
      <c r="N130" t="s">
        <v>423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B131" t="s">
        <v>806</v>
      </c>
      <c r="C131" t="s">
        <v>911</v>
      </c>
      <c r="D131" s="1" t="s">
        <v>3078</v>
      </c>
      <c r="E131" t="s">
        <v>808</v>
      </c>
      <c r="G131" t="s">
        <v>809</v>
      </c>
      <c r="H131" t="s">
        <v>810</v>
      </c>
      <c r="I131" t="s">
        <v>3135</v>
      </c>
      <c r="J131" t="s">
        <v>3138</v>
      </c>
      <c r="L131" t="s">
        <v>3106</v>
      </c>
      <c r="M131" t="s">
        <v>423</v>
      </c>
      <c r="N131" t="s">
        <v>423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B132" t="s">
        <v>806</v>
      </c>
      <c r="C132" t="s">
        <v>911</v>
      </c>
      <c r="D132" s="1" t="s">
        <v>3079</v>
      </c>
      <c r="E132" t="s">
        <v>808</v>
      </c>
      <c r="G132" t="s">
        <v>809</v>
      </c>
      <c r="H132" t="s">
        <v>810</v>
      </c>
      <c r="I132" t="s">
        <v>3120</v>
      </c>
      <c r="J132">
        <v>3676</v>
      </c>
      <c r="K132" s="9"/>
      <c r="L132" t="s">
        <v>2671</v>
      </c>
      <c r="M132" t="s">
        <v>423</v>
      </c>
      <c r="N132" t="s">
        <v>423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B133" t="s">
        <v>806</v>
      </c>
      <c r="C133" t="s">
        <v>911</v>
      </c>
      <c r="D133" t="s">
        <v>3080</v>
      </c>
      <c r="E133" t="s">
        <v>808</v>
      </c>
      <c r="G133" t="s">
        <v>809</v>
      </c>
      <c r="H133" t="s">
        <v>810</v>
      </c>
      <c r="I133" t="s">
        <v>1348</v>
      </c>
      <c r="J133">
        <v>115</v>
      </c>
      <c r="K133" s="9"/>
      <c r="L133" t="s">
        <v>421</v>
      </c>
      <c r="M133" t="s">
        <v>3136</v>
      </c>
      <c r="N133" t="s">
        <v>423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B134" t="s">
        <v>806</v>
      </c>
      <c r="C134" t="s">
        <v>911</v>
      </c>
      <c r="D134" s="1" t="s">
        <v>3081</v>
      </c>
      <c r="E134" t="s">
        <v>808</v>
      </c>
      <c r="G134" t="s">
        <v>809</v>
      </c>
      <c r="H134" t="s">
        <v>810</v>
      </c>
      <c r="I134" t="s">
        <v>3120</v>
      </c>
      <c r="J134" t="s">
        <v>3139</v>
      </c>
      <c r="L134" t="s">
        <v>2671</v>
      </c>
      <c r="M134" t="s">
        <v>423</v>
      </c>
      <c r="N134" t="s">
        <v>423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B135" t="s">
        <v>806</v>
      </c>
      <c r="C135" t="s">
        <v>911</v>
      </c>
      <c r="D135" s="1" t="s">
        <v>3082</v>
      </c>
      <c r="E135" t="s">
        <v>808</v>
      </c>
      <c r="G135" t="s">
        <v>809</v>
      </c>
      <c r="H135" t="s">
        <v>810</v>
      </c>
      <c r="I135" t="s">
        <v>3121</v>
      </c>
      <c r="J135">
        <v>3</v>
      </c>
      <c r="K135" s="9"/>
      <c r="L135" t="s">
        <v>3108</v>
      </c>
      <c r="M135" t="s">
        <v>423</v>
      </c>
      <c r="N135" t="s">
        <v>423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B136" t="s">
        <v>806</v>
      </c>
      <c r="C136" t="s">
        <v>911</v>
      </c>
      <c r="D136" s="1" t="s">
        <v>3083</v>
      </c>
      <c r="E136" t="s">
        <v>808</v>
      </c>
      <c r="G136" t="s">
        <v>809</v>
      </c>
      <c r="H136" t="s">
        <v>810</v>
      </c>
      <c r="I136" t="s">
        <v>2221</v>
      </c>
      <c r="J136" t="s">
        <v>3140</v>
      </c>
      <c r="L136" t="s">
        <v>3109</v>
      </c>
      <c r="M136" t="s">
        <v>2206</v>
      </c>
      <c r="N136" t="s">
        <v>423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B137" t="s">
        <v>806</v>
      </c>
      <c r="C137" t="s">
        <v>911</v>
      </c>
      <c r="D137" t="s">
        <v>3084</v>
      </c>
      <c r="E137" t="s">
        <v>808</v>
      </c>
      <c r="G137" t="s">
        <v>809</v>
      </c>
      <c r="H137" t="s">
        <v>810</v>
      </c>
      <c r="I137" t="s">
        <v>2971</v>
      </c>
      <c r="J137">
        <v>6</v>
      </c>
      <c r="K137" s="9"/>
      <c r="L137" t="s">
        <v>421</v>
      </c>
      <c r="M137" t="s">
        <v>3107</v>
      </c>
      <c r="N137" t="s">
        <v>423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B138" t="s">
        <v>806</v>
      </c>
      <c r="C138" t="s">
        <v>911</v>
      </c>
      <c r="D138" s="1" t="s">
        <v>3085</v>
      </c>
      <c r="E138" t="s">
        <v>808</v>
      </c>
      <c r="G138" t="s">
        <v>809</v>
      </c>
      <c r="H138" t="s">
        <v>810</v>
      </c>
      <c r="I138" t="s">
        <v>3122</v>
      </c>
      <c r="J138">
        <v>270</v>
      </c>
      <c r="K138" s="9"/>
      <c r="L138" t="s">
        <v>3112</v>
      </c>
      <c r="M138" t="s">
        <v>423</v>
      </c>
      <c r="N138" t="s">
        <v>423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B139" t="s">
        <v>806</v>
      </c>
      <c r="C139" t="s">
        <v>911</v>
      </c>
      <c r="D139" t="s">
        <v>3086</v>
      </c>
      <c r="E139" t="s">
        <v>808</v>
      </c>
      <c r="G139" t="s">
        <v>809</v>
      </c>
      <c r="H139" t="s">
        <v>810</v>
      </c>
      <c r="I139" t="s">
        <v>3123</v>
      </c>
      <c r="J139">
        <v>1</v>
      </c>
      <c r="K139" s="9"/>
      <c r="L139" t="s">
        <v>421</v>
      </c>
      <c r="M139" t="s">
        <v>732</v>
      </c>
      <c r="N139" t="s">
        <v>423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B140" t="s">
        <v>806</v>
      </c>
      <c r="C140" t="s">
        <v>911</v>
      </c>
      <c r="D140" s="1" t="s">
        <v>3087</v>
      </c>
      <c r="E140" t="s">
        <v>808</v>
      </c>
      <c r="G140" t="s">
        <v>809</v>
      </c>
      <c r="H140" t="s">
        <v>810</v>
      </c>
      <c r="I140" t="s">
        <v>3124</v>
      </c>
      <c r="J140">
        <v>2616</v>
      </c>
      <c r="K140" s="9"/>
      <c r="L140" t="s">
        <v>3113</v>
      </c>
      <c r="M140" t="s">
        <v>423</v>
      </c>
      <c r="N140" t="s">
        <v>423</v>
      </c>
      <c r="O140">
        <v>72370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B141" t="s">
        <v>806</v>
      </c>
      <c r="C141" t="s">
        <v>911</v>
      </c>
      <c r="D141" s="1" t="s">
        <v>3088</v>
      </c>
      <c r="E141" t="s">
        <v>808</v>
      </c>
      <c r="G141" t="s">
        <v>809</v>
      </c>
      <c r="H141" t="s">
        <v>810</v>
      </c>
      <c r="I141" t="s">
        <v>2487</v>
      </c>
      <c r="J141">
        <v>45</v>
      </c>
      <c r="K141" s="9"/>
      <c r="L141" t="s">
        <v>2488</v>
      </c>
      <c r="M141" t="s">
        <v>423</v>
      </c>
      <c r="N141" t="s">
        <v>423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B142" t="s">
        <v>806</v>
      </c>
      <c r="C142" t="s">
        <v>911</v>
      </c>
      <c r="D142" s="1" t="s">
        <v>3089</v>
      </c>
      <c r="E142" t="s">
        <v>808</v>
      </c>
      <c r="G142" t="s">
        <v>809</v>
      </c>
      <c r="H142" t="s">
        <v>810</v>
      </c>
      <c r="I142" t="s">
        <v>3125</v>
      </c>
      <c r="J142" t="s">
        <v>3141</v>
      </c>
      <c r="L142" t="s">
        <v>3114</v>
      </c>
      <c r="M142" t="s">
        <v>3115</v>
      </c>
      <c r="N142" t="s">
        <v>423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B143" t="s">
        <v>806</v>
      </c>
      <c r="C143" t="s">
        <v>911</v>
      </c>
      <c r="D143" t="s">
        <v>3090</v>
      </c>
      <c r="E143" t="s">
        <v>808</v>
      </c>
      <c r="G143" t="s">
        <v>809</v>
      </c>
      <c r="H143" t="s">
        <v>810</v>
      </c>
      <c r="I143" t="s">
        <v>3126</v>
      </c>
      <c r="J143" t="s">
        <v>3142</v>
      </c>
      <c r="L143" t="s">
        <v>3116</v>
      </c>
      <c r="M143" t="s">
        <v>422</v>
      </c>
      <c r="N143" t="s">
        <v>423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B144" t="s">
        <v>806</v>
      </c>
      <c r="C144" t="s">
        <v>911</v>
      </c>
      <c r="D144" t="s">
        <v>3091</v>
      </c>
      <c r="E144" t="s">
        <v>808</v>
      </c>
      <c r="G144" t="s">
        <v>809</v>
      </c>
      <c r="H144" t="s">
        <v>810</v>
      </c>
      <c r="I144" t="s">
        <v>3127</v>
      </c>
      <c r="J144">
        <v>1</v>
      </c>
      <c r="K144" s="9"/>
      <c r="L144" t="s">
        <v>421</v>
      </c>
      <c r="M144" t="s">
        <v>422</v>
      </c>
      <c r="N144" t="s">
        <v>423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B145" t="s">
        <v>806</v>
      </c>
      <c r="C145" t="s">
        <v>911</v>
      </c>
      <c r="D145" t="s">
        <v>3092</v>
      </c>
      <c r="E145" t="s">
        <v>808</v>
      </c>
      <c r="G145" t="s">
        <v>809</v>
      </c>
      <c r="H145" t="s">
        <v>810</v>
      </c>
      <c r="I145" t="s">
        <v>2950</v>
      </c>
      <c r="J145">
        <v>754</v>
      </c>
      <c r="K145" s="9"/>
      <c r="L145" t="s">
        <v>421</v>
      </c>
      <c r="M145" t="s">
        <v>2564</v>
      </c>
      <c r="N145" t="s">
        <v>423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B146" t="s">
        <v>806</v>
      </c>
      <c r="C146" t="s">
        <v>911</v>
      </c>
      <c r="D146" t="s">
        <v>3093</v>
      </c>
      <c r="E146" t="s">
        <v>808</v>
      </c>
      <c r="G146" t="s">
        <v>809</v>
      </c>
      <c r="H146" t="s">
        <v>810</v>
      </c>
      <c r="I146" t="s">
        <v>3128</v>
      </c>
      <c r="J146" t="s">
        <v>3143</v>
      </c>
      <c r="L146" t="s">
        <v>421</v>
      </c>
      <c r="M146" t="s">
        <v>1878</v>
      </c>
      <c r="N146" t="s">
        <v>423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B147" t="s">
        <v>806</v>
      </c>
      <c r="C147" t="s">
        <v>911</v>
      </c>
      <c r="D147" t="s">
        <v>3094</v>
      </c>
      <c r="E147" t="s">
        <v>808</v>
      </c>
      <c r="G147" t="s">
        <v>809</v>
      </c>
      <c r="H147" t="s">
        <v>810</v>
      </c>
      <c r="I147" t="s">
        <v>3129</v>
      </c>
      <c r="J147">
        <v>3800</v>
      </c>
      <c r="K147" s="9"/>
      <c r="L147" t="s">
        <v>3117</v>
      </c>
      <c r="M147" t="s">
        <v>1878</v>
      </c>
      <c r="N147" t="s">
        <v>423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B148" t="s">
        <v>806</v>
      </c>
      <c r="C148" t="s">
        <v>911</v>
      </c>
      <c r="D148" t="s">
        <v>3095</v>
      </c>
      <c r="E148" t="s">
        <v>808</v>
      </c>
      <c r="G148" t="s">
        <v>809</v>
      </c>
      <c r="H148" t="s">
        <v>810</v>
      </c>
      <c r="I148" t="s">
        <v>3130</v>
      </c>
      <c r="J148">
        <v>10</v>
      </c>
      <c r="K148" s="9"/>
      <c r="L148" t="s">
        <v>421</v>
      </c>
      <c r="M148" t="s">
        <v>3110</v>
      </c>
      <c r="N148" t="s">
        <v>423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B149" t="s">
        <v>806</v>
      </c>
      <c r="C149" t="s">
        <v>911</v>
      </c>
      <c r="D149" t="s">
        <v>3096</v>
      </c>
      <c r="E149" t="s">
        <v>808</v>
      </c>
      <c r="G149" t="s">
        <v>809</v>
      </c>
      <c r="H149" t="s">
        <v>810</v>
      </c>
      <c r="I149" t="s">
        <v>3131</v>
      </c>
      <c r="J149">
        <v>3</v>
      </c>
      <c r="K149" s="9"/>
      <c r="L149" t="s">
        <v>421</v>
      </c>
      <c r="M149" t="s">
        <v>2270</v>
      </c>
      <c r="N149" t="s">
        <v>423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B150" t="s">
        <v>806</v>
      </c>
      <c r="C150" t="s">
        <v>911</v>
      </c>
      <c r="D150" t="s">
        <v>3097</v>
      </c>
      <c r="E150" t="s">
        <v>808</v>
      </c>
      <c r="G150" t="s">
        <v>809</v>
      </c>
      <c r="H150" t="s">
        <v>810</v>
      </c>
      <c r="I150" t="s">
        <v>1994</v>
      </c>
      <c r="J150">
        <v>115</v>
      </c>
      <c r="K150" s="9"/>
      <c r="L150" t="s">
        <v>421</v>
      </c>
      <c r="M150" t="s">
        <v>3111</v>
      </c>
      <c r="N150" t="s">
        <v>423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B151" t="s">
        <v>806</v>
      </c>
      <c r="C151" t="s">
        <v>911</v>
      </c>
      <c r="D151" t="s">
        <v>3098</v>
      </c>
      <c r="E151" t="s">
        <v>808</v>
      </c>
      <c r="G151" t="s">
        <v>809</v>
      </c>
      <c r="H151" t="s">
        <v>810</v>
      </c>
      <c r="I151" t="s">
        <v>1348</v>
      </c>
      <c r="J151">
        <v>7</v>
      </c>
      <c r="K151" s="9"/>
      <c r="L151" t="s">
        <v>421</v>
      </c>
      <c r="M151" t="s">
        <v>2425</v>
      </c>
      <c r="N151" t="s">
        <v>423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B152" t="s">
        <v>806</v>
      </c>
      <c r="C152" t="s">
        <v>911</v>
      </c>
      <c r="D152" s="1" t="s">
        <v>3099</v>
      </c>
      <c r="E152" t="s">
        <v>808</v>
      </c>
      <c r="G152" t="s">
        <v>809</v>
      </c>
      <c r="H152" t="s">
        <v>810</v>
      </c>
      <c r="I152" t="s">
        <v>3132</v>
      </c>
      <c r="J152" t="s">
        <v>3144</v>
      </c>
      <c r="L152" t="s">
        <v>3119</v>
      </c>
      <c r="M152" t="s">
        <v>423</v>
      </c>
      <c r="N152" t="s">
        <v>423</v>
      </c>
      <c r="O152">
        <v>72420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B153" t="s">
        <v>806</v>
      </c>
      <c r="C153" t="s">
        <v>911</v>
      </c>
      <c r="D153" t="s">
        <v>3100</v>
      </c>
      <c r="E153" t="s">
        <v>808</v>
      </c>
      <c r="G153" t="s">
        <v>809</v>
      </c>
      <c r="H153" t="s">
        <v>810</v>
      </c>
      <c r="I153" t="s">
        <v>3133</v>
      </c>
      <c r="J153">
        <v>1</v>
      </c>
      <c r="K153" s="9"/>
      <c r="L153" t="s">
        <v>421</v>
      </c>
      <c r="M153" t="s">
        <v>2282</v>
      </c>
      <c r="N153" t="s">
        <v>423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B154" t="s">
        <v>806</v>
      </c>
      <c r="C154" t="s">
        <v>911</v>
      </c>
      <c r="D154" s="1" t="s">
        <v>3101</v>
      </c>
      <c r="E154" t="s">
        <v>808</v>
      </c>
      <c r="G154" t="s">
        <v>809</v>
      </c>
      <c r="H154" t="s">
        <v>810</v>
      </c>
      <c r="I154" t="s">
        <v>2847</v>
      </c>
      <c r="J154" t="s">
        <v>3145</v>
      </c>
      <c r="L154" t="s">
        <v>2849</v>
      </c>
      <c r="M154" t="s">
        <v>423</v>
      </c>
      <c r="N154" t="s">
        <v>423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B155" t="s">
        <v>806</v>
      </c>
      <c r="C155" t="s">
        <v>911</v>
      </c>
      <c r="D155" s="1" t="s">
        <v>3102</v>
      </c>
      <c r="E155" t="s">
        <v>808</v>
      </c>
      <c r="G155" t="s">
        <v>809</v>
      </c>
      <c r="H155" t="s">
        <v>810</v>
      </c>
      <c r="I155" t="s">
        <v>3134</v>
      </c>
      <c r="J155" t="s">
        <v>3146</v>
      </c>
      <c r="L155" t="s">
        <v>3118</v>
      </c>
      <c r="M155" t="s">
        <v>423</v>
      </c>
      <c r="N155" t="s">
        <v>423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B156" t="s">
        <v>806</v>
      </c>
      <c r="C156" t="s">
        <v>911</v>
      </c>
      <c r="D156" t="s">
        <v>3103</v>
      </c>
      <c r="E156" t="s">
        <v>808</v>
      </c>
      <c r="G156" t="s">
        <v>809</v>
      </c>
      <c r="H156" t="s">
        <v>810</v>
      </c>
      <c r="I156" t="s">
        <v>1234</v>
      </c>
      <c r="J156" t="s">
        <v>3147</v>
      </c>
      <c r="L156" t="s">
        <v>421</v>
      </c>
      <c r="M156" t="s">
        <v>2564</v>
      </c>
      <c r="N156" t="s">
        <v>423</v>
      </c>
      <c r="O156">
        <v>73800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B157" t="s">
        <v>806</v>
      </c>
      <c r="C157" t="s">
        <v>911</v>
      </c>
      <c r="D157" s="1" t="s">
        <v>3104</v>
      </c>
      <c r="E157" t="s">
        <v>808</v>
      </c>
      <c r="G157" t="s">
        <v>809</v>
      </c>
      <c r="H157" t="s">
        <v>810</v>
      </c>
      <c r="I157" t="s">
        <v>3135</v>
      </c>
      <c r="J157">
        <v>2510</v>
      </c>
      <c r="K157" s="9"/>
      <c r="L157" t="s">
        <v>1013</v>
      </c>
      <c r="M157" t="s">
        <v>423</v>
      </c>
      <c r="N157" t="s">
        <v>423</v>
      </c>
      <c r="O157">
        <v>72530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B158" t="s">
        <v>542</v>
      </c>
      <c r="C158" t="s">
        <v>3169</v>
      </c>
      <c r="D158" t="s">
        <v>3170</v>
      </c>
      <c r="E158" t="s">
        <v>3171</v>
      </c>
      <c r="F158" t="s">
        <v>3172</v>
      </c>
      <c r="G158" t="s">
        <v>542</v>
      </c>
      <c r="H158" t="s">
        <v>708</v>
      </c>
      <c r="I158" t="s">
        <v>3173</v>
      </c>
      <c r="J158">
        <v>11</v>
      </c>
      <c r="L158" t="s">
        <v>421</v>
      </c>
      <c r="M158" t="s">
        <v>1190</v>
      </c>
      <c r="N158" t="s">
        <v>423</v>
      </c>
      <c r="O158">
        <v>74400</v>
      </c>
      <c r="P158">
        <v>2434360072</v>
      </c>
      <c r="Q158" s="3" t="s">
        <v>3174</v>
      </c>
      <c r="R158">
        <v>37</v>
      </c>
      <c r="S158">
        <v>1988</v>
      </c>
      <c r="T158" t="s">
        <v>2170</v>
      </c>
      <c r="V158">
        <v>2330.81</v>
      </c>
      <c r="W158">
        <v>1000</v>
      </c>
      <c r="X158">
        <v>1</v>
      </c>
      <c r="Y158">
        <v>2</v>
      </c>
      <c r="Z158">
        <v>2</v>
      </c>
      <c r="AA158">
        <v>2</v>
      </c>
      <c r="AB158">
        <v>2</v>
      </c>
      <c r="AC158">
        <v>0</v>
      </c>
      <c r="AD158" t="s">
        <v>3175</v>
      </c>
      <c r="AE158" t="s">
        <v>3176</v>
      </c>
      <c r="AF158" t="s">
        <v>3271</v>
      </c>
      <c r="AG158">
        <v>24</v>
      </c>
      <c r="AH158">
        <v>0</v>
      </c>
      <c r="AI158">
        <v>6</v>
      </c>
      <c r="AJ158">
        <v>18</v>
      </c>
      <c r="AK158">
        <v>0</v>
      </c>
      <c r="AL158">
        <v>0</v>
      </c>
      <c r="AM158">
        <v>3</v>
      </c>
      <c r="AN158">
        <v>700</v>
      </c>
      <c r="AO158">
        <v>5</v>
      </c>
      <c r="AP158" t="s">
        <v>2212</v>
      </c>
      <c r="AQ158" t="s">
        <v>428</v>
      </c>
      <c r="AR158" s="4">
        <f t="shared" si="47"/>
        <v>48</v>
      </c>
      <c r="AS158">
        <v>1</v>
      </c>
      <c r="AT158" t="s">
        <v>718</v>
      </c>
      <c r="AU158">
        <v>16</v>
      </c>
      <c r="AV158" t="s">
        <v>716</v>
      </c>
      <c r="AW158">
        <v>15</v>
      </c>
      <c r="AX158">
        <v>1</v>
      </c>
      <c r="AY158">
        <v>5</v>
      </c>
      <c r="AZ158" t="s">
        <v>756</v>
      </c>
      <c r="BA158">
        <v>3</v>
      </c>
      <c r="BB158" t="s">
        <v>739</v>
      </c>
      <c r="BE158">
        <v>1</v>
      </c>
      <c r="BF158" t="s">
        <v>3177</v>
      </c>
      <c r="BI158" t="s">
        <v>718</v>
      </c>
      <c r="BL158">
        <v>1</v>
      </c>
      <c r="BM158" t="s">
        <v>718</v>
      </c>
      <c r="CD158">
        <v>18</v>
      </c>
      <c r="CE158">
        <v>2</v>
      </c>
      <c r="CF158">
        <v>2</v>
      </c>
      <c r="CH158">
        <v>1</v>
      </c>
      <c r="CI158">
        <v>7</v>
      </c>
      <c r="CJ158">
        <v>8</v>
      </c>
      <c r="CK158" s="4">
        <f t="shared" si="48"/>
        <v>15</v>
      </c>
      <c r="CL158">
        <v>5</v>
      </c>
      <c r="CM158">
        <v>1</v>
      </c>
      <c r="CN158">
        <v>5</v>
      </c>
      <c r="CO158">
        <v>5</v>
      </c>
      <c r="DI158">
        <v>3</v>
      </c>
      <c r="DJ158" t="s">
        <v>740</v>
      </c>
      <c r="DK158">
        <v>3</v>
      </c>
      <c r="DL158">
        <v>80000</v>
      </c>
      <c r="DM158">
        <v>40000</v>
      </c>
      <c r="DN158">
        <v>50000</v>
      </c>
      <c r="DW158">
        <v>31</v>
      </c>
      <c r="DX158" t="s">
        <v>433</v>
      </c>
      <c r="DY158">
        <v>2025</v>
      </c>
      <c r="DZ158" t="s">
        <v>3178</v>
      </c>
      <c r="EA158" t="s">
        <v>3179</v>
      </c>
      <c r="EB158" t="s">
        <v>783</v>
      </c>
      <c r="EC158" t="s">
        <v>783</v>
      </c>
      <c r="ED158" t="s">
        <v>783</v>
      </c>
      <c r="EF158" t="s">
        <v>439</v>
      </c>
      <c r="EG158" t="s">
        <v>440</v>
      </c>
      <c r="EI158" s="10" t="s">
        <v>3272</v>
      </c>
      <c r="EL158" s="10" t="s">
        <v>3273</v>
      </c>
      <c r="ER158" s="10" t="s">
        <v>3274</v>
      </c>
      <c r="EX158" s="10" t="s">
        <v>3275</v>
      </c>
      <c r="FA158" s="10" t="s">
        <v>3276</v>
      </c>
      <c r="FD158" s="10" t="s">
        <v>3277</v>
      </c>
      <c r="FK158">
        <v>0</v>
      </c>
      <c r="FL158" s="4">
        <f t="shared" si="49"/>
        <v>0</v>
      </c>
      <c r="FM158" t="s">
        <v>443</v>
      </c>
      <c r="FN158">
        <v>120000</v>
      </c>
      <c r="FO158" s="4">
        <f t="shared" si="50"/>
        <v>85.714285714285708</v>
      </c>
      <c r="FP158" t="s">
        <v>3180</v>
      </c>
      <c r="FQ158">
        <v>50230</v>
      </c>
      <c r="FR158" s="4">
        <f t="shared" si="51"/>
        <v>25.114999999999998</v>
      </c>
      <c r="FS158" t="s">
        <v>444</v>
      </c>
      <c r="FT158">
        <v>5000</v>
      </c>
      <c r="FU158" s="4">
        <f t="shared" si="52"/>
        <v>0.33333333333333331</v>
      </c>
      <c r="FV158" s="4">
        <f t="shared" si="53"/>
        <v>111.16261904761903</v>
      </c>
      <c r="FW158" s="4" t="str">
        <f t="shared" si="46"/>
        <v>ALTO</v>
      </c>
    </row>
    <row r="159" spans="1:179" x14ac:dyDescent="0.3">
      <c r="A159">
        <v>157</v>
      </c>
      <c r="B159" t="s">
        <v>542</v>
      </c>
      <c r="C159" t="s">
        <v>3181</v>
      </c>
      <c r="D159" t="s">
        <v>3182</v>
      </c>
      <c r="E159" t="s">
        <v>3183</v>
      </c>
      <c r="F159" t="s">
        <v>3184</v>
      </c>
      <c r="G159" t="s">
        <v>542</v>
      </c>
      <c r="H159" t="s">
        <v>708</v>
      </c>
      <c r="I159" t="s">
        <v>3185</v>
      </c>
      <c r="J159" t="s">
        <v>3186</v>
      </c>
      <c r="L159" t="s">
        <v>421</v>
      </c>
      <c r="M159" t="s">
        <v>3187</v>
      </c>
      <c r="N159" t="s">
        <v>423</v>
      </c>
      <c r="O159">
        <v>74870</v>
      </c>
      <c r="P159">
        <v>5549662924</v>
      </c>
      <c r="Q159" s="3" t="s">
        <v>3278</v>
      </c>
      <c r="R159">
        <v>43</v>
      </c>
      <c r="S159" t="s">
        <v>3188</v>
      </c>
      <c r="T159" t="s">
        <v>2170</v>
      </c>
      <c r="V159">
        <v>1278.8900000000001</v>
      </c>
      <c r="W159">
        <v>1278.8900000000001</v>
      </c>
      <c r="X159">
        <v>2</v>
      </c>
      <c r="Y159">
        <v>2</v>
      </c>
      <c r="Z159">
        <v>2</v>
      </c>
      <c r="AA159">
        <v>2</v>
      </c>
      <c r="AB159">
        <v>1</v>
      </c>
      <c r="AC159">
        <v>0</v>
      </c>
      <c r="AD159" t="s">
        <v>876</v>
      </c>
      <c r="AE159" t="s">
        <v>3203</v>
      </c>
      <c r="AF159" t="s">
        <v>3279</v>
      </c>
      <c r="AG159">
        <v>15</v>
      </c>
      <c r="AH159">
        <v>0</v>
      </c>
      <c r="AI159">
        <v>11</v>
      </c>
      <c r="AJ159">
        <v>4</v>
      </c>
      <c r="AK159">
        <v>0</v>
      </c>
      <c r="AL159">
        <v>0</v>
      </c>
      <c r="AM159">
        <v>3</v>
      </c>
      <c r="AN159">
        <v>10</v>
      </c>
      <c r="AO159">
        <v>5</v>
      </c>
      <c r="AP159" t="s">
        <v>2212</v>
      </c>
      <c r="AQ159" t="s">
        <v>428</v>
      </c>
      <c r="AR159" s="4">
        <f t="shared" si="47"/>
        <v>19</v>
      </c>
      <c r="AS159">
        <v>1</v>
      </c>
      <c r="AT159" t="s">
        <v>718</v>
      </c>
      <c r="AU159">
        <v>12</v>
      </c>
      <c r="AV159" t="s">
        <v>716</v>
      </c>
      <c r="AW159">
        <v>12</v>
      </c>
      <c r="AY159">
        <v>7</v>
      </c>
      <c r="AZ159" t="s">
        <v>756</v>
      </c>
      <c r="BA159">
        <v>3</v>
      </c>
      <c r="BB159" t="s">
        <v>757</v>
      </c>
      <c r="CD159">
        <v>2</v>
      </c>
      <c r="CF159">
        <v>2</v>
      </c>
      <c r="CH159">
        <v>1</v>
      </c>
      <c r="CI159">
        <v>1</v>
      </c>
      <c r="CJ159">
        <v>2</v>
      </c>
      <c r="CK159" s="4">
        <f t="shared" si="48"/>
        <v>33</v>
      </c>
      <c r="CL159">
        <v>11</v>
      </c>
      <c r="CM159">
        <v>2</v>
      </c>
      <c r="CN159">
        <v>11</v>
      </c>
      <c r="CO159">
        <v>11</v>
      </c>
      <c r="DK159">
        <v>3</v>
      </c>
      <c r="DL159">
        <v>50000</v>
      </c>
      <c r="DM159">
        <v>50000</v>
      </c>
      <c r="DN159">
        <v>50000</v>
      </c>
      <c r="DW159">
        <v>31</v>
      </c>
      <c r="DX159" t="s">
        <v>433</v>
      </c>
      <c r="DY159">
        <v>2025</v>
      </c>
      <c r="DZ159" t="s">
        <v>3189</v>
      </c>
      <c r="EA159" t="s">
        <v>3190</v>
      </c>
      <c r="EB159" t="s">
        <v>3191</v>
      </c>
      <c r="EC159" t="s">
        <v>3192</v>
      </c>
      <c r="ED159" t="s">
        <v>3193</v>
      </c>
      <c r="EF159" t="s">
        <v>439</v>
      </c>
      <c r="EG159" t="s">
        <v>440</v>
      </c>
      <c r="EI159" s="10" t="s">
        <v>3280</v>
      </c>
      <c r="EL159" s="10" t="s">
        <v>3280</v>
      </c>
      <c r="ER159" s="10" t="s">
        <v>3281</v>
      </c>
      <c r="EU159" s="10" t="s">
        <v>3282</v>
      </c>
      <c r="EX159" s="10" t="s">
        <v>3283</v>
      </c>
      <c r="FA159" s="10" t="s">
        <v>3284</v>
      </c>
      <c r="FD159" s="10" t="s">
        <v>3285</v>
      </c>
      <c r="FK159">
        <v>0</v>
      </c>
      <c r="FL159" s="4">
        <f t="shared" si="49"/>
        <v>0</v>
      </c>
      <c r="FM159" t="s">
        <v>443</v>
      </c>
      <c r="FN159">
        <v>100000</v>
      </c>
      <c r="FO159" s="4">
        <f t="shared" si="50"/>
        <v>71.428571428571431</v>
      </c>
      <c r="FP159" t="s">
        <v>3180</v>
      </c>
      <c r="FQ159">
        <v>50000</v>
      </c>
      <c r="FR159" s="4">
        <f t="shared" si="51"/>
        <v>25</v>
      </c>
      <c r="FS159" t="s">
        <v>444</v>
      </c>
      <c r="FT159">
        <v>6000</v>
      </c>
      <c r="FU159" s="4">
        <f t="shared" si="52"/>
        <v>0.4</v>
      </c>
      <c r="FV159" s="4">
        <f t="shared" si="53"/>
        <v>96.828571428571436</v>
      </c>
      <c r="FW159" s="4" t="str">
        <f t="shared" si="46"/>
        <v>ALTO</v>
      </c>
    </row>
    <row r="160" spans="1:179" x14ac:dyDescent="0.3">
      <c r="A160">
        <v>158</v>
      </c>
      <c r="B160" t="s">
        <v>542</v>
      </c>
      <c r="C160" t="s">
        <v>3195</v>
      </c>
      <c r="D160" t="s">
        <v>3196</v>
      </c>
      <c r="E160" t="s">
        <v>3197</v>
      </c>
      <c r="F160" t="s">
        <v>3194</v>
      </c>
      <c r="G160" t="s">
        <v>542</v>
      </c>
      <c r="H160" t="s">
        <v>708</v>
      </c>
      <c r="I160" t="s">
        <v>3198</v>
      </c>
      <c r="J160" t="s">
        <v>3199</v>
      </c>
      <c r="L160" t="s">
        <v>3200</v>
      </c>
      <c r="M160" t="s">
        <v>3201</v>
      </c>
      <c r="N160" t="s">
        <v>3202</v>
      </c>
      <c r="O160">
        <v>41304</v>
      </c>
      <c r="P160">
        <v>7571158678</v>
      </c>
      <c r="Q160" s="3" t="s">
        <v>3286</v>
      </c>
      <c r="R160">
        <v>34</v>
      </c>
      <c r="S160">
        <v>1991</v>
      </c>
      <c r="T160" t="s">
        <v>2170</v>
      </c>
      <c r="V160">
        <v>4757.6000000000004</v>
      </c>
      <c r="W160">
        <v>1060.6400000000001</v>
      </c>
      <c r="X160">
        <v>1</v>
      </c>
      <c r="Y160">
        <v>2</v>
      </c>
      <c r="Z160">
        <v>1</v>
      </c>
      <c r="AA160">
        <v>1</v>
      </c>
      <c r="AB160">
        <v>1</v>
      </c>
      <c r="AC160">
        <v>0</v>
      </c>
      <c r="AD160" t="s">
        <v>425</v>
      </c>
      <c r="AE160" t="s">
        <v>3203</v>
      </c>
      <c r="AF160" t="s">
        <v>3287</v>
      </c>
      <c r="AG160">
        <v>11</v>
      </c>
      <c r="AH160">
        <v>0</v>
      </c>
      <c r="AI160">
        <v>5</v>
      </c>
      <c r="AJ160">
        <v>6</v>
      </c>
      <c r="AK160">
        <v>0</v>
      </c>
      <c r="AL160">
        <v>0</v>
      </c>
      <c r="AM160">
        <v>3</v>
      </c>
      <c r="AN160">
        <v>20</v>
      </c>
      <c r="AO160">
        <v>2</v>
      </c>
      <c r="AP160" t="s">
        <v>2212</v>
      </c>
      <c r="AQ160" t="s">
        <v>428</v>
      </c>
      <c r="AR160" s="4">
        <f t="shared" si="47"/>
        <v>19</v>
      </c>
      <c r="AS160">
        <v>1</v>
      </c>
      <c r="AT160" t="s">
        <v>718</v>
      </c>
      <c r="AU160">
        <v>11</v>
      </c>
      <c r="AV160" t="s">
        <v>716</v>
      </c>
      <c r="AW160">
        <v>11</v>
      </c>
      <c r="AY160">
        <v>7</v>
      </c>
      <c r="AZ160" t="s">
        <v>756</v>
      </c>
      <c r="BA160">
        <v>3</v>
      </c>
      <c r="BB160" t="s">
        <v>1607</v>
      </c>
      <c r="CD160">
        <v>4</v>
      </c>
      <c r="CF160">
        <v>2</v>
      </c>
      <c r="CI160">
        <v>1</v>
      </c>
      <c r="CJ160">
        <v>1</v>
      </c>
      <c r="CK160" s="4">
        <f t="shared" si="48"/>
        <v>33</v>
      </c>
      <c r="CL160">
        <v>11</v>
      </c>
      <c r="CM160">
        <v>1</v>
      </c>
      <c r="CN160">
        <v>11</v>
      </c>
      <c r="CO160">
        <v>11</v>
      </c>
      <c r="DK160">
        <v>3</v>
      </c>
      <c r="DL160">
        <v>50000</v>
      </c>
      <c r="DM160">
        <v>50000</v>
      </c>
      <c r="DN160">
        <v>50000</v>
      </c>
      <c r="DW160">
        <v>29</v>
      </c>
      <c r="DX160" t="s">
        <v>433</v>
      </c>
      <c r="DY160">
        <v>2025</v>
      </c>
      <c r="DZ160" t="s">
        <v>3204</v>
      </c>
      <c r="EA160" t="s">
        <v>3205</v>
      </c>
      <c r="EB160" t="s">
        <v>2413</v>
      </c>
      <c r="EC160" t="s">
        <v>3206</v>
      </c>
      <c r="ED160" t="s">
        <v>3207</v>
      </c>
      <c r="EF160" t="s">
        <v>3312</v>
      </c>
      <c r="EG160" t="s">
        <v>3313</v>
      </c>
      <c r="EI160" s="10" t="s">
        <v>3288</v>
      </c>
      <c r="EL160" s="10" t="s">
        <v>3289</v>
      </c>
      <c r="EO160" s="10" t="s">
        <v>3290</v>
      </c>
      <c r="ER160" s="10" t="s">
        <v>3291</v>
      </c>
      <c r="EU160" s="10" t="s">
        <v>3292</v>
      </c>
      <c r="EX160" s="10" t="s">
        <v>3293</v>
      </c>
      <c r="FA160" s="10" t="s">
        <v>3294</v>
      </c>
      <c r="FD160" s="10" t="s">
        <v>3295</v>
      </c>
      <c r="FG160" s="10" t="s">
        <v>3296</v>
      </c>
      <c r="FK160">
        <v>0</v>
      </c>
      <c r="FL160" s="4">
        <f t="shared" si="49"/>
        <v>0</v>
      </c>
      <c r="FM160" t="s">
        <v>443</v>
      </c>
      <c r="FN160">
        <v>100000</v>
      </c>
      <c r="FO160" s="4">
        <f t="shared" si="50"/>
        <v>71.428571428571431</v>
      </c>
      <c r="FP160" t="s">
        <v>3180</v>
      </c>
      <c r="FQ160">
        <v>50100</v>
      </c>
      <c r="FR160" s="4">
        <f t="shared" si="51"/>
        <v>25.05</v>
      </c>
      <c r="FS160" t="s">
        <v>444</v>
      </c>
      <c r="FT160">
        <v>7500</v>
      </c>
      <c r="FU160" s="4">
        <f t="shared" si="52"/>
        <v>0.5</v>
      </c>
      <c r="FV160" s="4">
        <f t="shared" si="53"/>
        <v>96.978571428571428</v>
      </c>
      <c r="FW160" s="4" t="str">
        <f t="shared" si="46"/>
        <v>ALTO</v>
      </c>
    </row>
    <row r="161" spans="1:179" x14ac:dyDescent="0.3">
      <c r="A161">
        <v>159</v>
      </c>
      <c r="B161" t="s">
        <v>542</v>
      </c>
      <c r="C161" t="s">
        <v>3209</v>
      </c>
      <c r="D161" t="s">
        <v>3210</v>
      </c>
      <c r="E161" t="s">
        <v>3211</v>
      </c>
      <c r="F161" t="s">
        <v>3208</v>
      </c>
      <c r="G161" t="s">
        <v>542</v>
      </c>
      <c r="H161" t="s">
        <v>708</v>
      </c>
      <c r="I161" t="s">
        <v>3212</v>
      </c>
      <c r="J161" t="s">
        <v>3213</v>
      </c>
      <c r="L161" t="s">
        <v>3214</v>
      </c>
      <c r="M161" t="s">
        <v>3215</v>
      </c>
      <c r="N161" t="s">
        <v>3202</v>
      </c>
      <c r="O161">
        <v>74670</v>
      </c>
      <c r="P161">
        <v>2228033221</v>
      </c>
      <c r="Q161" s="3" t="s">
        <v>3297</v>
      </c>
      <c r="R161">
        <v>25</v>
      </c>
      <c r="S161">
        <v>2000</v>
      </c>
      <c r="T161" t="s">
        <v>2170</v>
      </c>
      <c r="V161">
        <v>4757.6000000000004</v>
      </c>
      <c r="W161">
        <v>174.53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  <c r="AD161" t="s">
        <v>910</v>
      </c>
      <c r="AE161" t="s">
        <v>3203</v>
      </c>
      <c r="AF161" t="s">
        <v>3298</v>
      </c>
      <c r="AG161">
        <v>14</v>
      </c>
      <c r="AH161">
        <v>0</v>
      </c>
      <c r="AI161">
        <v>9</v>
      </c>
      <c r="AJ161">
        <v>5</v>
      </c>
      <c r="AK161">
        <v>0</v>
      </c>
      <c r="AL161">
        <v>0</v>
      </c>
      <c r="AM161">
        <v>3</v>
      </c>
      <c r="AN161">
        <v>450</v>
      </c>
      <c r="AO161">
        <v>2</v>
      </c>
      <c r="AP161" t="s">
        <v>2212</v>
      </c>
      <c r="AQ161" t="s">
        <v>428</v>
      </c>
      <c r="AR161" s="4">
        <f t="shared" si="47"/>
        <v>13</v>
      </c>
      <c r="AS161">
        <v>1</v>
      </c>
      <c r="AT161" t="s">
        <v>718</v>
      </c>
      <c r="AU161">
        <v>8</v>
      </c>
      <c r="AV161" t="s">
        <v>716</v>
      </c>
      <c r="AW161">
        <v>8</v>
      </c>
      <c r="AY161">
        <v>6</v>
      </c>
      <c r="AZ161" t="s">
        <v>756</v>
      </c>
      <c r="BA161">
        <v>3</v>
      </c>
      <c r="BB161" t="s">
        <v>757</v>
      </c>
      <c r="CF161">
        <v>2</v>
      </c>
      <c r="CI161">
        <v>2</v>
      </c>
      <c r="CJ161">
        <v>1</v>
      </c>
      <c r="CK161" s="4">
        <f t="shared" si="48"/>
        <v>21</v>
      </c>
      <c r="CL161">
        <v>7</v>
      </c>
      <c r="CM161">
        <v>1</v>
      </c>
      <c r="CN161">
        <v>7</v>
      </c>
      <c r="CO161">
        <v>7</v>
      </c>
      <c r="DK161">
        <v>3</v>
      </c>
      <c r="DL161">
        <v>50000</v>
      </c>
      <c r="DM161">
        <v>50000</v>
      </c>
      <c r="DN161">
        <v>50000</v>
      </c>
      <c r="DW161">
        <v>30</v>
      </c>
      <c r="DX161" t="s">
        <v>433</v>
      </c>
      <c r="DY161">
        <v>2025</v>
      </c>
      <c r="DZ161" t="s">
        <v>3220</v>
      </c>
      <c r="EA161" t="s">
        <v>3216</v>
      </c>
      <c r="EB161" t="s">
        <v>3217</v>
      </c>
      <c r="EC161" t="s">
        <v>3218</v>
      </c>
      <c r="ED161" t="s">
        <v>3219</v>
      </c>
      <c r="EF161" t="s">
        <v>3312</v>
      </c>
      <c r="EG161" t="s">
        <v>3313</v>
      </c>
      <c r="EI161" s="10" t="s">
        <v>3299</v>
      </c>
      <c r="EL161" s="10" t="s">
        <v>3300</v>
      </c>
      <c r="ER161" s="10" t="s">
        <v>3301</v>
      </c>
      <c r="EX161" s="10" t="s">
        <v>3302</v>
      </c>
      <c r="FK161">
        <v>0</v>
      </c>
      <c r="FL161" s="4">
        <f t="shared" si="49"/>
        <v>0</v>
      </c>
      <c r="FM161" t="s">
        <v>443</v>
      </c>
      <c r="FN161">
        <v>100000</v>
      </c>
      <c r="FO161" s="4">
        <f t="shared" si="50"/>
        <v>71.428571428571431</v>
      </c>
      <c r="FP161" t="s">
        <v>3180</v>
      </c>
      <c r="FQ161">
        <v>50100</v>
      </c>
      <c r="FR161" s="4">
        <f t="shared" si="51"/>
        <v>25.05</v>
      </c>
      <c r="FS161" t="s">
        <v>444</v>
      </c>
      <c r="FT161">
        <v>10000</v>
      </c>
      <c r="FU161" s="4">
        <f t="shared" si="52"/>
        <v>0.66666666666666663</v>
      </c>
      <c r="FV161" s="4">
        <f t="shared" si="53"/>
        <v>97.145238095238099</v>
      </c>
      <c r="FW161" s="4" t="str">
        <f t="shared" si="46"/>
        <v>ALTO</v>
      </c>
    </row>
    <row r="162" spans="1:179" x14ac:dyDescent="0.3">
      <c r="A162">
        <v>160</v>
      </c>
      <c r="B162" t="s">
        <v>542</v>
      </c>
      <c r="C162" t="s">
        <v>3221</v>
      </c>
      <c r="D162" t="s">
        <v>3222</v>
      </c>
      <c r="E162" t="s">
        <v>3223</v>
      </c>
      <c r="F162" t="s">
        <v>3224</v>
      </c>
      <c r="G162" t="s">
        <v>542</v>
      </c>
      <c r="H162" t="s">
        <v>708</v>
      </c>
      <c r="I162" t="s">
        <v>3225</v>
      </c>
      <c r="J162">
        <v>12</v>
      </c>
      <c r="L162" t="s">
        <v>3226</v>
      </c>
      <c r="M162" t="s">
        <v>3201</v>
      </c>
      <c r="N162" t="s">
        <v>3202</v>
      </c>
      <c r="O162">
        <v>41300</v>
      </c>
      <c r="P162">
        <v>2751042219</v>
      </c>
      <c r="Q162" s="3" t="s">
        <v>3303</v>
      </c>
      <c r="R162">
        <v>4</v>
      </c>
      <c r="S162" t="s">
        <v>3227</v>
      </c>
      <c r="T162" t="s">
        <v>2170</v>
      </c>
      <c r="V162">
        <v>3477.15</v>
      </c>
      <c r="W162">
        <v>281.02999999999997</v>
      </c>
      <c r="X162">
        <v>1</v>
      </c>
      <c r="Y162">
        <v>2</v>
      </c>
      <c r="Z162">
        <v>2</v>
      </c>
      <c r="AA162">
        <v>2</v>
      </c>
      <c r="AB162">
        <v>1</v>
      </c>
      <c r="AC162">
        <v>0</v>
      </c>
      <c r="AD162" t="s">
        <v>876</v>
      </c>
      <c r="AE162" t="s">
        <v>3203</v>
      </c>
      <c r="AF162" t="s">
        <v>3304</v>
      </c>
      <c r="AG162">
        <v>22</v>
      </c>
      <c r="AH162">
        <v>0</v>
      </c>
      <c r="AI162">
        <v>10</v>
      </c>
      <c r="AJ162">
        <v>12</v>
      </c>
      <c r="AK162">
        <v>0</v>
      </c>
      <c r="AL162">
        <v>0</v>
      </c>
      <c r="AM162">
        <v>3</v>
      </c>
      <c r="AN162">
        <v>70</v>
      </c>
      <c r="AO162">
        <v>2</v>
      </c>
      <c r="AP162" t="s">
        <v>2212</v>
      </c>
      <c r="AQ162" t="s">
        <v>428</v>
      </c>
      <c r="AR162" s="4">
        <f t="shared" si="47"/>
        <v>21</v>
      </c>
      <c r="AS162">
        <v>1</v>
      </c>
      <c r="AT162" t="s">
        <v>718</v>
      </c>
      <c r="AU162">
        <v>11</v>
      </c>
      <c r="AV162" t="s">
        <v>716</v>
      </c>
      <c r="AW162">
        <v>11</v>
      </c>
      <c r="AY162">
        <v>7</v>
      </c>
      <c r="AZ162" t="s">
        <v>756</v>
      </c>
      <c r="BA162">
        <v>3</v>
      </c>
      <c r="BB162" t="s">
        <v>1607</v>
      </c>
      <c r="BE162">
        <v>1</v>
      </c>
      <c r="BF162" t="s">
        <v>3177</v>
      </c>
      <c r="CD162">
        <v>7</v>
      </c>
      <c r="CF162">
        <v>1</v>
      </c>
      <c r="CJ162">
        <v>1</v>
      </c>
      <c r="CK162" s="4">
        <f t="shared" si="48"/>
        <v>24</v>
      </c>
      <c r="CL162">
        <v>8</v>
      </c>
      <c r="CM162">
        <v>1</v>
      </c>
      <c r="CN162">
        <v>8</v>
      </c>
      <c r="CO162">
        <v>8</v>
      </c>
      <c r="DK162">
        <v>3</v>
      </c>
      <c r="DL162">
        <v>80000</v>
      </c>
      <c r="DM162">
        <v>70000</v>
      </c>
      <c r="DN162">
        <v>50000</v>
      </c>
      <c r="DW162">
        <v>30</v>
      </c>
      <c r="DX162" t="s">
        <v>433</v>
      </c>
      <c r="DY162">
        <v>2025</v>
      </c>
      <c r="DZ162" t="s">
        <v>3231</v>
      </c>
      <c r="EA162" t="s">
        <v>3229</v>
      </c>
      <c r="EB162" t="s">
        <v>437</v>
      </c>
      <c r="EC162" t="s">
        <v>3228</v>
      </c>
      <c r="ED162" t="s">
        <v>3230</v>
      </c>
      <c r="EF162" t="s">
        <v>3312</v>
      </c>
      <c r="EG162" t="s">
        <v>3313</v>
      </c>
      <c r="EI162" s="10" t="s">
        <v>3305</v>
      </c>
      <c r="EL162" s="10" t="s">
        <v>3306</v>
      </c>
      <c r="ER162" s="10" t="s">
        <v>3307</v>
      </c>
      <c r="EU162" s="10" t="s">
        <v>3308</v>
      </c>
      <c r="EX162" s="10" t="s">
        <v>3309</v>
      </c>
      <c r="FA162" s="10" t="s">
        <v>3310</v>
      </c>
      <c r="FD162" s="10" t="s">
        <v>3311</v>
      </c>
      <c r="FK162">
        <v>0</v>
      </c>
      <c r="FL162" s="4">
        <f t="shared" si="49"/>
        <v>0</v>
      </c>
      <c r="FM162" t="s">
        <v>443</v>
      </c>
      <c r="FN162">
        <v>150000</v>
      </c>
      <c r="FO162" s="4">
        <f t="shared" si="50"/>
        <v>107.14285714285714</v>
      </c>
      <c r="FP162" t="s">
        <v>3180</v>
      </c>
      <c r="FQ162">
        <v>50130</v>
      </c>
      <c r="FR162" s="4">
        <f t="shared" si="51"/>
        <v>25.065000000000001</v>
      </c>
      <c r="FS162" t="s">
        <v>444</v>
      </c>
      <c r="FT162">
        <v>10000</v>
      </c>
      <c r="FU162" s="4">
        <f t="shared" si="52"/>
        <v>0.66666666666666663</v>
      </c>
      <c r="FV162" s="4">
        <f t="shared" si="53"/>
        <v>132.87452380952379</v>
      </c>
      <c r="FW162" s="4" t="str">
        <f t="shared" si="46"/>
        <v>ALTO</v>
      </c>
    </row>
    <row r="163" spans="1:179" x14ac:dyDescent="0.3">
      <c r="A163">
        <v>161</v>
      </c>
      <c r="B163" t="s">
        <v>542</v>
      </c>
      <c r="C163" t="s">
        <v>3368</v>
      </c>
      <c r="D163" t="s">
        <v>3369</v>
      </c>
      <c r="E163" t="s">
        <v>3370</v>
      </c>
      <c r="F163" t="s">
        <v>3371</v>
      </c>
      <c r="G163" t="s">
        <v>542</v>
      </c>
      <c r="H163" t="s">
        <v>708</v>
      </c>
      <c r="I163" t="s">
        <v>3260</v>
      </c>
      <c r="J163">
        <v>6</v>
      </c>
      <c r="L163" t="s">
        <v>3261</v>
      </c>
      <c r="M163" t="s">
        <v>1190</v>
      </c>
      <c r="N163" t="s">
        <v>423</v>
      </c>
      <c r="O163">
        <v>74470</v>
      </c>
      <c r="P163">
        <v>2434369323</v>
      </c>
      <c r="Q163" s="3" t="s">
        <v>3372</v>
      </c>
      <c r="R163">
        <v>18</v>
      </c>
      <c r="S163" t="s">
        <v>3373</v>
      </c>
      <c r="T163" t="s">
        <v>2170</v>
      </c>
      <c r="V163">
        <v>4789.0200000000004</v>
      </c>
      <c r="W163">
        <v>1500</v>
      </c>
      <c r="X163">
        <v>1</v>
      </c>
      <c r="Y163">
        <v>2</v>
      </c>
      <c r="Z163">
        <v>2</v>
      </c>
      <c r="AA163">
        <v>2</v>
      </c>
      <c r="AB163">
        <v>1</v>
      </c>
      <c r="AC163">
        <v>0</v>
      </c>
      <c r="AD163" t="s">
        <v>876</v>
      </c>
      <c r="AE163" t="s">
        <v>3368</v>
      </c>
      <c r="AF163" t="s">
        <v>3374</v>
      </c>
      <c r="AG163">
        <v>17</v>
      </c>
      <c r="AH163">
        <v>0</v>
      </c>
      <c r="AI163">
        <v>16</v>
      </c>
      <c r="AJ163">
        <v>1</v>
      </c>
      <c r="AK163">
        <v>0</v>
      </c>
      <c r="AL163">
        <v>0</v>
      </c>
      <c r="AM163">
        <v>3</v>
      </c>
      <c r="AN163">
        <v>30</v>
      </c>
      <c r="AO163">
        <v>4</v>
      </c>
      <c r="AP163" t="s">
        <v>2212</v>
      </c>
      <c r="AQ163" t="s">
        <v>428</v>
      </c>
      <c r="AR163" s="4">
        <f t="shared" ref="AR163:AR194" si="54">+AS163+AU163+BE163+CD163+CE163+CF163+CG163+CH163+CI163+CW163</f>
        <v>35</v>
      </c>
      <c r="AS163">
        <v>1</v>
      </c>
      <c r="AT163" t="s">
        <v>718</v>
      </c>
      <c r="AU163">
        <v>17</v>
      </c>
      <c r="AV163" t="s">
        <v>716</v>
      </c>
      <c r="AW163">
        <v>17</v>
      </c>
      <c r="AY163">
        <v>8</v>
      </c>
      <c r="AZ163" t="s">
        <v>756</v>
      </c>
      <c r="BA163">
        <v>3</v>
      </c>
      <c r="BB163" t="s">
        <v>1607</v>
      </c>
      <c r="BE163">
        <v>1</v>
      </c>
      <c r="BF163" t="s">
        <v>2013</v>
      </c>
      <c r="BI163" t="s">
        <v>2060</v>
      </c>
      <c r="CD163">
        <v>12</v>
      </c>
      <c r="CF163">
        <v>1</v>
      </c>
      <c r="CH163">
        <v>2</v>
      </c>
      <c r="CI163">
        <v>1</v>
      </c>
      <c r="CJ163">
        <v>1</v>
      </c>
      <c r="CK163" s="4">
        <f t="shared" si="48"/>
        <v>45</v>
      </c>
      <c r="CL163">
        <v>15</v>
      </c>
      <c r="CN163">
        <v>15</v>
      </c>
      <c r="CO163">
        <v>15</v>
      </c>
      <c r="DK163">
        <v>3</v>
      </c>
      <c r="DL163">
        <v>100000</v>
      </c>
      <c r="DM163">
        <v>50000</v>
      </c>
      <c r="DN163">
        <v>50000</v>
      </c>
      <c r="DW163">
        <v>12</v>
      </c>
      <c r="DX163" t="s">
        <v>817</v>
      </c>
      <c r="DY163">
        <v>2025</v>
      </c>
      <c r="DZ163" t="s">
        <v>3375</v>
      </c>
      <c r="EA163" t="s">
        <v>3354</v>
      </c>
      <c r="EB163" t="s">
        <v>3355</v>
      </c>
      <c r="EC163" t="s">
        <v>3356</v>
      </c>
      <c r="ED163" t="s">
        <v>3357</v>
      </c>
      <c r="EF163" t="s">
        <v>439</v>
      </c>
      <c r="EG163" t="s">
        <v>440</v>
      </c>
      <c r="EI163" s="10" t="s">
        <v>3376</v>
      </c>
      <c r="EL163" s="10" t="s">
        <v>3377</v>
      </c>
      <c r="EO163" s="10" t="s">
        <v>3378</v>
      </c>
      <c r="ER163" s="10" t="s">
        <v>3379</v>
      </c>
      <c r="EU163" s="10" t="s">
        <v>3380</v>
      </c>
      <c r="EX163" s="10" t="s">
        <v>3381</v>
      </c>
      <c r="FA163" s="10" t="s">
        <v>3382</v>
      </c>
      <c r="FD163" s="10" t="s">
        <v>3383</v>
      </c>
      <c r="FG163" s="10" t="s">
        <v>3384</v>
      </c>
      <c r="FK163">
        <v>0</v>
      </c>
      <c r="FL163" s="4">
        <f t="shared" si="49"/>
        <v>0</v>
      </c>
      <c r="FM163" t="s">
        <v>443</v>
      </c>
      <c r="FN163">
        <v>150000</v>
      </c>
      <c r="FO163" s="4">
        <f t="shared" si="50"/>
        <v>107.14285714285714</v>
      </c>
      <c r="FP163" t="s">
        <v>724</v>
      </c>
      <c r="FQ163">
        <v>50100</v>
      </c>
      <c r="FR163" s="4">
        <f t="shared" si="51"/>
        <v>25.05</v>
      </c>
      <c r="FS163" t="s">
        <v>444</v>
      </c>
      <c r="FT163">
        <v>10000</v>
      </c>
      <c r="FU163" s="4">
        <f t="shared" si="52"/>
        <v>0.66666666666666663</v>
      </c>
      <c r="FV163" s="4">
        <f t="shared" si="53"/>
        <v>132.85952380952381</v>
      </c>
      <c r="FW163" s="4" t="str">
        <f t="shared" si="46"/>
        <v>ALTO</v>
      </c>
    </row>
    <row r="164" spans="1:179" x14ac:dyDescent="0.3">
      <c r="A164">
        <v>162</v>
      </c>
      <c r="B164" t="s">
        <v>515</v>
      </c>
      <c r="C164" t="s">
        <v>3232</v>
      </c>
      <c r="D164" t="s">
        <v>3233</v>
      </c>
      <c r="E164" t="s">
        <v>3234</v>
      </c>
      <c r="G164" t="s">
        <v>3235</v>
      </c>
      <c r="H164" t="s">
        <v>3236</v>
      </c>
      <c r="I164" t="s">
        <v>3237</v>
      </c>
      <c r="J164" t="s">
        <v>3238</v>
      </c>
      <c r="L164" t="s">
        <v>3239</v>
      </c>
      <c r="M164" t="s">
        <v>1190</v>
      </c>
      <c r="N164" t="s">
        <v>423</v>
      </c>
      <c r="O164">
        <v>74570</v>
      </c>
      <c r="P164">
        <v>2436881988</v>
      </c>
      <c r="Q164" s="3" t="s">
        <v>3314</v>
      </c>
      <c r="R164">
        <v>4</v>
      </c>
      <c r="S164" t="s">
        <v>3240</v>
      </c>
      <c r="T164" t="s">
        <v>2170</v>
      </c>
      <c r="V164">
        <v>680.04</v>
      </c>
      <c r="W164">
        <v>680.04</v>
      </c>
      <c r="X164">
        <v>1</v>
      </c>
      <c r="Y164">
        <v>2</v>
      </c>
      <c r="Z164">
        <v>2</v>
      </c>
      <c r="AA164">
        <v>2</v>
      </c>
      <c r="AB164">
        <v>1</v>
      </c>
      <c r="AC164">
        <v>0</v>
      </c>
      <c r="AD164" t="s">
        <v>876</v>
      </c>
      <c r="AE164" t="s">
        <v>3241</v>
      </c>
      <c r="AF164" t="s">
        <v>3319</v>
      </c>
      <c r="AG164">
        <v>4</v>
      </c>
      <c r="AH164">
        <v>0</v>
      </c>
      <c r="AI164">
        <v>3</v>
      </c>
      <c r="AJ164">
        <v>1</v>
      </c>
      <c r="AK164">
        <v>0</v>
      </c>
      <c r="AL164">
        <v>0</v>
      </c>
      <c r="AM164">
        <v>1</v>
      </c>
      <c r="AN164">
        <v>20</v>
      </c>
      <c r="AO164">
        <v>2</v>
      </c>
      <c r="AP164" t="s">
        <v>3242</v>
      </c>
      <c r="AQ164" t="s">
        <v>3243</v>
      </c>
      <c r="AR164" s="4">
        <f t="shared" si="54"/>
        <v>25</v>
      </c>
      <c r="AS164">
        <v>2</v>
      </c>
      <c r="AT164" t="s">
        <v>2815</v>
      </c>
      <c r="AU164">
        <v>7</v>
      </c>
      <c r="AV164" t="s">
        <v>3315</v>
      </c>
      <c r="AW164">
        <v>5</v>
      </c>
      <c r="AX164">
        <v>2</v>
      </c>
      <c r="AY164">
        <v>10</v>
      </c>
      <c r="AZ164" t="s">
        <v>3323</v>
      </c>
      <c r="BE164">
        <v>1</v>
      </c>
      <c r="BF164" t="s">
        <v>2013</v>
      </c>
      <c r="BI164" t="s">
        <v>718</v>
      </c>
      <c r="CD164">
        <v>7</v>
      </c>
      <c r="CE164">
        <v>1</v>
      </c>
      <c r="CF164">
        <v>2</v>
      </c>
      <c r="CH164">
        <v>2</v>
      </c>
      <c r="CI164">
        <v>3</v>
      </c>
      <c r="CJ164">
        <v>1</v>
      </c>
      <c r="CK164" s="4">
        <f t="shared" si="48"/>
        <v>2</v>
      </c>
      <c r="CL164">
        <v>2</v>
      </c>
      <c r="DW164">
        <v>12</v>
      </c>
      <c r="DX164" t="s">
        <v>817</v>
      </c>
      <c r="DY164">
        <v>2025</v>
      </c>
      <c r="DZ164" t="s">
        <v>3316</v>
      </c>
      <c r="EA164" t="s">
        <v>743</v>
      </c>
      <c r="EB164" t="s">
        <v>3317</v>
      </c>
      <c r="EC164" t="s">
        <v>3318</v>
      </c>
      <c r="ED164" t="s">
        <v>743</v>
      </c>
      <c r="EF164" t="s">
        <v>439</v>
      </c>
      <c r="EG164" t="s">
        <v>440</v>
      </c>
      <c r="EI164" s="10" t="s">
        <v>3320</v>
      </c>
      <c r="EL164" s="10" t="s">
        <v>3321</v>
      </c>
      <c r="FJ164" t="s">
        <v>2054</v>
      </c>
      <c r="FK164">
        <v>8210</v>
      </c>
      <c r="FL164" s="4">
        <f t="shared" si="49"/>
        <v>2.7366666666666668</v>
      </c>
      <c r="FN164">
        <v>0</v>
      </c>
      <c r="FO164" s="4">
        <f t="shared" si="50"/>
        <v>0</v>
      </c>
      <c r="FP164" t="s">
        <v>3322</v>
      </c>
      <c r="FQ164">
        <v>30</v>
      </c>
      <c r="FR164" s="4">
        <f t="shared" si="51"/>
        <v>1.4999999999999999E-2</v>
      </c>
      <c r="FS164" t="s">
        <v>444</v>
      </c>
      <c r="FT164">
        <v>2000</v>
      </c>
      <c r="FU164" s="4">
        <f t="shared" si="52"/>
        <v>0.13333333333333333</v>
      </c>
      <c r="FV164" s="4">
        <f t="shared" si="53"/>
        <v>2.8850000000000002</v>
      </c>
      <c r="FW164" s="4" t="str">
        <f t="shared" si="46"/>
        <v>ALTO</v>
      </c>
    </row>
    <row r="165" spans="1:179" x14ac:dyDescent="0.3">
      <c r="A165">
        <v>163</v>
      </c>
      <c r="B165" t="s">
        <v>515</v>
      </c>
      <c r="C165" t="s">
        <v>3244</v>
      </c>
      <c r="D165" t="s">
        <v>3245</v>
      </c>
      <c r="E165" t="s">
        <v>3246</v>
      </c>
      <c r="G165" t="s">
        <v>3247</v>
      </c>
      <c r="H165" t="s">
        <v>3248</v>
      </c>
      <c r="I165" t="s">
        <v>3249</v>
      </c>
      <c r="J165">
        <v>10</v>
      </c>
      <c r="L165" t="s">
        <v>421</v>
      </c>
      <c r="M165" t="s">
        <v>1190</v>
      </c>
      <c r="N165" t="s">
        <v>423</v>
      </c>
      <c r="O165">
        <v>74400</v>
      </c>
      <c r="P165">
        <v>2751027932</v>
      </c>
      <c r="Q165" s="3" t="s">
        <v>3324</v>
      </c>
      <c r="R165">
        <v>7</v>
      </c>
      <c r="S165">
        <v>2018</v>
      </c>
      <c r="T165" t="s">
        <v>2170</v>
      </c>
      <c r="V165">
        <v>110</v>
      </c>
      <c r="W165">
        <v>110</v>
      </c>
      <c r="X165">
        <v>1</v>
      </c>
      <c r="Y165">
        <v>2</v>
      </c>
      <c r="Z165">
        <v>1</v>
      </c>
      <c r="AA165">
        <v>1</v>
      </c>
      <c r="AB165">
        <v>1</v>
      </c>
      <c r="AC165">
        <v>0</v>
      </c>
      <c r="AD165" t="s">
        <v>813</v>
      </c>
      <c r="AE165" t="s">
        <v>3250</v>
      </c>
      <c r="AF165" t="s">
        <v>3325</v>
      </c>
      <c r="AG165">
        <v>8</v>
      </c>
      <c r="AH165">
        <v>0</v>
      </c>
      <c r="AI165">
        <v>0</v>
      </c>
      <c r="AJ165">
        <v>8</v>
      </c>
      <c r="AK165">
        <v>0</v>
      </c>
      <c r="AL165">
        <v>0</v>
      </c>
      <c r="AM165">
        <v>2</v>
      </c>
      <c r="AN165">
        <v>200</v>
      </c>
      <c r="AO165">
        <v>6</v>
      </c>
      <c r="AP165" t="s">
        <v>2212</v>
      </c>
      <c r="AQ165" t="s">
        <v>3251</v>
      </c>
      <c r="AR165" s="4">
        <f t="shared" si="54"/>
        <v>7</v>
      </c>
      <c r="AS165">
        <v>1</v>
      </c>
      <c r="AT165" t="s">
        <v>2058</v>
      </c>
      <c r="AU165">
        <v>2</v>
      </c>
      <c r="AV165" t="s">
        <v>3255</v>
      </c>
      <c r="AW165">
        <v>2</v>
      </c>
      <c r="BL165">
        <v>2</v>
      </c>
      <c r="BM165" t="s">
        <v>3255</v>
      </c>
      <c r="CD165">
        <v>2</v>
      </c>
      <c r="CI165">
        <v>2</v>
      </c>
      <c r="CK165" s="4">
        <f t="shared" si="48"/>
        <v>2</v>
      </c>
      <c r="CL165">
        <v>2</v>
      </c>
      <c r="CM165">
        <v>1</v>
      </c>
      <c r="DW165">
        <v>12</v>
      </c>
      <c r="DX165" t="s">
        <v>817</v>
      </c>
      <c r="DY165">
        <v>2025</v>
      </c>
      <c r="DZ165" t="s">
        <v>3326</v>
      </c>
      <c r="EA165" t="s">
        <v>2332</v>
      </c>
      <c r="EB165" t="s">
        <v>3327</v>
      </c>
      <c r="EC165" t="s">
        <v>3328</v>
      </c>
      <c r="ED165" t="s">
        <v>3329</v>
      </c>
      <c r="EF165" t="s">
        <v>439</v>
      </c>
      <c r="EG165" t="s">
        <v>440</v>
      </c>
      <c r="EI165" s="10" t="s">
        <v>3330</v>
      </c>
      <c r="EL165" s="10" t="s">
        <v>3331</v>
      </c>
      <c r="ER165" s="10" t="s">
        <v>3332</v>
      </c>
      <c r="EU165" s="10" t="s">
        <v>3333</v>
      </c>
      <c r="EX165" s="10" t="s">
        <v>3334</v>
      </c>
      <c r="FA165" s="10" t="s">
        <v>3335</v>
      </c>
      <c r="FD165" s="10" t="s">
        <v>3336</v>
      </c>
      <c r="FJ165" t="s">
        <v>2054</v>
      </c>
      <c r="FK165">
        <v>287</v>
      </c>
      <c r="FL165" s="4">
        <f t="shared" si="49"/>
        <v>9.5666666666666664E-2</v>
      </c>
      <c r="FM165" t="s">
        <v>442</v>
      </c>
      <c r="FN165">
        <v>20</v>
      </c>
      <c r="FO165" s="4">
        <f t="shared" si="50"/>
        <v>1.4285714285714285E-2</v>
      </c>
      <c r="FP165" t="s">
        <v>3322</v>
      </c>
      <c r="FQ165">
        <v>30</v>
      </c>
      <c r="FR165" s="4">
        <f t="shared" si="51"/>
        <v>1.4999999999999999E-2</v>
      </c>
      <c r="FS165" t="s">
        <v>444</v>
      </c>
      <c r="FT165">
        <v>2000</v>
      </c>
      <c r="FU165" s="4">
        <f t="shared" si="52"/>
        <v>0.13333333333333333</v>
      </c>
      <c r="FV165" s="4">
        <f t="shared" si="53"/>
        <v>0.25828571428571429</v>
      </c>
      <c r="FW165" s="4" t="str">
        <f t="shared" si="46"/>
        <v>ORDINARIO</v>
      </c>
    </row>
    <row r="166" spans="1:179" x14ac:dyDescent="0.3">
      <c r="A166">
        <v>164</v>
      </c>
      <c r="B166" t="s">
        <v>515</v>
      </c>
      <c r="C166" t="s">
        <v>3252</v>
      </c>
      <c r="D166" t="s">
        <v>3253</v>
      </c>
      <c r="E166" t="s">
        <v>3254</v>
      </c>
      <c r="G166" t="s">
        <v>3255</v>
      </c>
      <c r="H166" t="s">
        <v>3256</v>
      </c>
      <c r="I166" t="s">
        <v>3237</v>
      </c>
      <c r="J166">
        <v>60</v>
      </c>
      <c r="L166" t="s">
        <v>3239</v>
      </c>
      <c r="M166" t="s">
        <v>1190</v>
      </c>
      <c r="N166" t="s">
        <v>423</v>
      </c>
      <c r="O166">
        <v>74570</v>
      </c>
      <c r="P166">
        <v>2434362682</v>
      </c>
      <c r="Q166" s="3" t="s">
        <v>3337</v>
      </c>
      <c r="R166">
        <v>11</v>
      </c>
      <c r="S166" t="s">
        <v>3257</v>
      </c>
      <c r="T166" t="s">
        <v>2170</v>
      </c>
      <c r="V166">
        <v>3000</v>
      </c>
      <c r="W166">
        <v>3000</v>
      </c>
      <c r="X166">
        <v>1</v>
      </c>
      <c r="Y166">
        <v>2</v>
      </c>
      <c r="Z166">
        <v>2</v>
      </c>
      <c r="AA166">
        <v>2</v>
      </c>
      <c r="AB166">
        <v>1</v>
      </c>
      <c r="AC166">
        <v>0</v>
      </c>
      <c r="AD166" t="s">
        <v>876</v>
      </c>
      <c r="AE166" t="s">
        <v>3252</v>
      </c>
      <c r="AF166" t="s">
        <v>3338</v>
      </c>
      <c r="AG166">
        <v>20</v>
      </c>
      <c r="AH166">
        <v>0</v>
      </c>
      <c r="AI166">
        <v>6</v>
      </c>
      <c r="AJ166">
        <v>14</v>
      </c>
      <c r="AK166">
        <v>0</v>
      </c>
      <c r="AL166">
        <v>0</v>
      </c>
      <c r="AM166">
        <v>2</v>
      </c>
      <c r="AN166">
        <v>200</v>
      </c>
      <c r="AO166">
        <v>2</v>
      </c>
      <c r="AP166" t="s">
        <v>2212</v>
      </c>
      <c r="AQ166" t="s">
        <v>3258</v>
      </c>
      <c r="AR166" s="4">
        <f t="shared" si="54"/>
        <v>9</v>
      </c>
      <c r="AS166">
        <v>1</v>
      </c>
      <c r="AT166" t="s">
        <v>2354</v>
      </c>
      <c r="AU166">
        <v>2</v>
      </c>
      <c r="AV166" t="s">
        <v>3255</v>
      </c>
      <c r="AW166">
        <v>2</v>
      </c>
      <c r="CD166">
        <v>2</v>
      </c>
      <c r="CF166">
        <v>2</v>
      </c>
      <c r="CI166">
        <v>2</v>
      </c>
      <c r="CK166" s="4">
        <f t="shared" si="48"/>
        <v>2</v>
      </c>
      <c r="CL166">
        <v>2</v>
      </c>
      <c r="CM166">
        <v>1</v>
      </c>
      <c r="DW166">
        <v>12</v>
      </c>
      <c r="DX166" t="s">
        <v>817</v>
      </c>
      <c r="DY166">
        <v>2025</v>
      </c>
      <c r="DZ166" t="s">
        <v>3339</v>
      </c>
      <c r="EA166" t="s">
        <v>3340</v>
      </c>
      <c r="EB166" t="s">
        <v>3341</v>
      </c>
      <c r="EC166" t="s">
        <v>3318</v>
      </c>
      <c r="ED166" t="s">
        <v>743</v>
      </c>
      <c r="EF166" t="s">
        <v>439</v>
      </c>
      <c r="EG166" t="s">
        <v>440</v>
      </c>
      <c r="EI166" s="10" t="s">
        <v>3342</v>
      </c>
      <c r="EL166" s="10" t="s">
        <v>3343</v>
      </c>
      <c r="EO166" s="10" t="s">
        <v>3344</v>
      </c>
      <c r="ER166" s="10" t="s">
        <v>3345</v>
      </c>
      <c r="EU166" s="10" t="s">
        <v>3346</v>
      </c>
      <c r="EX166" s="10" t="s">
        <v>3347</v>
      </c>
      <c r="FA166" s="10" t="s">
        <v>3348</v>
      </c>
      <c r="FD166" s="10" t="s">
        <v>3349</v>
      </c>
      <c r="FG166" s="10" t="s">
        <v>3350</v>
      </c>
      <c r="FJ166" t="s">
        <v>2054</v>
      </c>
      <c r="FK166">
        <v>1100</v>
      </c>
      <c r="FL166" s="4">
        <f t="shared" si="49"/>
        <v>0.36666666666666664</v>
      </c>
      <c r="FM166" t="s">
        <v>442</v>
      </c>
      <c r="FN166">
        <v>20</v>
      </c>
      <c r="FO166" s="4">
        <f t="shared" si="50"/>
        <v>1.4285714285714285E-2</v>
      </c>
      <c r="FP166" t="s">
        <v>3322</v>
      </c>
      <c r="FQ166">
        <v>50</v>
      </c>
      <c r="FR166" s="4">
        <f t="shared" si="51"/>
        <v>2.5000000000000001E-2</v>
      </c>
      <c r="FS166" t="s">
        <v>444</v>
      </c>
      <c r="FT166">
        <v>8000</v>
      </c>
      <c r="FU166" s="4">
        <f t="shared" si="52"/>
        <v>0.53333333333333333</v>
      </c>
      <c r="FV166" s="4">
        <f t="shared" si="53"/>
        <v>0.93928571428571428</v>
      </c>
      <c r="FW166" s="4" t="str">
        <f t="shared" si="46"/>
        <v>ALTO</v>
      </c>
    </row>
    <row r="167" spans="1:179" x14ac:dyDescent="0.3">
      <c r="A167">
        <v>165</v>
      </c>
      <c r="B167" t="s">
        <v>515</v>
      </c>
      <c r="C167" t="s">
        <v>3252</v>
      </c>
      <c r="D167" t="s">
        <v>3259</v>
      </c>
      <c r="E167" t="s">
        <v>3254</v>
      </c>
      <c r="G167" t="s">
        <v>3255</v>
      </c>
      <c r="H167" t="s">
        <v>3256</v>
      </c>
      <c r="I167" t="s">
        <v>3260</v>
      </c>
      <c r="J167">
        <v>6</v>
      </c>
      <c r="L167" t="s">
        <v>3261</v>
      </c>
      <c r="M167" t="s">
        <v>1190</v>
      </c>
      <c r="N167" t="s">
        <v>423</v>
      </c>
      <c r="O167">
        <v>74470</v>
      </c>
      <c r="P167">
        <v>2436883265</v>
      </c>
      <c r="Q167" s="3" t="s">
        <v>3351</v>
      </c>
      <c r="R167">
        <v>6</v>
      </c>
      <c r="S167" t="s">
        <v>3262</v>
      </c>
      <c r="T167" t="s">
        <v>2170</v>
      </c>
      <c r="V167">
        <v>2844.52</v>
      </c>
      <c r="W167">
        <v>2844.52</v>
      </c>
      <c r="X167">
        <v>1</v>
      </c>
      <c r="Y167">
        <v>2</v>
      </c>
      <c r="Z167">
        <v>2</v>
      </c>
      <c r="AA167">
        <v>2</v>
      </c>
      <c r="AB167">
        <v>1</v>
      </c>
      <c r="AC167">
        <v>0</v>
      </c>
      <c r="AD167" t="s">
        <v>876</v>
      </c>
      <c r="AE167" t="s">
        <v>3252</v>
      </c>
      <c r="AF167" t="s">
        <v>3352</v>
      </c>
      <c r="AG167">
        <v>12</v>
      </c>
      <c r="AH167">
        <v>0</v>
      </c>
      <c r="AI167">
        <v>3</v>
      </c>
      <c r="AJ167">
        <v>9</v>
      </c>
      <c r="AK167">
        <v>0</v>
      </c>
      <c r="AL167">
        <v>0</v>
      </c>
      <c r="AM167">
        <v>2</v>
      </c>
      <c r="AN167">
        <v>200</v>
      </c>
      <c r="AO167">
        <v>2</v>
      </c>
      <c r="AP167" t="s">
        <v>2212</v>
      </c>
      <c r="AQ167" t="s">
        <v>3258</v>
      </c>
      <c r="AR167" s="4">
        <f t="shared" si="54"/>
        <v>7</v>
      </c>
      <c r="AS167">
        <v>1</v>
      </c>
      <c r="AT167" t="s">
        <v>1860</v>
      </c>
      <c r="AU167">
        <v>2</v>
      </c>
      <c r="AV167" t="s">
        <v>3255</v>
      </c>
      <c r="AW167">
        <v>2</v>
      </c>
      <c r="CD167">
        <v>1</v>
      </c>
      <c r="CF167">
        <v>1</v>
      </c>
      <c r="CH167">
        <v>1</v>
      </c>
      <c r="CI167">
        <v>1</v>
      </c>
      <c r="CK167" s="4">
        <f t="shared" si="48"/>
        <v>1</v>
      </c>
      <c r="CL167">
        <v>1</v>
      </c>
      <c r="DW167">
        <v>12</v>
      </c>
      <c r="DX167" t="s">
        <v>817</v>
      </c>
      <c r="DY167">
        <v>2025</v>
      </c>
      <c r="DZ167" t="s">
        <v>3353</v>
      </c>
      <c r="EA167" t="s">
        <v>3354</v>
      </c>
      <c r="EB167" t="s">
        <v>3355</v>
      </c>
      <c r="EC167" t="s">
        <v>3356</v>
      </c>
      <c r="ED167" t="s">
        <v>3357</v>
      </c>
      <c r="EF167" t="s">
        <v>439</v>
      </c>
      <c r="EG167" t="s">
        <v>440</v>
      </c>
      <c r="EI167" s="10" t="s">
        <v>3358</v>
      </c>
      <c r="EL167" s="10" t="s">
        <v>3359</v>
      </c>
      <c r="EO167" s="10" t="s">
        <v>3360</v>
      </c>
      <c r="ER167" s="10" t="s">
        <v>3361</v>
      </c>
      <c r="EU167" s="10" t="s">
        <v>3362</v>
      </c>
      <c r="EX167" s="10" t="s">
        <v>3363</v>
      </c>
      <c r="FA167" s="10" t="s">
        <v>3364</v>
      </c>
      <c r="FD167" s="10" t="s">
        <v>3365</v>
      </c>
      <c r="FG167" s="10" t="s">
        <v>3366</v>
      </c>
      <c r="FJ167" t="s">
        <v>2054</v>
      </c>
      <c r="FK167">
        <v>860</v>
      </c>
      <c r="FL167" s="4">
        <f t="shared" si="49"/>
        <v>0.28666666666666668</v>
      </c>
      <c r="FN167">
        <v>0</v>
      </c>
      <c r="FO167" s="4">
        <f t="shared" si="50"/>
        <v>0</v>
      </c>
      <c r="FP167" t="s">
        <v>3322</v>
      </c>
      <c r="FQ167">
        <v>143</v>
      </c>
      <c r="FR167" s="4">
        <f t="shared" si="51"/>
        <v>7.1499999999999994E-2</v>
      </c>
      <c r="FS167" t="s">
        <v>444</v>
      </c>
      <c r="FT167">
        <v>8000</v>
      </c>
      <c r="FU167" s="4">
        <f t="shared" si="52"/>
        <v>0.53333333333333333</v>
      </c>
      <c r="FV167" s="4">
        <f t="shared" si="53"/>
        <v>0.89149999999999996</v>
      </c>
      <c r="FW167" s="4" t="str">
        <f t="shared" si="46"/>
        <v>ORDINARIO</v>
      </c>
    </row>
    <row r="168" spans="1:179" x14ac:dyDescent="0.3">
      <c r="A168">
        <v>166</v>
      </c>
      <c r="B168" t="s">
        <v>806</v>
      </c>
      <c r="C168" t="s">
        <v>911</v>
      </c>
      <c r="D168" t="s">
        <v>3266</v>
      </c>
      <c r="E168" t="s">
        <v>808</v>
      </c>
      <c r="G168" t="s">
        <v>809</v>
      </c>
      <c r="H168" t="s">
        <v>810</v>
      </c>
      <c r="I168" t="s">
        <v>3263</v>
      </c>
      <c r="J168" t="s">
        <v>3264</v>
      </c>
      <c r="L168" t="s">
        <v>3265</v>
      </c>
      <c r="M168" t="s">
        <v>423</v>
      </c>
      <c r="N168" t="s">
        <v>423</v>
      </c>
      <c r="O168">
        <v>72400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B169" t="s">
        <v>806</v>
      </c>
      <c r="C169" t="s">
        <v>911</v>
      </c>
      <c r="D169" t="s">
        <v>3367</v>
      </c>
      <c r="E169" t="s">
        <v>808</v>
      </c>
      <c r="G169" t="s">
        <v>2744</v>
      </c>
      <c r="H169" t="s">
        <v>810</v>
      </c>
      <c r="I169" t="s">
        <v>3267</v>
      </c>
      <c r="J169" t="s">
        <v>3268</v>
      </c>
      <c r="L169" t="s">
        <v>1092</v>
      </c>
      <c r="M169" t="s">
        <v>423</v>
      </c>
      <c r="N169" t="s">
        <v>423</v>
      </c>
      <c r="O169">
        <v>72400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B170" t="s">
        <v>515</v>
      </c>
      <c r="C170" t="s">
        <v>3385</v>
      </c>
      <c r="D170" t="s">
        <v>3386</v>
      </c>
      <c r="E170" t="s">
        <v>3387</v>
      </c>
      <c r="F170" t="s">
        <v>3388</v>
      </c>
      <c r="G170" t="s">
        <v>3390</v>
      </c>
      <c r="H170" t="s">
        <v>3391</v>
      </c>
      <c r="I170" t="s">
        <v>3389</v>
      </c>
      <c r="J170">
        <v>6</v>
      </c>
      <c r="L170" t="s">
        <v>3392</v>
      </c>
      <c r="M170" t="s">
        <v>493</v>
      </c>
      <c r="N170" t="s">
        <v>423</v>
      </c>
      <c r="O170">
        <v>75200</v>
      </c>
      <c r="P170">
        <v>2231088680</v>
      </c>
      <c r="Q170" s="3" t="s">
        <v>3393</v>
      </c>
      <c r="R170">
        <v>21</v>
      </c>
      <c r="S170" t="s">
        <v>3394</v>
      </c>
      <c r="T170" t="s">
        <v>2170</v>
      </c>
      <c r="V170">
        <v>330</v>
      </c>
      <c r="W170">
        <v>200</v>
      </c>
      <c r="X170">
        <v>1</v>
      </c>
      <c r="Y170">
        <v>2</v>
      </c>
      <c r="Z170">
        <v>3</v>
      </c>
      <c r="AA170">
        <v>1</v>
      </c>
      <c r="AB170">
        <v>1</v>
      </c>
      <c r="AC170">
        <v>0</v>
      </c>
      <c r="AD170" t="s">
        <v>813</v>
      </c>
      <c r="AE170" t="s">
        <v>3385</v>
      </c>
      <c r="AF170" t="s">
        <v>3385</v>
      </c>
      <c r="AG170">
        <v>9</v>
      </c>
      <c r="AH170">
        <v>0</v>
      </c>
      <c r="AI170">
        <v>0</v>
      </c>
      <c r="AJ170">
        <v>9</v>
      </c>
      <c r="AK170">
        <v>0</v>
      </c>
      <c r="AL170">
        <v>0</v>
      </c>
      <c r="AM170">
        <v>1</v>
      </c>
      <c r="AN170">
        <v>84</v>
      </c>
      <c r="AO170">
        <v>5</v>
      </c>
      <c r="AP170" t="s">
        <v>2472</v>
      </c>
      <c r="AQ170" t="s">
        <v>3395</v>
      </c>
      <c r="AR170" s="4">
        <f t="shared" si="54"/>
        <v>18</v>
      </c>
      <c r="AS170">
        <v>4</v>
      </c>
      <c r="AT170" t="s">
        <v>3396</v>
      </c>
      <c r="AU170">
        <v>4</v>
      </c>
      <c r="AV170" t="s">
        <v>3397</v>
      </c>
      <c r="AW170">
        <v>4</v>
      </c>
      <c r="BL170">
        <v>2</v>
      </c>
      <c r="BM170" t="s">
        <v>3396</v>
      </c>
      <c r="CD170">
        <v>7</v>
      </c>
      <c r="CF170">
        <v>2</v>
      </c>
      <c r="CH170">
        <v>1</v>
      </c>
      <c r="CJ170">
        <v>1</v>
      </c>
      <c r="CK170" s="4">
        <f t="shared" si="48"/>
        <v>0</v>
      </c>
      <c r="DW170">
        <v>5</v>
      </c>
      <c r="DX170" t="s">
        <v>817</v>
      </c>
      <c r="DY170">
        <v>2025</v>
      </c>
      <c r="DZ170" t="s">
        <v>3398</v>
      </c>
      <c r="EA170" t="s">
        <v>783</v>
      </c>
      <c r="EB170" t="s">
        <v>783</v>
      </c>
      <c r="EC170" t="s">
        <v>783</v>
      </c>
      <c r="ED170" t="s">
        <v>783</v>
      </c>
      <c r="EF170" t="s">
        <v>439</v>
      </c>
      <c r="EG170" t="s">
        <v>440</v>
      </c>
      <c r="EI170" s="10" t="s">
        <v>3399</v>
      </c>
      <c r="EL170" s="10" t="s">
        <v>3400</v>
      </c>
      <c r="ER170" s="10" t="s">
        <v>3401</v>
      </c>
      <c r="EX170" s="10" t="s">
        <v>3402</v>
      </c>
      <c r="FD170" s="10" t="s">
        <v>3403</v>
      </c>
      <c r="FK170">
        <v>0</v>
      </c>
      <c r="FL170" s="4">
        <f t="shared" si="49"/>
        <v>0</v>
      </c>
      <c r="FN170">
        <v>0</v>
      </c>
      <c r="FO170" s="4">
        <f t="shared" si="50"/>
        <v>0</v>
      </c>
      <c r="FQ170">
        <v>0</v>
      </c>
      <c r="FR170" s="4">
        <f t="shared" si="51"/>
        <v>0</v>
      </c>
      <c r="FS170" t="s">
        <v>444</v>
      </c>
      <c r="FT170">
        <v>500</v>
      </c>
      <c r="FU170" s="4">
        <f t="shared" si="52"/>
        <v>3.3333333333333333E-2</v>
      </c>
      <c r="FV170" s="4">
        <f t="shared" si="53"/>
        <v>3.3333333333333333E-2</v>
      </c>
      <c r="FW170" s="4" t="str">
        <f t="shared" si="46"/>
        <v>ORDINARIO</v>
      </c>
    </row>
    <row r="171" spans="1:179" x14ac:dyDescent="0.3">
      <c r="A171">
        <v>169</v>
      </c>
      <c r="B171" t="s">
        <v>515</v>
      </c>
      <c r="C171" t="s">
        <v>3438</v>
      </c>
      <c r="D171" t="s">
        <v>3439</v>
      </c>
      <c r="E171" t="s">
        <v>3440</v>
      </c>
      <c r="G171" t="s">
        <v>1068</v>
      </c>
      <c r="H171" t="s">
        <v>810</v>
      </c>
      <c r="I171" t="s">
        <v>3123</v>
      </c>
      <c r="J171">
        <v>22</v>
      </c>
      <c r="L171" t="s">
        <v>421</v>
      </c>
      <c r="M171" t="s">
        <v>732</v>
      </c>
      <c r="N171" t="s">
        <v>423</v>
      </c>
      <c r="O171">
        <v>74160</v>
      </c>
      <c r="P171">
        <v>2272762161</v>
      </c>
      <c r="Q171" s="3" t="s">
        <v>3441</v>
      </c>
      <c r="R171">
        <v>80</v>
      </c>
      <c r="S171" t="s">
        <v>3442</v>
      </c>
      <c r="T171" t="s">
        <v>2170</v>
      </c>
      <c r="V171">
        <v>161</v>
      </c>
      <c r="W171">
        <v>161</v>
      </c>
      <c r="X171">
        <v>1</v>
      </c>
      <c r="Y171">
        <v>1</v>
      </c>
      <c r="Z171">
        <v>1</v>
      </c>
      <c r="AA171">
        <v>2</v>
      </c>
      <c r="AB171">
        <v>0</v>
      </c>
      <c r="AC171">
        <v>0</v>
      </c>
      <c r="AD171" t="s">
        <v>813</v>
      </c>
      <c r="AE171" t="s">
        <v>3443</v>
      </c>
      <c r="AF171" t="s">
        <v>3444</v>
      </c>
      <c r="AG171">
        <v>6</v>
      </c>
      <c r="AH171">
        <v>0</v>
      </c>
      <c r="AI171">
        <v>4</v>
      </c>
      <c r="AJ171">
        <v>2</v>
      </c>
      <c r="AK171">
        <v>0</v>
      </c>
      <c r="AL171">
        <v>0</v>
      </c>
      <c r="AM171">
        <v>1</v>
      </c>
      <c r="AN171">
        <v>60</v>
      </c>
      <c r="AO171">
        <v>4</v>
      </c>
      <c r="AP171" t="s">
        <v>2472</v>
      </c>
      <c r="AQ171" t="s">
        <v>3445</v>
      </c>
      <c r="AR171" s="4">
        <f t="shared" si="54"/>
        <v>15</v>
      </c>
      <c r="AS171">
        <v>1</v>
      </c>
      <c r="AT171" t="s">
        <v>429</v>
      </c>
      <c r="AU171">
        <v>4</v>
      </c>
      <c r="AV171" t="s">
        <v>3446</v>
      </c>
      <c r="AW171">
        <v>2</v>
      </c>
      <c r="AX171">
        <v>2</v>
      </c>
      <c r="BE171">
        <v>1</v>
      </c>
      <c r="BF171" t="s">
        <v>1862</v>
      </c>
      <c r="BI171" t="s">
        <v>3517</v>
      </c>
      <c r="BJ171">
        <v>4</v>
      </c>
      <c r="BK171">
        <v>1</v>
      </c>
      <c r="BL171">
        <v>5</v>
      </c>
      <c r="BM171" t="s">
        <v>820</v>
      </c>
      <c r="CD171">
        <v>4</v>
      </c>
      <c r="CF171">
        <v>2</v>
      </c>
      <c r="CI171">
        <v>3</v>
      </c>
      <c r="CJ171">
        <v>2</v>
      </c>
      <c r="CK171" s="4">
        <f t="shared" si="48"/>
        <v>5</v>
      </c>
      <c r="CL171">
        <v>2</v>
      </c>
      <c r="CO171">
        <v>3</v>
      </c>
      <c r="CR171">
        <v>1</v>
      </c>
      <c r="CS171">
        <v>3</v>
      </c>
      <c r="CT171" t="s">
        <v>820</v>
      </c>
      <c r="DW171">
        <v>24</v>
      </c>
      <c r="DX171" t="s">
        <v>817</v>
      </c>
      <c r="DY171">
        <v>2025</v>
      </c>
      <c r="DZ171" t="s">
        <v>3447</v>
      </c>
      <c r="EA171" t="s">
        <v>3448</v>
      </c>
      <c r="EB171" t="s">
        <v>3449</v>
      </c>
      <c r="EC171" t="s">
        <v>3450</v>
      </c>
      <c r="ED171" t="s">
        <v>783</v>
      </c>
      <c r="EF171" t="s">
        <v>439</v>
      </c>
      <c r="EG171" t="s">
        <v>440</v>
      </c>
      <c r="EI171" s="10" t="s">
        <v>3451</v>
      </c>
      <c r="EL171" s="10" t="s">
        <v>3452</v>
      </c>
      <c r="ER171" s="10" t="s">
        <v>3453</v>
      </c>
      <c r="EX171" s="10" t="s">
        <v>3454</v>
      </c>
      <c r="FD171" s="10" t="s">
        <v>3455</v>
      </c>
      <c r="FK171">
        <v>0</v>
      </c>
      <c r="FL171" s="4">
        <f t="shared" si="49"/>
        <v>0</v>
      </c>
      <c r="FN171">
        <v>0</v>
      </c>
      <c r="FO171" s="4">
        <f t="shared" si="50"/>
        <v>0</v>
      </c>
      <c r="FQ171">
        <v>0</v>
      </c>
      <c r="FR171" s="4">
        <f t="shared" si="51"/>
        <v>0</v>
      </c>
      <c r="FS171" t="s">
        <v>444</v>
      </c>
      <c r="FT171">
        <v>1000</v>
      </c>
      <c r="FU171" s="4">
        <f t="shared" si="52"/>
        <v>6.6666666666666666E-2</v>
      </c>
      <c r="FV171" s="4">
        <f t="shared" si="53"/>
        <v>6.6666666666666666E-2</v>
      </c>
      <c r="FW171" s="4" t="str">
        <f t="shared" si="46"/>
        <v>ORDINARIO</v>
      </c>
    </row>
    <row r="172" spans="1:179" x14ac:dyDescent="0.3">
      <c r="A172">
        <v>170</v>
      </c>
      <c r="B172" t="s">
        <v>515</v>
      </c>
      <c r="C172" t="s">
        <v>3456</v>
      </c>
      <c r="D172" t="s">
        <v>3457</v>
      </c>
      <c r="E172" t="s">
        <v>3458</v>
      </c>
      <c r="G172" t="s">
        <v>3460</v>
      </c>
      <c r="H172" t="s">
        <v>3459</v>
      </c>
      <c r="I172" t="s">
        <v>3461</v>
      </c>
      <c r="J172" t="s">
        <v>3462</v>
      </c>
      <c r="L172" t="s">
        <v>3114</v>
      </c>
      <c r="M172" t="s">
        <v>3115</v>
      </c>
      <c r="N172" t="s">
        <v>423</v>
      </c>
      <c r="O172">
        <v>72680</v>
      </c>
      <c r="P172">
        <v>5544507422</v>
      </c>
      <c r="Q172" s="3" t="s">
        <v>3463</v>
      </c>
      <c r="R172">
        <v>23</v>
      </c>
      <c r="T172" t="s">
        <v>2170</v>
      </c>
      <c r="V172">
        <v>86</v>
      </c>
      <c r="W172">
        <v>86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  <c r="AD172" t="s">
        <v>876</v>
      </c>
      <c r="AG172">
        <v>2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1</v>
      </c>
      <c r="AN172">
        <v>85</v>
      </c>
      <c r="AO172">
        <v>4</v>
      </c>
      <c r="AP172" t="s">
        <v>3464</v>
      </c>
      <c r="AQ172" t="s">
        <v>3465</v>
      </c>
      <c r="AR172" s="4">
        <f t="shared" si="54"/>
        <v>12</v>
      </c>
      <c r="AS172">
        <v>1</v>
      </c>
      <c r="AT172" t="s">
        <v>3466</v>
      </c>
      <c r="AU172">
        <v>3</v>
      </c>
      <c r="AV172" t="s">
        <v>2256</v>
      </c>
      <c r="AW172">
        <v>2</v>
      </c>
      <c r="AX172">
        <v>1</v>
      </c>
      <c r="BE172">
        <v>1</v>
      </c>
      <c r="BF172" t="s">
        <v>2013</v>
      </c>
      <c r="BI172" t="s">
        <v>3466</v>
      </c>
      <c r="BL172">
        <v>3</v>
      </c>
      <c r="BM172" t="s">
        <v>820</v>
      </c>
      <c r="CD172">
        <v>2</v>
      </c>
      <c r="CE172">
        <v>1</v>
      </c>
      <c r="CF172">
        <v>2</v>
      </c>
      <c r="CI172">
        <v>2</v>
      </c>
      <c r="CK172" s="4">
        <f t="shared" si="48"/>
        <v>0</v>
      </c>
      <c r="DE172">
        <v>4</v>
      </c>
      <c r="DF172" t="s">
        <v>820</v>
      </c>
      <c r="DW172">
        <v>24</v>
      </c>
      <c r="DX172" t="s">
        <v>817</v>
      </c>
      <c r="DY172">
        <v>2025</v>
      </c>
      <c r="DZ172" t="s">
        <v>3467</v>
      </c>
      <c r="EA172" t="s">
        <v>2552</v>
      </c>
      <c r="EB172" t="s">
        <v>2552</v>
      </c>
      <c r="EC172" t="s">
        <v>2552</v>
      </c>
      <c r="ED172" t="s">
        <v>2552</v>
      </c>
      <c r="EF172" t="s">
        <v>439</v>
      </c>
      <c r="EG172" t="s">
        <v>440</v>
      </c>
      <c r="EI172" s="10" t="s">
        <v>3468</v>
      </c>
      <c r="FK172">
        <v>0</v>
      </c>
      <c r="FL172" s="4">
        <f t="shared" si="49"/>
        <v>0</v>
      </c>
      <c r="FN172">
        <v>0</v>
      </c>
      <c r="FO172" s="4">
        <f t="shared" si="50"/>
        <v>0</v>
      </c>
      <c r="FQ172">
        <v>0</v>
      </c>
      <c r="FR172" s="4">
        <f t="shared" si="51"/>
        <v>0</v>
      </c>
      <c r="FS172" t="s">
        <v>444</v>
      </c>
      <c r="FT172">
        <v>1500</v>
      </c>
      <c r="FU172" s="4">
        <f t="shared" si="52"/>
        <v>0.1</v>
      </c>
      <c r="FV172" s="4">
        <f t="shared" si="53"/>
        <v>0.1</v>
      </c>
      <c r="FW172" s="4" t="str">
        <f t="shared" si="46"/>
        <v>ORDINARIO</v>
      </c>
    </row>
    <row r="173" spans="1:179" x14ac:dyDescent="0.3">
      <c r="A173">
        <v>171</v>
      </c>
      <c r="B173" t="s">
        <v>809</v>
      </c>
      <c r="C173" t="s">
        <v>3469</v>
      </c>
      <c r="D173" t="s">
        <v>3470</v>
      </c>
      <c r="E173" t="s">
        <v>3471</v>
      </c>
      <c r="G173" t="s">
        <v>3478</v>
      </c>
      <c r="H173" t="s">
        <v>810</v>
      </c>
      <c r="I173" t="s">
        <v>3479</v>
      </c>
      <c r="J173">
        <v>127</v>
      </c>
      <c r="L173" t="s">
        <v>421</v>
      </c>
      <c r="M173" t="s">
        <v>2901</v>
      </c>
      <c r="N173" t="s">
        <v>2901</v>
      </c>
      <c r="R173" s="9" t="s">
        <v>3490</v>
      </c>
      <c r="S173" s="9" t="s">
        <v>3490</v>
      </c>
      <c r="T173" t="s">
        <v>2170</v>
      </c>
      <c r="V173">
        <v>240</v>
      </c>
      <c r="W173">
        <v>240</v>
      </c>
      <c r="X173">
        <v>1</v>
      </c>
      <c r="Y173">
        <v>1</v>
      </c>
      <c r="Z173">
        <v>1</v>
      </c>
      <c r="AA173">
        <v>1</v>
      </c>
      <c r="AB173">
        <v>0</v>
      </c>
      <c r="AC173">
        <v>0</v>
      </c>
      <c r="AD173" t="s">
        <v>1191</v>
      </c>
      <c r="AE173" t="s">
        <v>3489</v>
      </c>
      <c r="AG173">
        <v>0</v>
      </c>
      <c r="AH173">
        <v>0</v>
      </c>
      <c r="AK173">
        <v>0</v>
      </c>
      <c r="AL173">
        <v>0</v>
      </c>
      <c r="AM173">
        <v>1</v>
      </c>
      <c r="AN173">
        <v>100</v>
      </c>
      <c r="AO173">
        <v>1</v>
      </c>
      <c r="AP173" t="s">
        <v>498</v>
      </c>
      <c r="AQ173" t="s">
        <v>3488</v>
      </c>
      <c r="AR173" s="4">
        <f t="shared" ref="AR173:AR179" si="55">+AS173+AU173+BE173+CD173+CE173+CF173+CG173+CH173+CI173+CW173</f>
        <v>17</v>
      </c>
      <c r="AS173">
        <v>2</v>
      </c>
      <c r="AT173" t="s">
        <v>429</v>
      </c>
      <c r="AU173">
        <v>5</v>
      </c>
      <c r="AV173" t="s">
        <v>818</v>
      </c>
      <c r="BC173">
        <v>1</v>
      </c>
      <c r="BD173" t="s">
        <v>985</v>
      </c>
      <c r="BE173">
        <v>1</v>
      </c>
      <c r="BF173" t="s">
        <v>1862</v>
      </c>
      <c r="BI173" t="s">
        <v>3518</v>
      </c>
      <c r="CD173">
        <v>6</v>
      </c>
      <c r="CF173">
        <v>1</v>
      </c>
      <c r="CH173">
        <v>1</v>
      </c>
      <c r="CI173">
        <v>1</v>
      </c>
      <c r="CJ173">
        <v>3</v>
      </c>
      <c r="CK173" s="4">
        <f t="shared" si="48"/>
        <v>11</v>
      </c>
      <c r="CL173">
        <v>6</v>
      </c>
      <c r="CM173">
        <v>1</v>
      </c>
      <c r="CO173">
        <v>5</v>
      </c>
      <c r="DZ173" t="s">
        <v>3494</v>
      </c>
      <c r="EA173" t="s">
        <v>3495</v>
      </c>
      <c r="EB173" t="s">
        <v>3479</v>
      </c>
      <c r="EC173" t="s">
        <v>437</v>
      </c>
      <c r="ED173" t="s">
        <v>3496</v>
      </c>
      <c r="EF173" t="s">
        <v>2904</v>
      </c>
      <c r="EG173" t="s">
        <v>2905</v>
      </c>
      <c r="FK173">
        <v>0</v>
      </c>
      <c r="FL173" s="4">
        <f t="shared" si="49"/>
        <v>0</v>
      </c>
      <c r="FN173">
        <v>0</v>
      </c>
      <c r="FO173" s="4">
        <f t="shared" si="50"/>
        <v>0</v>
      </c>
      <c r="FQ173">
        <v>0</v>
      </c>
      <c r="FR173" s="4">
        <f t="shared" si="51"/>
        <v>0</v>
      </c>
      <c r="FS173" t="s">
        <v>444</v>
      </c>
      <c r="FT173">
        <v>480</v>
      </c>
      <c r="FU173" s="4">
        <f t="shared" si="52"/>
        <v>3.2000000000000001E-2</v>
      </c>
      <c r="FV173" s="4">
        <f t="shared" si="53"/>
        <v>3.2000000000000001E-2</v>
      </c>
      <c r="FW173" s="4" t="str">
        <f t="shared" si="46"/>
        <v>ORDINARIO</v>
      </c>
    </row>
    <row r="174" spans="1:179" x14ac:dyDescent="0.3">
      <c r="A174">
        <v>172</v>
      </c>
      <c r="B174" t="s">
        <v>809</v>
      </c>
      <c r="C174" t="s">
        <v>3469</v>
      </c>
      <c r="D174" t="s">
        <v>3472</v>
      </c>
      <c r="E174" t="s">
        <v>3471</v>
      </c>
      <c r="G174" t="s">
        <v>3478</v>
      </c>
      <c r="H174" t="s">
        <v>810</v>
      </c>
      <c r="I174" t="s">
        <v>3480</v>
      </c>
      <c r="J174">
        <v>14</v>
      </c>
      <c r="L174" t="s">
        <v>421</v>
      </c>
      <c r="M174" t="s">
        <v>2901</v>
      </c>
      <c r="N174" t="s">
        <v>2901</v>
      </c>
      <c r="R174" s="9" t="s">
        <v>3490</v>
      </c>
      <c r="S174" s="9" t="s">
        <v>3490</v>
      </c>
      <c r="T174" t="s">
        <v>2170</v>
      </c>
      <c r="V174">
        <v>399.83</v>
      </c>
      <c r="W174">
        <v>137.30000000000001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0</v>
      </c>
      <c r="AE174" t="s">
        <v>3489</v>
      </c>
      <c r="AG174">
        <v>0</v>
      </c>
      <c r="AH174">
        <v>0</v>
      </c>
      <c r="AK174">
        <v>0</v>
      </c>
      <c r="AL174">
        <v>0</v>
      </c>
      <c r="AM174">
        <v>1</v>
      </c>
      <c r="AN174">
        <v>100</v>
      </c>
      <c r="AO174">
        <v>1</v>
      </c>
      <c r="AP174" t="s">
        <v>498</v>
      </c>
      <c r="AQ174" t="s">
        <v>3488</v>
      </c>
      <c r="AR174" s="4">
        <f t="shared" si="55"/>
        <v>16</v>
      </c>
      <c r="AS174">
        <v>1</v>
      </c>
      <c r="AT174" t="s">
        <v>429</v>
      </c>
      <c r="AU174">
        <v>6</v>
      </c>
      <c r="AV174" t="s">
        <v>818</v>
      </c>
      <c r="BC174">
        <v>2</v>
      </c>
      <c r="BD174" t="s">
        <v>985</v>
      </c>
      <c r="BE174">
        <v>1</v>
      </c>
      <c r="BF174" t="s">
        <v>1862</v>
      </c>
      <c r="BI174" t="s">
        <v>3518</v>
      </c>
      <c r="CD174">
        <v>6</v>
      </c>
      <c r="CF174">
        <v>1</v>
      </c>
      <c r="CH174">
        <v>0</v>
      </c>
      <c r="CI174">
        <v>1</v>
      </c>
      <c r="CJ174">
        <v>2</v>
      </c>
      <c r="CK174" s="4">
        <f t="shared" ref="CK174:CK198" si="56">+CL174+CN174+CO174+CP174+CQ174</f>
        <v>4</v>
      </c>
      <c r="CL174">
        <v>2</v>
      </c>
      <c r="CM174">
        <v>2</v>
      </c>
      <c r="CO174">
        <v>2</v>
      </c>
      <c r="DZ174" t="s">
        <v>3497</v>
      </c>
      <c r="EA174" t="s">
        <v>3495</v>
      </c>
      <c r="EB174" t="s">
        <v>3479</v>
      </c>
      <c r="EC174" t="s">
        <v>437</v>
      </c>
      <c r="ED174" t="s">
        <v>3496</v>
      </c>
      <c r="EF174" t="s">
        <v>2904</v>
      </c>
      <c r="EG174" t="s">
        <v>2905</v>
      </c>
      <c r="FK174">
        <v>0</v>
      </c>
      <c r="FL174" s="4">
        <f t="shared" ref="FL174:FL198" si="57">+FK174/3000</f>
        <v>0</v>
      </c>
      <c r="FN174">
        <v>0</v>
      </c>
      <c r="FO174" s="4">
        <f t="shared" ref="FO174:FO198" si="58">+FN174/1400</f>
        <v>0</v>
      </c>
      <c r="FQ174">
        <v>0</v>
      </c>
      <c r="FR174" s="4">
        <f t="shared" ref="FR174:FR198" si="59">+FQ174/2000</f>
        <v>0</v>
      </c>
      <c r="FS174" t="s">
        <v>444</v>
      </c>
      <c r="FT174">
        <v>480</v>
      </c>
      <c r="FU174" s="4">
        <f t="shared" ref="FU174:FU198" si="60">+FT174/15000</f>
        <v>3.2000000000000001E-2</v>
      </c>
      <c r="FV174" s="4">
        <f t="shared" ref="FV174:FV198" si="61">+FL174+FO174+FR174+FU174</f>
        <v>3.2000000000000001E-2</v>
      </c>
      <c r="FW174" s="4" t="str">
        <f t="shared" si="46"/>
        <v>ORDINARIO</v>
      </c>
    </row>
    <row r="175" spans="1:179" x14ac:dyDescent="0.3">
      <c r="A175">
        <v>173</v>
      </c>
      <c r="B175" t="s">
        <v>809</v>
      </c>
      <c r="C175" t="s">
        <v>3469</v>
      </c>
      <c r="D175" t="s">
        <v>3473</v>
      </c>
      <c r="E175" t="s">
        <v>3471</v>
      </c>
      <c r="G175" t="s">
        <v>3478</v>
      </c>
      <c r="H175" t="s">
        <v>810</v>
      </c>
      <c r="I175" t="s">
        <v>3481</v>
      </c>
      <c r="J175">
        <v>200</v>
      </c>
      <c r="L175" t="s">
        <v>421</v>
      </c>
      <c r="M175" t="s">
        <v>2900</v>
      </c>
      <c r="N175" t="s">
        <v>2901</v>
      </c>
      <c r="R175" s="9" t="s">
        <v>3490</v>
      </c>
      <c r="S175" s="9" t="s">
        <v>3490</v>
      </c>
      <c r="T175" t="s">
        <v>2170</v>
      </c>
      <c r="V175">
        <v>180</v>
      </c>
      <c r="W175">
        <v>180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 t="s">
        <v>452</v>
      </c>
      <c r="AE175" t="s">
        <v>3489</v>
      </c>
      <c r="AG175">
        <v>0</v>
      </c>
      <c r="AH175">
        <v>0</v>
      </c>
      <c r="AK175">
        <v>0</v>
      </c>
      <c r="AL175">
        <v>0</v>
      </c>
      <c r="AM175">
        <v>1</v>
      </c>
      <c r="AN175">
        <v>350</v>
      </c>
      <c r="AO175">
        <v>1</v>
      </c>
      <c r="AP175" t="s">
        <v>498</v>
      </c>
      <c r="AQ175" t="s">
        <v>3488</v>
      </c>
      <c r="AR175" s="4">
        <f t="shared" si="55"/>
        <v>17</v>
      </c>
      <c r="AS175">
        <v>1</v>
      </c>
      <c r="AT175" t="s">
        <v>429</v>
      </c>
      <c r="AU175">
        <v>4</v>
      </c>
      <c r="AV175" t="s">
        <v>818</v>
      </c>
      <c r="BC175">
        <v>1</v>
      </c>
      <c r="BD175" t="s">
        <v>985</v>
      </c>
      <c r="BE175">
        <v>1</v>
      </c>
      <c r="BF175" t="s">
        <v>1862</v>
      </c>
      <c r="BI175" t="s">
        <v>3518</v>
      </c>
      <c r="CD175">
        <v>8</v>
      </c>
      <c r="CF175">
        <v>1</v>
      </c>
      <c r="CH175">
        <v>1</v>
      </c>
      <c r="CI175">
        <v>1</v>
      </c>
      <c r="CJ175">
        <v>2</v>
      </c>
      <c r="CK175" s="4">
        <f t="shared" si="56"/>
        <v>7</v>
      </c>
      <c r="CL175">
        <v>4</v>
      </c>
      <c r="CM175">
        <v>1</v>
      </c>
      <c r="CO175">
        <v>3</v>
      </c>
      <c r="DZ175" t="s">
        <v>3498</v>
      </c>
      <c r="EA175" t="s">
        <v>437</v>
      </c>
      <c r="EB175" t="s">
        <v>3481</v>
      </c>
      <c r="EC175" t="s">
        <v>437</v>
      </c>
      <c r="ED175" t="s">
        <v>3499</v>
      </c>
      <c r="EF175" t="s">
        <v>2904</v>
      </c>
      <c r="EG175" t="s">
        <v>2905</v>
      </c>
      <c r="FK175">
        <v>0</v>
      </c>
      <c r="FL175" s="4">
        <f t="shared" si="57"/>
        <v>0</v>
      </c>
      <c r="FN175">
        <v>0</v>
      </c>
      <c r="FO175" s="4">
        <f t="shared" si="58"/>
        <v>0</v>
      </c>
      <c r="FQ175">
        <v>0</v>
      </c>
      <c r="FR175" s="4">
        <f t="shared" si="59"/>
        <v>0</v>
      </c>
      <c r="FS175" t="s">
        <v>444</v>
      </c>
      <c r="FT175">
        <v>480</v>
      </c>
      <c r="FU175" s="4">
        <f t="shared" si="60"/>
        <v>3.2000000000000001E-2</v>
      </c>
      <c r="FV175" s="4">
        <f t="shared" si="61"/>
        <v>3.2000000000000001E-2</v>
      </c>
      <c r="FW175" s="4" t="str">
        <f t="shared" si="46"/>
        <v>ORDINARIO</v>
      </c>
    </row>
    <row r="176" spans="1:179" x14ac:dyDescent="0.3">
      <c r="A176">
        <v>174</v>
      </c>
      <c r="B176" t="s">
        <v>809</v>
      </c>
      <c r="C176" t="s">
        <v>3469</v>
      </c>
      <c r="D176" t="s">
        <v>3474</v>
      </c>
      <c r="E176" t="s">
        <v>3471</v>
      </c>
      <c r="G176" t="s">
        <v>3478</v>
      </c>
      <c r="H176" t="s">
        <v>810</v>
      </c>
      <c r="I176" t="s">
        <v>3482</v>
      </c>
      <c r="J176">
        <v>10</v>
      </c>
      <c r="L176" t="s">
        <v>421</v>
      </c>
      <c r="M176" t="s">
        <v>2901</v>
      </c>
      <c r="N176" t="s">
        <v>2901</v>
      </c>
      <c r="R176">
        <v>21</v>
      </c>
      <c r="S176" t="s">
        <v>3491</v>
      </c>
      <c r="T176" t="s">
        <v>2170</v>
      </c>
      <c r="V176">
        <v>370</v>
      </c>
      <c r="W176">
        <v>370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0</v>
      </c>
      <c r="AE176" t="s">
        <v>3489</v>
      </c>
      <c r="AG176">
        <v>0</v>
      </c>
      <c r="AH176">
        <v>0</v>
      </c>
      <c r="AK176">
        <v>0</v>
      </c>
      <c r="AL176">
        <v>0</v>
      </c>
      <c r="AM176">
        <v>1</v>
      </c>
      <c r="AN176">
        <v>300</v>
      </c>
      <c r="AO176">
        <v>1</v>
      </c>
      <c r="AP176" t="s">
        <v>498</v>
      </c>
      <c r="AQ176" t="s">
        <v>3488</v>
      </c>
      <c r="AR176" s="4">
        <f t="shared" si="55"/>
        <v>20</v>
      </c>
      <c r="AS176">
        <v>2</v>
      </c>
      <c r="AT176" t="s">
        <v>429</v>
      </c>
      <c r="AU176">
        <v>8</v>
      </c>
      <c r="AV176" t="s">
        <v>818</v>
      </c>
      <c r="BC176">
        <v>3</v>
      </c>
      <c r="BD176" t="s">
        <v>985</v>
      </c>
      <c r="BE176">
        <v>1</v>
      </c>
      <c r="BF176" t="s">
        <v>1862</v>
      </c>
      <c r="BI176" t="s">
        <v>3518</v>
      </c>
      <c r="CD176">
        <v>7</v>
      </c>
      <c r="CF176">
        <v>1</v>
      </c>
      <c r="CH176">
        <v>0</v>
      </c>
      <c r="CI176">
        <v>1</v>
      </c>
      <c r="CJ176">
        <v>1</v>
      </c>
      <c r="CK176" s="4">
        <f t="shared" si="56"/>
        <v>6</v>
      </c>
      <c r="CL176">
        <v>4</v>
      </c>
      <c r="CM176">
        <v>2</v>
      </c>
      <c r="CO176">
        <v>2</v>
      </c>
      <c r="DZ176" t="s">
        <v>3500</v>
      </c>
      <c r="EA176" t="s">
        <v>3501</v>
      </c>
      <c r="EB176" t="s">
        <v>3502</v>
      </c>
      <c r="EC176" t="s">
        <v>3503</v>
      </c>
      <c r="ED176" t="s">
        <v>3249</v>
      </c>
      <c r="EF176" t="s">
        <v>2904</v>
      </c>
      <c r="EG176" t="s">
        <v>2905</v>
      </c>
      <c r="FK176">
        <v>0</v>
      </c>
      <c r="FL176" s="4">
        <f t="shared" si="57"/>
        <v>0</v>
      </c>
      <c r="FN176">
        <v>0</v>
      </c>
      <c r="FO176" s="4">
        <f t="shared" si="58"/>
        <v>0</v>
      </c>
      <c r="FQ176">
        <v>0</v>
      </c>
      <c r="FR176" s="4">
        <f t="shared" si="59"/>
        <v>0</v>
      </c>
      <c r="FS176" t="s">
        <v>444</v>
      </c>
      <c r="FT176">
        <v>600</v>
      </c>
      <c r="FU176" s="4">
        <f t="shared" si="60"/>
        <v>0.04</v>
      </c>
      <c r="FV176" s="4">
        <f t="shared" si="61"/>
        <v>0.04</v>
      </c>
      <c r="FW176" s="4" t="str">
        <f t="shared" si="46"/>
        <v>ORDINARIO</v>
      </c>
    </row>
    <row r="177" spans="1:179" x14ac:dyDescent="0.3">
      <c r="A177">
        <v>175</v>
      </c>
      <c r="B177" t="s">
        <v>809</v>
      </c>
      <c r="C177" t="s">
        <v>3469</v>
      </c>
      <c r="D177" t="s">
        <v>3475</v>
      </c>
      <c r="E177" t="s">
        <v>3471</v>
      </c>
      <c r="G177" t="s">
        <v>3478</v>
      </c>
      <c r="H177" t="s">
        <v>810</v>
      </c>
      <c r="I177" t="s">
        <v>3483</v>
      </c>
      <c r="J177">
        <v>311</v>
      </c>
      <c r="L177" t="s">
        <v>421</v>
      </c>
      <c r="M177" t="s">
        <v>2997</v>
      </c>
      <c r="N177" t="s">
        <v>2901</v>
      </c>
      <c r="R177">
        <v>13</v>
      </c>
      <c r="S177" s="11" t="s">
        <v>3492</v>
      </c>
      <c r="T177" t="s">
        <v>2170</v>
      </c>
      <c r="V177">
        <v>250</v>
      </c>
      <c r="W177">
        <v>250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0</v>
      </c>
      <c r="AD177" t="s">
        <v>452</v>
      </c>
      <c r="AE177" t="s">
        <v>3489</v>
      </c>
      <c r="AG177">
        <v>0</v>
      </c>
      <c r="AH177">
        <v>0</v>
      </c>
      <c r="AK177">
        <v>0</v>
      </c>
      <c r="AL177">
        <v>0</v>
      </c>
      <c r="AM177">
        <v>1</v>
      </c>
      <c r="AN177">
        <v>120</v>
      </c>
      <c r="AO177">
        <v>1</v>
      </c>
      <c r="AP177" t="s">
        <v>498</v>
      </c>
      <c r="AQ177" t="s">
        <v>3488</v>
      </c>
      <c r="AR177" s="4">
        <f t="shared" si="55"/>
        <v>14</v>
      </c>
      <c r="AS177">
        <v>2</v>
      </c>
      <c r="AT177" t="s">
        <v>429</v>
      </c>
      <c r="AU177">
        <v>4</v>
      </c>
      <c r="AV177" t="s">
        <v>818</v>
      </c>
      <c r="BC177">
        <v>2</v>
      </c>
      <c r="BD177" t="s">
        <v>985</v>
      </c>
      <c r="BE177">
        <v>1</v>
      </c>
      <c r="BF177" t="s">
        <v>1862</v>
      </c>
      <c r="BI177" t="s">
        <v>3518</v>
      </c>
      <c r="CD177">
        <v>4</v>
      </c>
      <c r="CF177">
        <v>1</v>
      </c>
      <c r="CH177">
        <v>1</v>
      </c>
      <c r="CI177">
        <v>1</v>
      </c>
      <c r="CJ177">
        <v>1</v>
      </c>
      <c r="CK177" s="4">
        <f t="shared" si="56"/>
        <v>8</v>
      </c>
      <c r="CL177">
        <v>5</v>
      </c>
      <c r="CM177">
        <v>1</v>
      </c>
      <c r="CO177">
        <v>3</v>
      </c>
      <c r="DZ177" t="s">
        <v>3504</v>
      </c>
      <c r="EA177" t="s">
        <v>3053</v>
      </c>
      <c r="EB177" t="s">
        <v>3505</v>
      </c>
      <c r="EC177" t="s">
        <v>3506</v>
      </c>
      <c r="ED177" t="s">
        <v>3507</v>
      </c>
      <c r="EF177" t="s">
        <v>2904</v>
      </c>
      <c r="EG177" t="s">
        <v>2905</v>
      </c>
      <c r="FK177">
        <v>0</v>
      </c>
      <c r="FL177" s="4">
        <f t="shared" si="57"/>
        <v>0</v>
      </c>
      <c r="FN177">
        <v>0</v>
      </c>
      <c r="FO177" s="4">
        <f t="shared" si="58"/>
        <v>0</v>
      </c>
      <c r="FQ177">
        <v>0</v>
      </c>
      <c r="FR177" s="4">
        <f t="shared" si="59"/>
        <v>0</v>
      </c>
      <c r="FS177" t="s">
        <v>444</v>
      </c>
      <c r="FT177">
        <v>420</v>
      </c>
      <c r="FU177" s="4">
        <f t="shared" si="60"/>
        <v>2.8000000000000001E-2</v>
      </c>
      <c r="FV177" s="4">
        <f t="shared" si="61"/>
        <v>2.8000000000000001E-2</v>
      </c>
      <c r="FW177" s="4" t="str">
        <f t="shared" si="46"/>
        <v>ORDINARIO</v>
      </c>
    </row>
    <row r="178" spans="1:179" x14ac:dyDescent="0.3">
      <c r="A178">
        <v>176</v>
      </c>
      <c r="B178" t="s">
        <v>809</v>
      </c>
      <c r="C178" t="s">
        <v>3469</v>
      </c>
      <c r="D178" t="s">
        <v>3476</v>
      </c>
      <c r="E178" t="s">
        <v>3471</v>
      </c>
      <c r="G178" t="s">
        <v>3478</v>
      </c>
      <c r="H178" t="s">
        <v>810</v>
      </c>
      <c r="I178" t="s">
        <v>3484</v>
      </c>
      <c r="J178">
        <v>19</v>
      </c>
      <c r="L178" t="s">
        <v>421</v>
      </c>
      <c r="M178" t="s">
        <v>3487</v>
      </c>
      <c r="N178" t="s">
        <v>2901</v>
      </c>
      <c r="R178">
        <v>10</v>
      </c>
      <c r="S178">
        <v>2014</v>
      </c>
      <c r="T178" t="s">
        <v>2170</v>
      </c>
      <c r="V178">
        <v>255</v>
      </c>
      <c r="W178">
        <v>255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0</v>
      </c>
      <c r="AD178" t="s">
        <v>910</v>
      </c>
      <c r="AE178" t="s">
        <v>3489</v>
      </c>
      <c r="AG178">
        <v>0</v>
      </c>
      <c r="AH178">
        <v>0</v>
      </c>
      <c r="AK178">
        <v>0</v>
      </c>
      <c r="AL178">
        <v>0</v>
      </c>
      <c r="AM178">
        <v>1</v>
      </c>
      <c r="AN178">
        <v>250</v>
      </c>
      <c r="AO178">
        <v>1</v>
      </c>
      <c r="AP178" t="s">
        <v>498</v>
      </c>
      <c r="AQ178" t="s">
        <v>3488</v>
      </c>
      <c r="AR178" s="4">
        <f t="shared" si="55"/>
        <v>18</v>
      </c>
      <c r="AS178">
        <v>2</v>
      </c>
      <c r="AT178" t="s">
        <v>429</v>
      </c>
      <c r="AU178">
        <v>5</v>
      </c>
      <c r="AV178" t="s">
        <v>818</v>
      </c>
      <c r="BC178">
        <v>1</v>
      </c>
      <c r="BD178" t="s">
        <v>985</v>
      </c>
      <c r="BE178">
        <v>1</v>
      </c>
      <c r="BF178" t="s">
        <v>1862</v>
      </c>
      <c r="BI178" t="s">
        <v>3518</v>
      </c>
      <c r="CD178">
        <v>7</v>
      </c>
      <c r="CF178">
        <v>1</v>
      </c>
      <c r="CH178">
        <v>1</v>
      </c>
      <c r="CI178">
        <v>1</v>
      </c>
      <c r="CJ178">
        <v>2</v>
      </c>
      <c r="CK178" s="4">
        <f t="shared" si="56"/>
        <v>7</v>
      </c>
      <c r="CL178">
        <v>5</v>
      </c>
      <c r="CM178">
        <v>1</v>
      </c>
      <c r="CO178">
        <v>2</v>
      </c>
      <c r="DZ178" t="s">
        <v>3508</v>
      </c>
      <c r="EA178" t="s">
        <v>3509</v>
      </c>
      <c r="EB178" t="s">
        <v>3510</v>
      </c>
      <c r="EC178" t="s">
        <v>3511</v>
      </c>
      <c r="ED178" t="s">
        <v>3512</v>
      </c>
      <c r="EF178" t="s">
        <v>2904</v>
      </c>
      <c r="EG178" t="s">
        <v>2905</v>
      </c>
      <c r="FK178">
        <v>0</v>
      </c>
      <c r="FL178" s="4">
        <f t="shared" si="57"/>
        <v>0</v>
      </c>
      <c r="FN178">
        <v>0</v>
      </c>
      <c r="FO178" s="4">
        <f t="shared" si="58"/>
        <v>0</v>
      </c>
      <c r="FQ178">
        <v>0</v>
      </c>
      <c r="FR178" s="4">
        <f t="shared" si="59"/>
        <v>0</v>
      </c>
      <c r="FS178" t="s">
        <v>444</v>
      </c>
      <c r="FT178">
        <v>480</v>
      </c>
      <c r="FU178" s="4">
        <f t="shared" si="60"/>
        <v>3.2000000000000001E-2</v>
      </c>
      <c r="FV178" s="4">
        <f t="shared" si="61"/>
        <v>3.2000000000000001E-2</v>
      </c>
      <c r="FW178" s="4" t="str">
        <f t="shared" si="46"/>
        <v>ORDINARIO</v>
      </c>
    </row>
    <row r="179" spans="1:179" x14ac:dyDescent="0.3">
      <c r="A179">
        <v>177</v>
      </c>
      <c r="B179" t="s">
        <v>809</v>
      </c>
      <c r="C179" t="s">
        <v>3469</v>
      </c>
      <c r="D179" t="s">
        <v>3477</v>
      </c>
      <c r="E179" t="s">
        <v>3471</v>
      </c>
      <c r="G179" t="s">
        <v>3478</v>
      </c>
      <c r="H179" t="s">
        <v>810</v>
      </c>
      <c r="I179" t="s">
        <v>3485</v>
      </c>
      <c r="J179">
        <v>64</v>
      </c>
      <c r="L179" t="s">
        <v>3486</v>
      </c>
      <c r="M179" t="s">
        <v>2900</v>
      </c>
      <c r="N179" t="s">
        <v>2901</v>
      </c>
      <c r="R179">
        <v>4</v>
      </c>
      <c r="S179" t="s">
        <v>3493</v>
      </c>
      <c r="T179" t="s">
        <v>2170</v>
      </c>
      <c r="V179">
        <v>576</v>
      </c>
      <c r="W179">
        <v>298.20999999999998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0</v>
      </c>
      <c r="AD179" t="s">
        <v>876</v>
      </c>
      <c r="AE179" t="s">
        <v>3489</v>
      </c>
      <c r="AG179">
        <v>0</v>
      </c>
      <c r="AH179">
        <v>0</v>
      </c>
      <c r="AK179">
        <v>0</v>
      </c>
      <c r="AL179">
        <v>0</v>
      </c>
      <c r="AM179">
        <v>1</v>
      </c>
      <c r="AN179">
        <v>150</v>
      </c>
      <c r="AO179">
        <v>1</v>
      </c>
      <c r="AP179" t="s">
        <v>498</v>
      </c>
      <c r="AQ179" t="s">
        <v>3488</v>
      </c>
      <c r="AR179" s="4">
        <f t="shared" si="55"/>
        <v>11</v>
      </c>
      <c r="AS179">
        <v>1</v>
      </c>
      <c r="AT179" t="s">
        <v>429</v>
      </c>
      <c r="AU179">
        <v>4</v>
      </c>
      <c r="AV179" t="s">
        <v>818</v>
      </c>
      <c r="BC179">
        <v>2</v>
      </c>
      <c r="BD179" t="s">
        <v>985</v>
      </c>
      <c r="BE179">
        <v>1</v>
      </c>
      <c r="BF179" t="s">
        <v>1862</v>
      </c>
      <c r="BI179" t="s">
        <v>3518</v>
      </c>
      <c r="CD179">
        <v>2</v>
      </c>
      <c r="CF179">
        <v>1</v>
      </c>
      <c r="CH179">
        <v>1</v>
      </c>
      <c r="CI179">
        <v>1</v>
      </c>
      <c r="CJ179">
        <v>1</v>
      </c>
      <c r="CK179" s="4">
        <f t="shared" si="56"/>
        <v>8</v>
      </c>
      <c r="CL179">
        <v>4</v>
      </c>
      <c r="CM179">
        <v>1</v>
      </c>
      <c r="CO179">
        <v>4</v>
      </c>
      <c r="DZ179" t="s">
        <v>3513</v>
      </c>
      <c r="EA179" t="s">
        <v>3514</v>
      </c>
      <c r="EB179" t="s">
        <v>3515</v>
      </c>
      <c r="EC179" t="s">
        <v>2971</v>
      </c>
      <c r="ED179" t="s">
        <v>3516</v>
      </c>
      <c r="EF179" t="s">
        <v>2904</v>
      </c>
      <c r="EG179" t="s">
        <v>2905</v>
      </c>
      <c r="FK179">
        <v>0</v>
      </c>
      <c r="FL179" s="4">
        <f t="shared" si="57"/>
        <v>0</v>
      </c>
      <c r="FN179">
        <v>0</v>
      </c>
      <c r="FO179" s="4">
        <f t="shared" si="58"/>
        <v>0</v>
      </c>
      <c r="FQ179">
        <v>0</v>
      </c>
      <c r="FR179" s="4">
        <f t="shared" si="59"/>
        <v>0</v>
      </c>
      <c r="FS179" t="s">
        <v>444</v>
      </c>
      <c r="FT179">
        <v>480</v>
      </c>
      <c r="FU179" s="4">
        <f t="shared" si="60"/>
        <v>3.2000000000000001E-2</v>
      </c>
      <c r="FV179" s="4">
        <f t="shared" si="61"/>
        <v>3.2000000000000001E-2</v>
      </c>
      <c r="FW179" s="4" t="str">
        <f t="shared" si="46"/>
        <v>ORDINARIO</v>
      </c>
    </row>
    <row r="180" spans="1:179" x14ac:dyDescent="0.3">
      <c r="A180">
        <v>178</v>
      </c>
      <c r="B180" t="s">
        <v>542</v>
      </c>
      <c r="C180" t="s">
        <v>3519</v>
      </c>
      <c r="D180" t="s">
        <v>3520</v>
      </c>
      <c r="E180" t="s">
        <v>3521</v>
      </c>
      <c r="F180" t="s">
        <v>3522</v>
      </c>
      <c r="G180" t="s">
        <v>542</v>
      </c>
      <c r="H180" t="s">
        <v>708</v>
      </c>
      <c r="I180" t="s">
        <v>3523</v>
      </c>
      <c r="J180" t="s">
        <v>3524</v>
      </c>
      <c r="L180" t="s">
        <v>3525</v>
      </c>
      <c r="M180" t="s">
        <v>3526</v>
      </c>
      <c r="N180" t="s">
        <v>423</v>
      </c>
      <c r="O180">
        <v>75421</v>
      </c>
      <c r="P180">
        <v>2223085538</v>
      </c>
      <c r="Q180" s="3" t="s">
        <v>3531</v>
      </c>
      <c r="R180">
        <v>5</v>
      </c>
      <c r="S180" t="s">
        <v>3493</v>
      </c>
      <c r="T180" t="s">
        <v>2170</v>
      </c>
      <c r="V180">
        <v>7914.06</v>
      </c>
      <c r="W180">
        <v>6426.84</v>
      </c>
      <c r="X180">
        <v>1</v>
      </c>
      <c r="Y180">
        <v>2</v>
      </c>
      <c r="Z180">
        <v>2</v>
      </c>
      <c r="AA180">
        <v>2</v>
      </c>
      <c r="AB180">
        <v>1</v>
      </c>
      <c r="AC180">
        <v>0</v>
      </c>
      <c r="AD180" t="s">
        <v>876</v>
      </c>
      <c r="AE180" t="s">
        <v>3519</v>
      </c>
      <c r="AF180" t="s">
        <v>3535</v>
      </c>
      <c r="AG180">
        <v>18</v>
      </c>
      <c r="AH180">
        <v>0</v>
      </c>
      <c r="AI180">
        <v>16</v>
      </c>
      <c r="AJ180">
        <v>2</v>
      </c>
      <c r="AK180">
        <v>0</v>
      </c>
      <c r="AL180">
        <v>0</v>
      </c>
      <c r="AM180">
        <v>2</v>
      </c>
      <c r="AN180">
        <v>100</v>
      </c>
      <c r="AO180">
        <v>5</v>
      </c>
      <c r="AP180" t="s">
        <v>2212</v>
      </c>
      <c r="AQ180" t="s">
        <v>428</v>
      </c>
      <c r="AR180" s="4">
        <f t="shared" si="54"/>
        <v>30</v>
      </c>
      <c r="AS180">
        <v>1</v>
      </c>
      <c r="AT180" t="s">
        <v>429</v>
      </c>
      <c r="AU180">
        <v>10</v>
      </c>
      <c r="AV180" t="s">
        <v>716</v>
      </c>
      <c r="AW180">
        <v>10</v>
      </c>
      <c r="AY180">
        <v>8</v>
      </c>
      <c r="AZ180" t="s">
        <v>756</v>
      </c>
      <c r="BA180">
        <v>5</v>
      </c>
      <c r="BB180" t="s">
        <v>1607</v>
      </c>
      <c r="BC180">
        <v>1</v>
      </c>
      <c r="BD180" t="s">
        <v>3533</v>
      </c>
      <c r="BE180">
        <v>1</v>
      </c>
      <c r="BF180" t="s">
        <v>3534</v>
      </c>
      <c r="BI180" t="s">
        <v>718</v>
      </c>
      <c r="CD180">
        <v>15</v>
      </c>
      <c r="CF180">
        <v>2</v>
      </c>
      <c r="CH180">
        <v>1</v>
      </c>
      <c r="CJ180">
        <v>1</v>
      </c>
      <c r="CK180" s="4">
        <f t="shared" si="56"/>
        <v>36</v>
      </c>
      <c r="CL180">
        <v>12</v>
      </c>
      <c r="CN180">
        <v>12</v>
      </c>
      <c r="CO180">
        <v>12</v>
      </c>
      <c r="DK180">
        <v>4</v>
      </c>
      <c r="DL180">
        <v>60000</v>
      </c>
      <c r="DM180">
        <v>40000</v>
      </c>
      <c r="DN180">
        <v>60000</v>
      </c>
      <c r="DW180">
        <v>28</v>
      </c>
      <c r="DX180" t="s">
        <v>817</v>
      </c>
      <c r="DY180">
        <v>2025</v>
      </c>
      <c r="DZ180" t="s">
        <v>3527</v>
      </c>
      <c r="EA180" t="s">
        <v>3528</v>
      </c>
      <c r="EB180" t="s">
        <v>3529</v>
      </c>
      <c r="EC180" t="s">
        <v>3530</v>
      </c>
      <c r="ED180" t="s">
        <v>759</v>
      </c>
      <c r="EF180" t="s">
        <v>439</v>
      </c>
      <c r="EG180" t="s">
        <v>440</v>
      </c>
      <c r="EI180" t="s">
        <v>3532</v>
      </c>
      <c r="EL180" s="10" t="s">
        <v>3536</v>
      </c>
      <c r="EO180" s="10" t="s">
        <v>3537</v>
      </c>
      <c r="ER180" s="10" t="s">
        <v>3538</v>
      </c>
      <c r="EU180" s="10" t="s">
        <v>3539</v>
      </c>
      <c r="EX180" s="10" t="s">
        <v>3540</v>
      </c>
      <c r="FA180" s="10" t="s">
        <v>3541</v>
      </c>
      <c r="FD180" s="10" t="s">
        <v>3542</v>
      </c>
      <c r="FG180" s="10" t="s">
        <v>3543</v>
      </c>
      <c r="FK180">
        <v>0</v>
      </c>
      <c r="FL180" s="4">
        <f t="shared" si="57"/>
        <v>0</v>
      </c>
      <c r="FM180" t="s">
        <v>443</v>
      </c>
      <c r="FN180">
        <v>140000</v>
      </c>
      <c r="FO180" s="4">
        <f t="shared" si="58"/>
        <v>100</v>
      </c>
      <c r="FP180" t="s">
        <v>724</v>
      </c>
      <c r="FQ180">
        <v>90130</v>
      </c>
      <c r="FR180" s="4">
        <f t="shared" si="59"/>
        <v>45.064999999999998</v>
      </c>
      <c r="FS180" t="s">
        <v>444</v>
      </c>
      <c r="FT180">
        <v>10000</v>
      </c>
      <c r="FU180" s="4">
        <f t="shared" si="60"/>
        <v>0.66666666666666663</v>
      </c>
      <c r="FV180" s="4">
        <f t="shared" si="61"/>
        <v>145.73166666666665</v>
      </c>
      <c r="FW180" s="4" t="str">
        <f t="shared" si="46"/>
        <v>ALTO</v>
      </c>
    </row>
    <row r="181" spans="1:179" x14ac:dyDescent="0.3">
      <c r="A181">
        <v>179</v>
      </c>
      <c r="B181" t="s">
        <v>2448</v>
      </c>
      <c r="C181" t="s">
        <v>3544</v>
      </c>
      <c r="D181" t="s">
        <v>3545</v>
      </c>
      <c r="G181" t="s">
        <v>2294</v>
      </c>
      <c r="H181" t="s">
        <v>2295</v>
      </c>
      <c r="I181" t="s">
        <v>3546</v>
      </c>
      <c r="J181" t="s">
        <v>3547</v>
      </c>
      <c r="L181" t="s">
        <v>3548</v>
      </c>
      <c r="M181" t="s">
        <v>3215</v>
      </c>
      <c r="N181" t="s">
        <v>3202</v>
      </c>
      <c r="O181">
        <v>41203</v>
      </c>
      <c r="P181">
        <v>7571322062</v>
      </c>
      <c r="T181" t="s">
        <v>2170</v>
      </c>
      <c r="V181">
        <v>187</v>
      </c>
      <c r="W181">
        <v>95</v>
      </c>
      <c r="X181">
        <v>1</v>
      </c>
      <c r="Y181">
        <v>1</v>
      </c>
      <c r="Z181">
        <v>1</v>
      </c>
      <c r="AA181">
        <v>1</v>
      </c>
      <c r="AB181">
        <v>0</v>
      </c>
      <c r="AC181">
        <v>0</v>
      </c>
      <c r="AD181" t="s">
        <v>2209</v>
      </c>
      <c r="AE181" t="s">
        <v>3544</v>
      </c>
      <c r="AF181" t="s">
        <v>3549</v>
      </c>
      <c r="AG181">
        <v>1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50</v>
      </c>
      <c r="AO181">
        <v>2</v>
      </c>
      <c r="AP181" t="s">
        <v>2212</v>
      </c>
      <c r="AQ181" t="s">
        <v>2626</v>
      </c>
      <c r="AR181" s="4">
        <f t="shared" si="54"/>
        <v>4</v>
      </c>
      <c r="AU181">
        <v>4</v>
      </c>
      <c r="AV181" t="s">
        <v>3550</v>
      </c>
      <c r="AW181">
        <v>4</v>
      </c>
      <c r="CK181" s="4">
        <f t="shared" si="56"/>
        <v>0</v>
      </c>
      <c r="DW181">
        <v>30</v>
      </c>
      <c r="DX181" t="s">
        <v>433</v>
      </c>
      <c r="DY181">
        <v>2025</v>
      </c>
      <c r="DZ181" t="s">
        <v>3551</v>
      </c>
      <c r="EA181" t="s">
        <v>518</v>
      </c>
      <c r="EB181" t="s">
        <v>1902</v>
      </c>
      <c r="EC181" t="s">
        <v>518</v>
      </c>
      <c r="ED181" t="s">
        <v>3552</v>
      </c>
      <c r="EF181" t="s">
        <v>3312</v>
      </c>
      <c r="EG181" t="s">
        <v>3313</v>
      </c>
      <c r="FJ181" t="s">
        <v>2054</v>
      </c>
      <c r="FK181">
        <v>5000</v>
      </c>
      <c r="FL181" s="4">
        <f t="shared" si="57"/>
        <v>1.6666666666666667</v>
      </c>
      <c r="FN181">
        <v>0</v>
      </c>
      <c r="FO181" s="4">
        <f t="shared" si="58"/>
        <v>0</v>
      </c>
      <c r="FQ181">
        <v>0</v>
      </c>
      <c r="FR181" s="4">
        <f t="shared" si="59"/>
        <v>0</v>
      </c>
      <c r="FS181" t="s">
        <v>444</v>
      </c>
      <c r="FT181">
        <v>500</v>
      </c>
      <c r="FU181" s="4">
        <f t="shared" si="60"/>
        <v>3.3333333333333333E-2</v>
      </c>
      <c r="FV181" s="4">
        <f t="shared" si="61"/>
        <v>1.7000000000000002</v>
      </c>
      <c r="FW181" s="4" t="str">
        <f t="shared" si="46"/>
        <v>ALTO</v>
      </c>
    </row>
    <row r="182" spans="1:179" x14ac:dyDescent="0.3">
      <c r="A182">
        <v>180</v>
      </c>
      <c r="B182" t="s">
        <v>542</v>
      </c>
      <c r="C182" t="s">
        <v>3553</v>
      </c>
      <c r="D182" t="s">
        <v>3554</v>
      </c>
      <c r="E182" t="s">
        <v>3555</v>
      </c>
      <c r="F182" t="s">
        <v>3556</v>
      </c>
      <c r="G182" t="s">
        <v>542</v>
      </c>
      <c r="H182" t="s">
        <v>708</v>
      </c>
      <c r="I182" t="s">
        <v>3557</v>
      </c>
      <c r="J182" t="s">
        <v>3558</v>
      </c>
      <c r="L182" t="s">
        <v>3559</v>
      </c>
      <c r="M182" t="s">
        <v>3560</v>
      </c>
      <c r="N182" t="s">
        <v>423</v>
      </c>
      <c r="O182">
        <v>74949</v>
      </c>
      <c r="P182">
        <v>2241071530</v>
      </c>
      <c r="Q182" s="3" t="s">
        <v>3561</v>
      </c>
      <c r="R182">
        <v>34</v>
      </c>
      <c r="S182" t="s">
        <v>3562</v>
      </c>
      <c r="T182" t="s">
        <v>2170</v>
      </c>
      <c r="V182">
        <v>4142.38</v>
      </c>
      <c r="W182">
        <v>2655.88</v>
      </c>
      <c r="X182">
        <v>1</v>
      </c>
      <c r="Y182">
        <v>2</v>
      </c>
      <c r="Z182">
        <v>2</v>
      </c>
      <c r="AA182">
        <v>2</v>
      </c>
      <c r="AB182">
        <v>1</v>
      </c>
      <c r="AC182">
        <v>0</v>
      </c>
      <c r="AD182" t="s">
        <v>876</v>
      </c>
      <c r="AE182" t="s">
        <v>3553</v>
      </c>
      <c r="AF182" t="s">
        <v>3563</v>
      </c>
      <c r="AG182">
        <v>13</v>
      </c>
      <c r="AH182">
        <v>0</v>
      </c>
      <c r="AI182">
        <v>7</v>
      </c>
      <c r="AJ182">
        <v>6</v>
      </c>
      <c r="AK182">
        <v>0</v>
      </c>
      <c r="AL182">
        <v>0</v>
      </c>
      <c r="AM182">
        <v>3</v>
      </c>
      <c r="AN182">
        <v>35</v>
      </c>
      <c r="AO182">
        <v>4</v>
      </c>
      <c r="AP182" t="s">
        <v>2212</v>
      </c>
      <c r="AQ182" t="s">
        <v>428</v>
      </c>
      <c r="AR182" s="4">
        <f t="shared" si="54"/>
        <v>23</v>
      </c>
      <c r="AS182">
        <v>1</v>
      </c>
      <c r="AT182" t="s">
        <v>718</v>
      </c>
      <c r="AU182">
        <v>10</v>
      </c>
      <c r="AV182" t="s">
        <v>716</v>
      </c>
      <c r="AW182">
        <v>10</v>
      </c>
      <c r="AY182">
        <v>6</v>
      </c>
      <c r="AZ182" t="s">
        <v>756</v>
      </c>
      <c r="BA182">
        <v>3</v>
      </c>
      <c r="BB182" t="s">
        <v>1607</v>
      </c>
      <c r="BE182">
        <v>1</v>
      </c>
      <c r="BF182" t="s">
        <v>717</v>
      </c>
      <c r="BI182" t="s">
        <v>718</v>
      </c>
      <c r="BL182">
        <v>1</v>
      </c>
      <c r="BM182" t="s">
        <v>718</v>
      </c>
      <c r="CD182">
        <v>7</v>
      </c>
      <c r="CF182">
        <v>2</v>
      </c>
      <c r="CH182">
        <v>1</v>
      </c>
      <c r="CI182">
        <v>1</v>
      </c>
      <c r="CJ182">
        <v>2</v>
      </c>
      <c r="CK182" s="4">
        <f t="shared" si="56"/>
        <v>31</v>
      </c>
      <c r="CL182">
        <v>11</v>
      </c>
      <c r="CM182">
        <v>1</v>
      </c>
      <c r="CN182">
        <v>10</v>
      </c>
      <c r="CO182">
        <v>10</v>
      </c>
      <c r="DK182">
        <v>3</v>
      </c>
      <c r="DL182">
        <v>80000</v>
      </c>
      <c r="DM182">
        <v>70000</v>
      </c>
      <c r="DN182">
        <v>80000</v>
      </c>
      <c r="DW182">
        <v>15</v>
      </c>
      <c r="DX182" t="s">
        <v>433</v>
      </c>
      <c r="DY182">
        <v>2025</v>
      </c>
      <c r="DZ182" t="s">
        <v>3564</v>
      </c>
      <c r="EA182" t="s">
        <v>759</v>
      </c>
      <c r="EB182" t="s">
        <v>3565</v>
      </c>
      <c r="EC182" t="s">
        <v>3566</v>
      </c>
      <c r="ED182" t="s">
        <v>3567</v>
      </c>
      <c r="EF182" t="s">
        <v>439</v>
      </c>
      <c r="EG182" t="s">
        <v>440</v>
      </c>
      <c r="EI182" s="10" t="s">
        <v>3568</v>
      </c>
      <c r="EL182" s="10" t="s">
        <v>3569</v>
      </c>
      <c r="EO182" s="10" t="s">
        <v>3570</v>
      </c>
      <c r="ER182" s="10" t="s">
        <v>3571</v>
      </c>
      <c r="EU182" s="10" t="s">
        <v>3572</v>
      </c>
      <c r="EX182" s="10" t="s">
        <v>3573</v>
      </c>
      <c r="FA182" s="10" t="s">
        <v>3574</v>
      </c>
      <c r="FD182" s="10" t="s">
        <v>3575</v>
      </c>
      <c r="FK182">
        <v>0</v>
      </c>
      <c r="FL182" s="4">
        <f t="shared" si="57"/>
        <v>0</v>
      </c>
      <c r="FM182" t="s">
        <v>443</v>
      </c>
      <c r="FN182">
        <v>150000</v>
      </c>
      <c r="FO182" s="4">
        <f t="shared" si="58"/>
        <v>107.14285714285714</v>
      </c>
      <c r="FP182" t="s">
        <v>724</v>
      </c>
      <c r="FQ182">
        <v>80150</v>
      </c>
      <c r="FR182" s="4">
        <f t="shared" si="59"/>
        <v>40.075000000000003</v>
      </c>
      <c r="FS182" t="s">
        <v>444</v>
      </c>
      <c r="FT182">
        <v>1000</v>
      </c>
      <c r="FU182" s="4">
        <f t="shared" si="60"/>
        <v>6.6666666666666666E-2</v>
      </c>
      <c r="FV182" s="4">
        <f t="shared" si="61"/>
        <v>147.28452380952382</v>
      </c>
      <c r="FW182" s="4" t="str">
        <f t="shared" si="46"/>
        <v>ALTO</v>
      </c>
    </row>
    <row r="183" spans="1:179" x14ac:dyDescent="0.3">
      <c r="A183">
        <v>181</v>
      </c>
      <c r="AR183" s="4">
        <f t="shared" si="54"/>
        <v>0</v>
      </c>
      <c r="CK183" s="4">
        <f t="shared" si="56"/>
        <v>0</v>
      </c>
      <c r="FL183" s="4">
        <f t="shared" si="57"/>
        <v>0</v>
      </c>
      <c r="FO183" s="4">
        <f t="shared" si="58"/>
        <v>0</v>
      </c>
      <c r="FR183" s="4">
        <f t="shared" si="59"/>
        <v>0</v>
      </c>
      <c r="FU183" s="4">
        <f t="shared" si="60"/>
        <v>0</v>
      </c>
      <c r="FV183" s="4">
        <f t="shared" si="61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6"/>
        <v>0</v>
      </c>
      <c r="FL184" s="4">
        <f t="shared" si="57"/>
        <v>0</v>
      </c>
      <c r="FO184" s="4">
        <f t="shared" si="58"/>
        <v>0</v>
      </c>
      <c r="FR184" s="4">
        <f t="shared" si="59"/>
        <v>0</v>
      </c>
      <c r="FU184" s="4">
        <f t="shared" si="60"/>
        <v>0</v>
      </c>
      <c r="FV184" s="4">
        <f t="shared" si="61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6"/>
        <v>0</v>
      </c>
      <c r="FL185" s="4">
        <f t="shared" si="57"/>
        <v>0</v>
      </c>
      <c r="FO185" s="4">
        <f t="shared" si="58"/>
        <v>0</v>
      </c>
      <c r="FR185" s="4">
        <f t="shared" si="59"/>
        <v>0</v>
      </c>
      <c r="FU185" s="4">
        <f t="shared" si="60"/>
        <v>0</v>
      </c>
      <c r="FV185" s="4">
        <f t="shared" si="61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6"/>
        <v>0</v>
      </c>
      <c r="FL186" s="4">
        <f t="shared" si="57"/>
        <v>0</v>
      </c>
      <c r="FO186" s="4">
        <f t="shared" si="58"/>
        <v>0</v>
      </c>
      <c r="FR186" s="4">
        <f t="shared" si="59"/>
        <v>0</v>
      </c>
      <c r="FU186" s="4">
        <f t="shared" si="60"/>
        <v>0</v>
      </c>
      <c r="FV186" s="4">
        <f t="shared" si="61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6"/>
        <v>0</v>
      </c>
      <c r="FL187" s="4">
        <f t="shared" si="57"/>
        <v>0</v>
      </c>
      <c r="FO187" s="4">
        <f t="shared" si="58"/>
        <v>0</v>
      </c>
      <c r="FR187" s="4">
        <f t="shared" si="59"/>
        <v>0</v>
      </c>
      <c r="FU187" s="4">
        <f t="shared" si="60"/>
        <v>0</v>
      </c>
      <c r="FV187" s="4">
        <f t="shared" si="61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6"/>
        <v>0</v>
      </c>
      <c r="FL188" s="4">
        <f t="shared" si="57"/>
        <v>0</v>
      </c>
      <c r="FO188" s="4">
        <f t="shared" si="58"/>
        <v>0</v>
      </c>
      <c r="FR188" s="4">
        <f t="shared" si="59"/>
        <v>0</v>
      </c>
      <c r="FU188" s="4">
        <f t="shared" si="60"/>
        <v>0</v>
      </c>
      <c r="FV188" s="4">
        <f t="shared" si="61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6"/>
        <v>0</v>
      </c>
      <c r="FL189" s="4">
        <f t="shared" si="57"/>
        <v>0</v>
      </c>
      <c r="FO189" s="4">
        <f t="shared" si="58"/>
        <v>0</v>
      </c>
      <c r="FR189" s="4">
        <f t="shared" si="59"/>
        <v>0</v>
      </c>
      <c r="FU189" s="4">
        <f t="shared" si="60"/>
        <v>0</v>
      </c>
      <c r="FV189" s="4">
        <f t="shared" si="61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6"/>
        <v>0</v>
      </c>
      <c r="FL190" s="4">
        <f t="shared" si="57"/>
        <v>0</v>
      </c>
      <c r="FO190" s="4">
        <f t="shared" si="58"/>
        <v>0</v>
      </c>
      <c r="FR190" s="4">
        <f t="shared" si="59"/>
        <v>0</v>
      </c>
      <c r="FU190" s="4">
        <f t="shared" si="60"/>
        <v>0</v>
      </c>
      <c r="FV190" s="4">
        <f t="shared" si="61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6"/>
        <v>0</v>
      </c>
      <c r="FL191" s="4">
        <f t="shared" si="57"/>
        <v>0</v>
      </c>
      <c r="FO191" s="4">
        <f t="shared" si="58"/>
        <v>0</v>
      </c>
      <c r="FR191" s="4">
        <f t="shared" si="59"/>
        <v>0</v>
      </c>
      <c r="FU191" s="4">
        <f t="shared" si="60"/>
        <v>0</v>
      </c>
      <c r="FV191" s="4">
        <f t="shared" si="61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6"/>
        <v>0</v>
      </c>
      <c r="FL192" s="4">
        <f t="shared" si="57"/>
        <v>0</v>
      </c>
      <c r="FO192" s="4">
        <f t="shared" si="58"/>
        <v>0</v>
      </c>
      <c r="FR192" s="4">
        <f t="shared" si="59"/>
        <v>0</v>
      </c>
      <c r="FU192" s="4">
        <f t="shared" si="60"/>
        <v>0</v>
      </c>
      <c r="FV192" s="4">
        <f t="shared" si="61"/>
        <v>0</v>
      </c>
      <c r="FW192" s="4" t="str">
        <f t="shared" ref="FW192:FW198" si="62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6"/>
        <v>0</v>
      </c>
      <c r="FL193" s="4">
        <f t="shared" si="57"/>
        <v>0</v>
      </c>
      <c r="FO193" s="4">
        <f t="shared" si="58"/>
        <v>0</v>
      </c>
      <c r="FR193" s="4">
        <f t="shared" si="59"/>
        <v>0</v>
      </c>
      <c r="FU193" s="4">
        <f t="shared" si="60"/>
        <v>0</v>
      </c>
      <c r="FV193" s="4">
        <f t="shared" si="61"/>
        <v>0</v>
      </c>
      <c r="FW193" s="4" t="str">
        <f t="shared" si="62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6"/>
        <v>0</v>
      </c>
      <c r="FL194" s="4">
        <f t="shared" si="57"/>
        <v>0</v>
      </c>
      <c r="FO194" s="4">
        <f t="shared" si="58"/>
        <v>0</v>
      </c>
      <c r="FR194" s="4">
        <f t="shared" si="59"/>
        <v>0</v>
      </c>
      <c r="FU194" s="4">
        <f t="shared" si="60"/>
        <v>0</v>
      </c>
      <c r="FV194" s="4">
        <f t="shared" si="61"/>
        <v>0</v>
      </c>
      <c r="FW194" s="4" t="str">
        <f t="shared" si="62"/>
        <v>ORDINARIO</v>
      </c>
    </row>
    <row r="195" spans="1:179" x14ac:dyDescent="0.3">
      <c r="A195">
        <v>193</v>
      </c>
      <c r="AR195" s="4">
        <f t="shared" ref="AR195:AR198" si="63">+AS195+AU195+BE195+CD195+CE195+CF195+CG195+CH195+CI195+CW195</f>
        <v>0</v>
      </c>
      <c r="CK195" s="4">
        <f t="shared" si="56"/>
        <v>0</v>
      </c>
      <c r="FL195" s="4">
        <f t="shared" si="57"/>
        <v>0</v>
      </c>
      <c r="FO195" s="4">
        <f t="shared" si="58"/>
        <v>0</v>
      </c>
      <c r="FR195" s="4">
        <f t="shared" si="59"/>
        <v>0</v>
      </c>
      <c r="FU195" s="4">
        <f t="shared" si="60"/>
        <v>0</v>
      </c>
      <c r="FV195" s="4">
        <f t="shared" si="61"/>
        <v>0</v>
      </c>
      <c r="FW195" s="4" t="str">
        <f t="shared" si="62"/>
        <v>ORDINARIO</v>
      </c>
    </row>
    <row r="196" spans="1:179" x14ac:dyDescent="0.3">
      <c r="A196">
        <v>194</v>
      </c>
      <c r="AR196" s="4">
        <f t="shared" si="63"/>
        <v>0</v>
      </c>
      <c r="CK196" s="4">
        <f t="shared" si="56"/>
        <v>0</v>
      </c>
      <c r="FL196" s="4">
        <f t="shared" si="57"/>
        <v>0</v>
      </c>
      <c r="FO196" s="4">
        <f t="shared" si="58"/>
        <v>0</v>
      </c>
      <c r="FR196" s="4">
        <f t="shared" si="59"/>
        <v>0</v>
      </c>
      <c r="FU196" s="4">
        <f t="shared" si="60"/>
        <v>0</v>
      </c>
      <c r="FV196" s="4">
        <f t="shared" si="61"/>
        <v>0</v>
      </c>
      <c r="FW196" s="4" t="str">
        <f t="shared" si="62"/>
        <v>ORDINARIO</v>
      </c>
    </row>
    <row r="197" spans="1:179" x14ac:dyDescent="0.3">
      <c r="A197">
        <v>195</v>
      </c>
      <c r="AR197" s="4">
        <f t="shared" si="63"/>
        <v>0</v>
      </c>
      <c r="CK197" s="4">
        <f t="shared" si="56"/>
        <v>0</v>
      </c>
      <c r="FL197" s="4">
        <f t="shared" si="57"/>
        <v>0</v>
      </c>
      <c r="FO197" s="4">
        <f t="shared" si="58"/>
        <v>0</v>
      </c>
      <c r="FR197" s="4">
        <f t="shared" si="59"/>
        <v>0</v>
      </c>
      <c r="FU197" s="4">
        <f t="shared" si="60"/>
        <v>0</v>
      </c>
      <c r="FV197" s="4">
        <f t="shared" si="61"/>
        <v>0</v>
      </c>
      <c r="FW197" s="4" t="str">
        <f t="shared" si="62"/>
        <v>ORDINARIO</v>
      </c>
    </row>
    <row r="198" spans="1:179" x14ac:dyDescent="0.3">
      <c r="A198">
        <v>196</v>
      </c>
      <c r="AR198" s="4">
        <f t="shared" si="63"/>
        <v>0</v>
      </c>
      <c r="CK198" s="4">
        <f t="shared" si="56"/>
        <v>0</v>
      </c>
      <c r="FL198" s="4">
        <f t="shared" si="57"/>
        <v>0</v>
      </c>
      <c r="FO198" s="4">
        <f t="shared" si="58"/>
        <v>0</v>
      </c>
      <c r="FR198" s="4">
        <f t="shared" si="59"/>
        <v>0</v>
      </c>
      <c r="FU198" s="4">
        <f t="shared" si="60"/>
        <v>0</v>
      </c>
      <c r="FV198" s="4">
        <f t="shared" si="61"/>
        <v>0</v>
      </c>
      <c r="FW198" s="4" t="str">
        <f t="shared" si="62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FV14 KD14:LJ42 A14:A201 D15:FV58 B15:C68 GL43:GW43 GY43:HA43 HC43:HD43 HF43 HK43 HP43:HR43 IC43 IE43 IH43:IJ43 IL43 FX44:IM60 EM59:FV60 D59:EL62 EM61:IM62 D63:IM63 D64:AO68 AP64:IM72 B69:AO72 B73:IM172 B173:B179 O173:Q179 T173:U179 AF173:AM179 AR173:AR179 AW173:BB179 BE173:CC179 CG173:CG179 CK173:CK179 CP173:DY179 EE173:FS179 FU173:IM179 A202:IM208 B180:IM201">
    <cfRule type="expression" dxfId="51" priority="606">
      <formula>$A3=$A$1</formula>
    </cfRule>
  </conditionalFormatting>
  <conditionalFormatting sqref="C173:N179">
    <cfRule type="expression" dxfId="50" priority="21">
      <formula>$A173=$A$1</formula>
    </cfRule>
  </conditionalFormatting>
  <conditionalFormatting sqref="R173:S179">
    <cfRule type="expression" dxfId="49" priority="17">
      <formula>$A173=$A$1</formula>
    </cfRule>
  </conditionalFormatting>
  <conditionalFormatting sqref="V173:AE179">
    <cfRule type="expression" dxfId="48" priority="13">
      <formula>$A173=$A$1</formula>
    </cfRule>
  </conditionalFormatting>
  <conditionalFormatting sqref="AN173:AQ179">
    <cfRule type="expression" dxfId="47" priority="16">
      <formula>$A173=$A$1</formula>
    </cfRule>
  </conditionalFormatting>
  <conditionalFormatting sqref="AP1048576">
    <cfRule type="expression" dxfId="46" priority="25">
      <formula>$A1048576=$A$1</formula>
    </cfRule>
  </conditionalFormatting>
  <conditionalFormatting sqref="AS173:AV179">
    <cfRule type="expression" dxfId="45" priority="11">
      <formula>$A173=$A$1</formula>
    </cfRule>
  </conditionalFormatting>
  <conditionalFormatting sqref="AW2:AX2">
    <cfRule type="expression" dxfId="44" priority="605">
      <formula>$A2=$A$1</formula>
    </cfRule>
  </conditionalFormatting>
  <conditionalFormatting sqref="BC173:BD179">
    <cfRule type="expression" dxfId="43" priority="10">
      <formula>$A173=$A$1</formula>
    </cfRule>
  </conditionalFormatting>
  <conditionalFormatting sqref="BG2:BH2">
    <cfRule type="expression" dxfId="42" priority="604">
      <formula>$A2=$A$1</formula>
    </cfRule>
  </conditionalFormatting>
  <conditionalFormatting sqref="CD173:CF179">
    <cfRule type="expression" dxfId="41" priority="7">
      <formula>$A173=$A$1</formula>
    </cfRule>
  </conditionalFormatting>
  <conditionalFormatting sqref="CH173:CJ179">
    <cfRule type="expression" dxfId="40" priority="4">
      <formula>$A173=$A$1</formula>
    </cfRule>
  </conditionalFormatting>
  <conditionalFormatting sqref="CL173:CO179">
    <cfRule type="expression" dxfId="39" priority="2">
      <formula>$A173=$A$1</formula>
    </cfRule>
  </conditionalFormatting>
  <conditionalFormatting sqref="DZ173:ED179">
    <cfRule type="expression" dxfId="38" priority="12">
      <formula>$A173=$A$1</formula>
    </cfRule>
  </conditionalFormatting>
  <conditionalFormatting sqref="EE2">
    <cfRule type="expression" dxfId="37" priority="603">
      <formula>$A2=$A$1</formula>
    </cfRule>
  </conditionalFormatting>
  <conditionalFormatting sqref="EH2">
    <cfRule type="expression" dxfId="36" priority="602">
      <formula>$A2=$A$1</formula>
    </cfRule>
  </conditionalFormatting>
  <conditionalFormatting sqref="EK2">
    <cfRule type="expression" dxfId="35" priority="601">
      <formula>$A2=$A$1</formula>
    </cfRule>
  </conditionalFormatting>
  <conditionalFormatting sqref="FT173:FT179">
    <cfRule type="expression" dxfId="34" priority="1">
      <formula>$A173=$A$1</formula>
    </cfRule>
  </conditionalFormatting>
  <conditionalFormatting sqref="FV3:FW198">
    <cfRule type="expression" dxfId="33" priority="523">
      <formula>$A3=$A$1</formula>
    </cfRule>
  </conditionalFormatting>
  <conditionalFormatting sqref="FX2:GC2">
    <cfRule type="expression" dxfId="32" priority="610">
      <formula>#REF!=$A$1</formula>
    </cfRule>
  </conditionalFormatting>
  <conditionalFormatting sqref="GD43:GK43">
    <cfRule type="expression" dxfId="31" priority="101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419">
      <formula>$A3=$A$2</formula>
    </cfRule>
  </conditionalFormatting>
  <conditionalFormatting sqref="GX43">
    <cfRule type="expression" dxfId="29" priority="100">
      <formula>$A43=$A$2</formula>
    </cfRule>
  </conditionalFormatting>
  <conditionalFormatting sqref="HB43">
    <cfRule type="expression" dxfId="28" priority="99">
      <formula>$A43=$A$2</formula>
    </cfRule>
  </conditionalFormatting>
  <conditionalFormatting sqref="HE43">
    <cfRule type="expression" dxfId="27" priority="98">
      <formula>$A43=$A$2</formula>
    </cfRule>
  </conditionalFormatting>
  <conditionalFormatting sqref="HG43:HJ43">
    <cfRule type="expression" dxfId="26" priority="94">
      <formula>$A43=$A$2</formula>
    </cfRule>
  </conditionalFormatting>
  <conditionalFormatting sqref="HL43:HO43">
    <cfRule type="expression" dxfId="25" priority="90">
      <formula>$A43=$A$2</formula>
    </cfRule>
  </conditionalFormatting>
  <conditionalFormatting sqref="HS43:IB43">
    <cfRule type="expression" dxfId="24" priority="80">
      <formula>$A43=$A$2</formula>
    </cfRule>
  </conditionalFormatting>
  <conditionalFormatting sqref="ID43">
    <cfRule type="expression" dxfId="23" priority="79">
      <formula>$A43=$A$2</formula>
    </cfRule>
  </conditionalFormatting>
  <conditionalFormatting sqref="IF43:IG43">
    <cfRule type="expression" dxfId="22" priority="77">
      <formula>$A43=$A$2</formula>
    </cfRule>
  </conditionalFormatting>
  <conditionalFormatting sqref="IK43">
    <cfRule type="expression" dxfId="21" priority="76">
      <formula>$A43=$A$2</formula>
    </cfRule>
  </conditionalFormatting>
  <conditionalFormatting sqref="IM43:IR43">
    <cfRule type="expression" dxfId="20" priority="70">
      <formula>$A43=$A$2</formula>
    </cfRule>
  </conditionalFormatting>
  <conditionalFormatting sqref="IN25:IS26">
    <cfRule type="expression" dxfId="19" priority="48">
      <formula>$A25=$A$2</formula>
    </cfRule>
  </conditionalFormatting>
  <conditionalFormatting sqref="IU43">
    <cfRule type="expression" dxfId="18" priority="69">
      <formula>$A43=$A$2</formula>
    </cfRule>
  </conditionalFormatting>
  <conditionalFormatting sqref="IU25:IV26">
    <cfRule type="expression" dxfId="17" priority="46">
      <formula>$A25=$A$2</formula>
    </cfRule>
  </conditionalFormatting>
  <conditionalFormatting sqref="JB25:JB26">
    <cfRule type="expression" dxfId="16" priority="45">
      <formula>$A25=$A$2</formula>
    </cfRule>
  </conditionalFormatting>
  <conditionalFormatting sqref="JB43">
    <cfRule type="expression" dxfId="15" priority="68">
      <formula>$A43=$A$2</formula>
    </cfRule>
  </conditionalFormatting>
  <conditionalFormatting sqref="JE25:JJ26">
    <cfRule type="expression" dxfId="14" priority="39">
      <formula>$A25=$A$2</formula>
    </cfRule>
  </conditionalFormatting>
  <conditionalFormatting sqref="JF43">
    <cfRule type="expression" dxfId="13" priority="67">
      <formula>$A43=$A$2</formula>
    </cfRule>
  </conditionalFormatting>
  <conditionalFormatting sqref="JH43:JJ43">
    <cfRule type="expression" dxfId="12" priority="64">
      <formula>$A43=$A$2</formula>
    </cfRule>
  </conditionalFormatting>
  <conditionalFormatting sqref="JM43">
    <cfRule type="expression" dxfId="11" priority="63">
      <formula>$A43=$A$2</formula>
    </cfRule>
  </conditionalFormatting>
  <conditionalFormatting sqref="JM25:JS26">
    <cfRule type="expression" dxfId="10" priority="32">
      <formula>$A25=$A$2</formula>
    </cfRule>
  </conditionalFormatting>
  <conditionalFormatting sqref="JP43:JU43">
    <cfRule type="expression" dxfId="9" priority="57">
      <formula>$A43=$A$2</formula>
    </cfRule>
  </conditionalFormatting>
  <conditionalFormatting sqref="JT24:JT26">
    <cfRule type="expression" dxfId="8" priority="31">
      <formula>$A24=$A$2</formula>
    </cfRule>
  </conditionalFormatting>
  <conditionalFormatting sqref="JU25:JU26">
    <cfRule type="expression" dxfId="7" priority="30">
      <formula>$A25=$A$2</formula>
    </cfRule>
  </conditionalFormatting>
  <conditionalFormatting sqref="JW25:JW26">
    <cfRule type="expression" dxfId="6" priority="29">
      <formula>$A25=$A$2</formula>
    </cfRule>
  </conditionalFormatting>
  <conditionalFormatting sqref="JW43">
    <cfRule type="expression" dxfId="5" priority="56">
      <formula>$A43=$A$2</formula>
    </cfRule>
  </conditionalFormatting>
  <conditionalFormatting sqref="JZ25:JZ26">
    <cfRule type="expression" dxfId="4" priority="28">
      <formula>$A25=$A$2</formula>
    </cfRule>
  </conditionalFormatting>
  <conditionalFormatting sqref="JZ43">
    <cfRule type="expression" dxfId="3" priority="55">
      <formula>$A43=$A$2</formula>
    </cfRule>
  </conditionalFormatting>
  <conditionalFormatting sqref="KB43">
    <cfRule type="expression" dxfId="2" priority="54">
      <formula>$A43=$A$2</formula>
    </cfRule>
  </conditionalFormatting>
  <conditionalFormatting sqref="KB25:KC26">
    <cfRule type="expression" dxfId="1" priority="26">
      <formula>$A25=$A$2</formula>
    </cfRule>
  </conditionalFormatting>
  <conditionalFormatting sqref="KD2:LJ2">
    <cfRule type="expression" dxfId="0" priority="598">
      <formula>#REF!=$A$1</formula>
    </cfRule>
  </conditionalFormatting>
  <dataValidations count="1">
    <dataValidation type="list" allowBlank="1" showInputMessage="1" showErrorMessage="1" sqref="B3:B201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  <hyperlink ref="Q106" r:id="rId65" xr:uid="{A89F835C-908F-45D3-815D-C53FF1765D6A}"/>
    <hyperlink ref="Q107" r:id="rId66" xr:uid="{A5DC3454-5E72-40B8-8913-C1542AF6DAB2}"/>
    <hyperlink ref="Q108" r:id="rId67" xr:uid="{E12C6610-B367-40BB-98E1-6C768DE3F7C8}"/>
    <hyperlink ref="Q109" r:id="rId68" xr:uid="{46C9041F-5905-4018-8C69-0D643D0EE4C4}"/>
    <hyperlink ref="Q110" r:id="rId69" xr:uid="{31C7841D-9F35-43AE-A5C8-5A3079985D3B}"/>
    <hyperlink ref="Q111" r:id="rId70" xr:uid="{1CE143E8-4C91-4DE2-8A58-BF0323AA879A}"/>
    <hyperlink ref="Q112" r:id="rId71" xr:uid="{3DD4F39B-BD9C-4687-8FDF-DFEB14C1926B}"/>
    <hyperlink ref="Q113" r:id="rId72" xr:uid="{FDC8E387-82FF-4512-A076-68B633D3E53C}"/>
    <hyperlink ref="Q114" r:id="rId73" xr:uid="{B93B83F4-4FAB-4798-AE72-855DDC384C94}"/>
    <hyperlink ref="Q115" r:id="rId74" xr:uid="{3B3508AF-9A68-4790-8581-3D6DF91E7EB6}"/>
    <hyperlink ref="Q116" r:id="rId75" xr:uid="{CCB62FC7-C2F4-448F-B04B-46ADF0EB10E1}"/>
    <hyperlink ref="Q117" r:id="rId76" xr:uid="{59D90B9F-A262-4B6D-8401-6324603AF556}"/>
    <hyperlink ref="Q118" r:id="rId77" xr:uid="{AF6265D6-B9AC-4CE2-AFA2-B2F9CDE6C39E}"/>
    <hyperlink ref="Q119" r:id="rId78" xr:uid="{DF338ED7-4AB8-477D-83F6-8323AEBEF7E1}"/>
    <hyperlink ref="Q120" r:id="rId79" xr:uid="{B89F55C7-0874-47C1-A341-B07DE6682AD8}"/>
    <hyperlink ref="Q121" r:id="rId80" xr:uid="{987AB0BC-FBAC-464B-9621-E2F5F6089840}"/>
    <hyperlink ref="Q122" r:id="rId81" xr:uid="{EB729DFE-2C3E-4604-AB0C-00D75F40D5ED}"/>
    <hyperlink ref="Q123" r:id="rId82" xr:uid="{18A7CB9A-778C-4217-9D5C-10AF74F3AACA}"/>
    <hyperlink ref="Q124" r:id="rId83" xr:uid="{0A8FEA8F-E47A-4E8A-A5E6-EB6F020835F6}"/>
    <hyperlink ref="Q125" r:id="rId84" xr:uid="{7E87B35C-B775-4E8B-8FFE-87BC2E540863}"/>
    <hyperlink ref="Q126" r:id="rId85" xr:uid="{030710B6-7C9E-40C4-8910-1AF014414433}"/>
    <hyperlink ref="Q127" r:id="rId86" xr:uid="{5A6B8ABC-6871-44A4-8FB5-50B6465AD834}"/>
    <hyperlink ref="Q128" r:id="rId87" xr:uid="{41490482-97CA-46F7-83D9-938AEE9F0635}"/>
    <hyperlink ref="Q129" r:id="rId88" xr:uid="{72E3F51C-5496-4486-AAB8-084DFD6281FA}"/>
    <hyperlink ref="Q158" r:id="rId89" xr:uid="{728E6BD1-AA36-4F14-91C7-FEE99B3A3D9F}"/>
    <hyperlink ref="Q159" r:id="rId90" xr:uid="{5512B737-0B02-4E1D-BC82-610053DF80C1}"/>
    <hyperlink ref="Q160" r:id="rId91" xr:uid="{58257F67-123A-4998-9FA4-9212BE66038D}"/>
    <hyperlink ref="Q161" r:id="rId92" xr:uid="{C58DD6AE-5D2E-4D72-B9BD-B61CD30363B2}"/>
    <hyperlink ref="Q162" r:id="rId93" xr:uid="{3D66463F-5708-410A-83B3-F4E31BEDB99C}"/>
    <hyperlink ref="Q164" r:id="rId94" xr:uid="{47FD4545-D423-402F-82AD-F5915A68EE59}"/>
    <hyperlink ref="Q165" r:id="rId95" xr:uid="{B26C9EB8-CD96-4A8D-889A-73F987A2C383}"/>
    <hyperlink ref="Q166" r:id="rId96" xr:uid="{8B92A97E-83E5-4A9F-A1F3-DD68228910F5}"/>
    <hyperlink ref="Q167" r:id="rId97" xr:uid="{FAEC38A3-3ECB-42E3-ADB8-0488CDFCACBB}"/>
    <hyperlink ref="Q163" r:id="rId98" xr:uid="{2FDF8E54-D278-4038-B92B-6F0CFA72C860}"/>
    <hyperlink ref="Q170" r:id="rId99" xr:uid="{687CBD42-F8F8-413A-9181-AF9A95B41226}"/>
    <hyperlink ref="Q171" r:id="rId100" xr:uid="{9E8619DF-BDD7-4F85-9908-F6D15E28C3FB}"/>
    <hyperlink ref="Q172" r:id="rId101" xr:uid="{6643A235-762F-436F-9BE8-CC7E7D29D447}"/>
    <hyperlink ref="Q180" r:id="rId102" xr:uid="{B8F24855-8B00-4AB3-B3A8-184E71B648FD}"/>
    <hyperlink ref="Q182" r:id="rId103" xr:uid="{B2801E80-3C37-40A8-AA06-D8DA304A016A}"/>
  </hyperlinks>
  <pageMargins left="0.7" right="0.7" top="0.75" bottom="0.75" header="0.3" footer="0.3"/>
  <pageSetup orientation="portrait" horizontalDpi="4294967294" verticalDpi="0" r:id="rId104"/>
  <drawing r:id="rId105"/>
  <legacyDrawing r:id="rId10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7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180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1677</v>
      </c>
      <c r="U1" t="s">
        <v>1678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660</v>
      </c>
      <c r="AX1" t="s">
        <v>661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664</v>
      </c>
      <c r="BH1" t="s">
        <v>666</v>
      </c>
      <c r="BI1" t="s">
        <v>8</v>
      </c>
      <c r="BJ1" t="s">
        <v>1682</v>
      </c>
      <c r="BK1" t="s">
        <v>1683</v>
      </c>
      <c r="BL1" t="s">
        <v>3</v>
      </c>
      <c r="BM1" t="s">
        <v>4</v>
      </c>
      <c r="BN1" t="s">
        <v>2019</v>
      </c>
      <c r="BO1" t="s">
        <v>2020</v>
      </c>
      <c r="BP1" t="s">
        <v>2021</v>
      </c>
      <c r="BQ1" t="s">
        <v>2022</v>
      </c>
      <c r="BR1" t="s">
        <v>2023</v>
      </c>
      <c r="BS1" t="s">
        <v>2024</v>
      </c>
      <c r="BT1" t="s">
        <v>2025</v>
      </c>
      <c r="BU1" t="s">
        <v>2026</v>
      </c>
      <c r="BV1" t="s">
        <v>2027</v>
      </c>
      <c r="BW1" t="s">
        <v>2028</v>
      </c>
      <c r="BX1" t="s">
        <v>2029</v>
      </c>
      <c r="BY1" t="s">
        <v>2030</v>
      </c>
      <c r="BZ1" t="s">
        <v>2031</v>
      </c>
      <c r="CA1" t="s">
        <v>2032</v>
      </c>
      <c r="CB1" t="s">
        <v>2033</v>
      </c>
      <c r="CC1" t="s">
        <v>2034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2078</v>
      </c>
      <c r="CN1" t="s">
        <v>9</v>
      </c>
      <c r="CO1" t="s">
        <v>10</v>
      </c>
      <c r="CP1" t="s">
        <v>11</v>
      </c>
      <c r="CQ1" t="s">
        <v>12</v>
      </c>
      <c r="CR1" t="s">
        <v>1684</v>
      </c>
      <c r="CS1" t="s">
        <v>13</v>
      </c>
      <c r="CT1" t="s">
        <v>531</v>
      </c>
      <c r="CU1" t="s">
        <v>538</v>
      </c>
      <c r="CV1" t="s">
        <v>537</v>
      </c>
      <c r="CW1" t="s">
        <v>15</v>
      </c>
      <c r="CX1" t="s">
        <v>16</v>
      </c>
      <c r="CY1" t="s">
        <v>17</v>
      </c>
      <c r="CZ1" t="s">
        <v>529</v>
      </c>
      <c r="DA1" t="s">
        <v>18</v>
      </c>
      <c r="DB1" t="s">
        <v>533</v>
      </c>
      <c r="DC1" t="s">
        <v>19</v>
      </c>
      <c r="DD1" t="s">
        <v>541</v>
      </c>
      <c r="DE1" t="s">
        <v>20</v>
      </c>
      <c r="DF1" t="s">
        <v>525</v>
      </c>
      <c r="DG1" t="s">
        <v>22</v>
      </c>
      <c r="DH1" t="s">
        <v>535</v>
      </c>
      <c r="DI1" t="s">
        <v>23</v>
      </c>
      <c r="DJ1" t="s">
        <v>527</v>
      </c>
      <c r="DK1" t="s">
        <v>190</v>
      </c>
      <c r="DL1" t="s">
        <v>191</v>
      </c>
      <c r="DM1" t="s">
        <v>192</v>
      </c>
      <c r="DN1" t="s">
        <v>193</v>
      </c>
      <c r="DO1" t="s">
        <v>1691</v>
      </c>
      <c r="DP1" t="s">
        <v>1692</v>
      </c>
      <c r="DQ1" t="s">
        <v>1693</v>
      </c>
      <c r="DR1" t="s">
        <v>1694</v>
      </c>
      <c r="DS1" t="s">
        <v>1699</v>
      </c>
      <c r="DT1" t="s">
        <v>1700</v>
      </c>
      <c r="DU1" t="s">
        <v>1701</v>
      </c>
      <c r="DV1" t="s">
        <v>1702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560</v>
      </c>
      <c r="EF1" t="s">
        <v>199</v>
      </c>
      <c r="EG1" t="s">
        <v>200</v>
      </c>
      <c r="EH1" t="s">
        <v>610</v>
      </c>
      <c r="EI1" t="s">
        <v>201</v>
      </c>
      <c r="EJ1" t="s">
        <v>1685</v>
      </c>
      <c r="EK1" t="s">
        <v>611</v>
      </c>
      <c r="EL1" t="s">
        <v>202</v>
      </c>
      <c r="EM1" t="s">
        <v>544</v>
      </c>
      <c r="EN1" t="s">
        <v>612</v>
      </c>
      <c r="EO1" t="s">
        <v>203</v>
      </c>
      <c r="EP1" t="s">
        <v>545</v>
      </c>
      <c r="EQ1" t="s">
        <v>613</v>
      </c>
      <c r="ER1" t="s">
        <v>204</v>
      </c>
      <c r="ES1" t="s">
        <v>546</v>
      </c>
      <c r="ET1" t="s">
        <v>614</v>
      </c>
      <c r="EU1" t="s">
        <v>205</v>
      </c>
      <c r="EV1" t="s">
        <v>547</v>
      </c>
      <c r="EW1" t="s">
        <v>615</v>
      </c>
      <c r="EX1" t="s">
        <v>206</v>
      </c>
      <c r="EY1" t="s">
        <v>548</v>
      </c>
      <c r="EZ1" t="s">
        <v>616</v>
      </c>
      <c r="FA1" t="s">
        <v>207</v>
      </c>
      <c r="FB1" t="s">
        <v>549</v>
      </c>
      <c r="FC1" t="s">
        <v>617</v>
      </c>
      <c r="FD1" t="s">
        <v>208</v>
      </c>
      <c r="FE1" t="s">
        <v>550</v>
      </c>
      <c r="FF1" t="s">
        <v>618</v>
      </c>
      <c r="FG1" t="s">
        <v>209</v>
      </c>
      <c r="FH1" t="s">
        <v>551</v>
      </c>
      <c r="FI1" t="s">
        <v>619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1698</v>
      </c>
      <c r="FW1" t="s">
        <v>222</v>
      </c>
      <c r="FX1" t="s">
        <v>580</v>
      </c>
      <c r="FY1" t="s">
        <v>582</v>
      </c>
      <c r="FZ1" t="s">
        <v>600</v>
      </c>
      <c r="GA1" t="s">
        <v>581</v>
      </c>
      <c r="GB1" t="s">
        <v>583</v>
      </c>
      <c r="GC1" t="s">
        <v>601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563</v>
      </c>
      <c r="IR1" t="s">
        <v>565</v>
      </c>
      <c r="IS1" t="s">
        <v>568</v>
      </c>
      <c r="IT1" t="s">
        <v>571</v>
      </c>
      <c r="IU1" t="s">
        <v>574</v>
      </c>
      <c r="IV1" t="s">
        <v>577</v>
      </c>
      <c r="IW1" t="s">
        <v>668</v>
      </c>
      <c r="IX1" t="s">
        <v>673</v>
      </c>
      <c r="IY1" t="s">
        <v>676</v>
      </c>
      <c r="IZ1" t="s">
        <v>677</v>
      </c>
      <c r="JA1" t="s">
        <v>678</v>
      </c>
      <c r="JB1" t="s">
        <v>793</v>
      </c>
      <c r="JC1" t="s">
        <v>794</v>
      </c>
      <c r="JD1" t="s">
        <v>679</v>
      </c>
      <c r="JE1" t="s">
        <v>680</v>
      </c>
      <c r="JF1" t="s">
        <v>681</v>
      </c>
      <c r="JG1" t="s">
        <v>682</v>
      </c>
      <c r="JH1" t="s">
        <v>683</v>
      </c>
      <c r="JI1" t="s">
        <v>684</v>
      </c>
      <c r="JJ1" t="s">
        <v>685</v>
      </c>
      <c r="JK1" t="s">
        <v>689</v>
      </c>
      <c r="JL1" t="s">
        <v>690</v>
      </c>
      <c r="JM1" t="s">
        <v>691</v>
      </c>
      <c r="JN1" t="s">
        <v>686</v>
      </c>
      <c r="JO1" t="s">
        <v>687</v>
      </c>
      <c r="JP1" t="s">
        <v>688</v>
      </c>
      <c r="JQ1" t="s">
        <v>912</v>
      </c>
      <c r="JR1" t="s">
        <v>1708</v>
      </c>
      <c r="JS1" t="s">
        <v>1709</v>
      </c>
      <c r="JT1" t="s">
        <v>1710</v>
      </c>
      <c r="JU1" t="s">
        <v>1711</v>
      </c>
      <c r="JV1" t="s">
        <v>1712</v>
      </c>
      <c r="JW1" t="s">
        <v>1713</v>
      </c>
      <c r="JX1" t="s">
        <v>1714</v>
      </c>
      <c r="JY1" t="s">
        <v>1715</v>
      </c>
      <c r="JZ1" t="s">
        <v>1716</v>
      </c>
      <c r="KA1" t="s">
        <v>1717</v>
      </c>
      <c r="KB1" t="s">
        <v>1718</v>
      </c>
      <c r="KC1" t="s">
        <v>1719</v>
      </c>
      <c r="KD1" t="s">
        <v>2079</v>
      </c>
      <c r="KE1" t="s">
        <v>2081</v>
      </c>
      <c r="KF1" t="s">
        <v>2082</v>
      </c>
      <c r="KG1" t="s">
        <v>2083</v>
      </c>
      <c r="KH1" t="s">
        <v>2084</v>
      </c>
      <c r="KI1" t="s">
        <v>2085</v>
      </c>
      <c r="KJ1" t="s">
        <v>2086</v>
      </c>
      <c r="KK1" t="s">
        <v>2087</v>
      </c>
      <c r="KL1" t="s">
        <v>2088</v>
      </c>
      <c r="KM1" t="s">
        <v>2089</v>
      </c>
      <c r="KN1" t="s">
        <v>2090</v>
      </c>
      <c r="KO1" t="s">
        <v>2091</v>
      </c>
      <c r="KP1" t="s">
        <v>2092</v>
      </c>
      <c r="KQ1" t="s">
        <v>2099</v>
      </c>
      <c r="KR1" t="s">
        <v>2100</v>
      </c>
      <c r="KS1" t="s">
        <v>2101</v>
      </c>
      <c r="KT1" t="s">
        <v>2102</v>
      </c>
      <c r="KU1" t="s">
        <v>2103</v>
      </c>
      <c r="KV1" t="s">
        <v>2104</v>
      </c>
      <c r="KW1" t="s">
        <v>2097</v>
      </c>
      <c r="KX1" t="s">
        <v>2098</v>
      </c>
    </row>
    <row r="2" spans="1:310" x14ac:dyDescent="0.3">
      <c r="B2" t="str">
        <f>VLOOKUP($A$1,BD!$A$3:$IF$210,2, FALSE)</f>
        <v>GASOLINERA</v>
      </c>
      <c r="C2" t="str">
        <f>VLOOKUP($A$1,BD!$A$3:$IF$210,3, FALSE)</f>
        <v>SAMUEL AGUIRRE OCHOA</v>
      </c>
      <c r="D2" t="str">
        <f>VLOOKUP($A$1,BD!$A$3:$IF$210,4, FALSE)</f>
        <v>GASOLINERA ES 05573 ACATLAN DE OSORIO</v>
      </c>
      <c r="E2" t="str">
        <f>VLOOKUP($A$1,BD!$A$3:$IF$210,5, FALSE)</f>
        <v>AUOS590720BX5</v>
      </c>
      <c r="F2" t="str">
        <f>VLOOKUP($A$1,BD!$A$3:$IF$210,6, FALSE)</f>
        <v>PL/9506/EXP/ES/2015</v>
      </c>
      <c r="G2" t="str">
        <f>VLOOKUP($A$1,BD!$A$3:$IF$210,7, FALSE)</f>
        <v>GASOLINERA</v>
      </c>
      <c r="H2" t="str">
        <f>VLOOKUP($A$1,BD!$A$3:$IF$210,8, FALSE)</f>
        <v>ATENCION AL PUBLICO POR MEDIO DE VENTA DE GASOLINAS, DIESEL, ACEITES Y ADITIVOS</v>
      </c>
      <c r="I2" t="str">
        <f>VLOOKUP($A$1,BD!$A$3:$IF$210,9, FALSE)</f>
        <v>CARRETERA INTERNACIONAL MEXICO - OAXACA</v>
      </c>
      <c r="J2" t="str">
        <f>VLOOKUP($A$1,BD!$A$3:$IF$210,10, FALSE)</f>
        <v>KM 221 INT 4</v>
      </c>
      <c r="K2">
        <f>VLOOKUP($A$1,BD!$A$3:$IF$210,11, FALSE)</f>
        <v>0</v>
      </c>
      <c r="L2" t="str">
        <f>VLOOKUP($A$1,BD!$A$3:$IF$210,12, FALSE)</f>
        <v>BARRIO LA PALMA</v>
      </c>
      <c r="M2" t="str">
        <f>VLOOKUP($A$1,BD!$A$3:$IF$210,13, FALSE)</f>
        <v>ACATLAN DE OSORIO</v>
      </c>
      <c r="N2" t="str">
        <f>VLOOKUP($A$1,BD!$A$3:$IF$210,14, FALSE)</f>
        <v>PUEBLA</v>
      </c>
      <c r="O2">
        <f>VLOOKUP($A$1,BD!$A$3:$IF$210,15, FALSE)</f>
        <v>74949</v>
      </c>
      <c r="P2">
        <f>VLOOKUP($A$1,BD!$A$3:$IF$210,16, FALSE)</f>
        <v>2241071530</v>
      </c>
      <c r="Q2" t="str">
        <f>VLOOKUP($A$1,BD!$A$3:$IF$210,17, FALSE)</f>
        <v>es5573@hotmail.com</v>
      </c>
      <c r="R2">
        <f>VLOOKUP($A$1,BD!$A$3:$IF$210,18, FALSE)</f>
        <v>34</v>
      </c>
      <c r="S2" t="str">
        <f>VLOOKUP($A$1,BD!$A$3:$IF$210,19, FALSE)</f>
        <v>1 DE ENERO DE 1991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4142.38</v>
      </c>
      <c r="W2">
        <f>VLOOKUP($A$1,BD!$A$3:$IF$210,23, FALSE)</f>
        <v>2655.88</v>
      </c>
      <c r="X2">
        <f>VLOOKUP($A$1,BD!$A$3:$IF$210,24, FALSE)</f>
        <v>1</v>
      </c>
      <c r="Y2">
        <f>VLOOKUP($A$1,BD!$A$3:$IF$210,25, FALSE)</f>
        <v>2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10 CAJONES</v>
      </c>
      <c r="AE2" t="str">
        <f>VLOOKUP($A$1,BD!$A$3:$IF$210,31, FALSE)</f>
        <v>SAMUEL AGUIRRE OCHOA</v>
      </c>
      <c r="AF2" t="str">
        <f>VLOOKUP($A$1,BD!$A$3:$IF$210,32, FALSE)</f>
        <v>AGNERIS CAMPOS MENDEZ</v>
      </c>
      <c r="AG2">
        <f>VLOOKUP($A$1,BD!$A$3:$IF$210,33, FALSE)</f>
        <v>13</v>
      </c>
      <c r="AH2">
        <f>VLOOKUP($A$1,BD!$A$3:$IF$210,34, FALSE)</f>
        <v>0</v>
      </c>
      <c r="AI2">
        <f>VLOOKUP($A$1,BD!$A$3:$IF$210,35, FALSE)</f>
        <v>7</v>
      </c>
      <c r="AJ2">
        <f>VLOOKUP($A$1,BD!$A$3:$IF$210,36, FALSE)</f>
        <v>6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3</v>
      </c>
      <c r="AN2">
        <f>VLOOKUP($A$1,BD!$A$3:$IF$210,40, FALSE)</f>
        <v>35</v>
      </c>
      <c r="AO2">
        <f>VLOOKUP($A$1,BD!$A$3:$IF$210,41, FALSE)</f>
        <v>4</v>
      </c>
      <c r="AP2" t="str">
        <f>VLOOKUP($A$1,BD!$A$3:$IF$210,42, FALSE)</f>
        <v>LUNES A DOMINGO</v>
      </c>
      <c r="AQ2" t="str">
        <f>VLOOKUP($A$1,BD!$A$3:$IF$210,43, FALSE)</f>
        <v>24 HORAS</v>
      </c>
      <c r="AR2">
        <f>VLOOKUP($A$1,BD!$A$3:$IF$210,44, FALSE)</f>
        <v>23</v>
      </c>
      <c r="AS2">
        <f>VLOOKUP($A$1,BD!$A$3:$IF$210,45, FALSE)</f>
        <v>1</v>
      </c>
      <c r="AT2" t="str">
        <f>VLOOKUP($A$1,BD!$A$3:$IF$210,46, FALSE)</f>
        <v>OFICINA</v>
      </c>
      <c r="AU2">
        <f>VLOOKUP($A$1,BD!$A$3:$IF$210,47, FALSE)</f>
        <v>10</v>
      </c>
      <c r="AV2" t="str">
        <f>VLOOKUP($A$1,BD!$A$3:$IF$210,48, FALSE)</f>
        <v>BOMBAS, VENTEO, AREA INTERNA</v>
      </c>
      <c r="AW2">
        <f>VLOOKUP($A$1,BD!$A$3:$IF$210,49, FALSE)</f>
        <v>10</v>
      </c>
      <c r="AX2">
        <f>VLOOKUP($A$1,BD!$A$3:$IF$210,50, FALSE)</f>
        <v>0</v>
      </c>
      <c r="AY2">
        <f>VLOOKUP($A$1,BD!$A$3:$IF$210,51, FALSE)</f>
        <v>6</v>
      </c>
      <c r="AZ2" t="str">
        <f>VLOOKUP($A$1,BD!$A$3:$IF$210,52, FALSE)</f>
        <v>BOMBAS, OFICINA, VENTEO</v>
      </c>
      <c r="BA2">
        <f>VLOOKUP($A$1,BD!$A$3:$IF$210,53, FALSE)</f>
        <v>3</v>
      </c>
      <c r="BB2" t="str">
        <f>VLOOKUP($A$1,BD!$A$3:$IF$210,54, FALSE)</f>
        <v>ESTE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1</v>
      </c>
      <c r="BF2" t="str">
        <f>VLOOKUP($A$1,BD!$A$3:$IF$210,58, FALSE)</f>
        <v>SIRENA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OFICINA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1</v>
      </c>
      <c r="BM2" t="str">
        <f>VLOOKUP($A$1,BD!$A$3:$IF$210,65, FALSE)</f>
        <v>OFICINA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7</v>
      </c>
      <c r="CE2">
        <f>VLOOKUP($A$1,BD!$A$3:$IF$210,83, FALSE)</f>
        <v>0</v>
      </c>
      <c r="CF2">
        <f>VLOOKUP($A$1,BD!$A$3:$IF$210,84, FALSE)</f>
        <v>2</v>
      </c>
      <c r="CG2">
        <f>VLOOKUP($A$1,BD!$A$3:$IF$210,85, FALSE)</f>
        <v>0</v>
      </c>
      <c r="CH2">
        <f>VLOOKUP($A$1,BD!$A$3:$IF$210,86, FALSE)</f>
        <v>1</v>
      </c>
      <c r="CI2">
        <f>VLOOKUP($A$1,BD!$A$3:$IF$210,87, FALSE)</f>
        <v>1</v>
      </c>
      <c r="CJ2">
        <f>VLOOKUP($A$1,BD!$A$3:$IF$210,88, FALSE)</f>
        <v>2</v>
      </c>
      <c r="CK2">
        <f>VLOOKUP($A$1,BD!$A$3:$IF$210,89, FALSE)</f>
        <v>31</v>
      </c>
      <c r="CL2">
        <f>VLOOKUP($A$1,BD!$A$3:$IF$210,90, FALSE)</f>
        <v>11</v>
      </c>
      <c r="CM2">
        <f>VLOOKUP($A$1,BD!$A$3:$IF$210,91, FALSE)</f>
        <v>1</v>
      </c>
      <c r="CN2">
        <f>VLOOKUP($A$1,BD!$A$3:$IF$210,92, FALSE)</f>
        <v>10</v>
      </c>
      <c r="CO2">
        <f>VLOOKUP($A$1,BD!$A$3:$IF$210,93, FALSE)</f>
        <v>10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3</v>
      </c>
      <c r="DL2">
        <f>VLOOKUP($A$1,BD!$A$3:$IF$210,116, FALSE)</f>
        <v>80000</v>
      </c>
      <c r="DM2">
        <f>VLOOKUP($A$1,BD!$A$3:$IF$210,117, FALSE)</f>
        <v>70000</v>
      </c>
      <c r="DN2" s="5">
        <f>VLOOKUP($A$1,BD!$A$3:$IF$210,118, FALSE)</f>
        <v>80000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15</v>
      </c>
      <c r="DX2" t="str">
        <f>VLOOKUP($A$1,BD!$A$3:$IF$210,128, FALSE)</f>
        <v>ENERO</v>
      </c>
      <c r="DY2">
        <f>VLOOKUP($A$1,BD!$A$3:$IF$210,129, FALSE)</f>
        <v>2025</v>
      </c>
      <c r="DZ2" t="str">
        <f>VLOOKUP($A$1,BD!$A$3:$IF$210,130, FALSE)</f>
        <v>18.19546716888102, -98.0526098882408</v>
      </c>
      <c r="EA2" t="str">
        <f>VLOOKUP($A$1,BD!$A$3:$IF$210,131, FALSE)</f>
        <v>CARRETERA FEDERAL</v>
      </c>
      <c r="EB2" t="str">
        <f>VLOOKUP($A$1,BD!$A$3:$IF$210,132, FALSE)</f>
        <v>FRANCISCO I MADERO</v>
      </c>
      <c r="EC2" t="str">
        <f>VLOOKUP($A$1,BD!$A$3:$IF$210,133, FALSE)</f>
        <v>JUAN ALVAREZ</v>
      </c>
      <c r="ED2" t="str">
        <f>VLOOKUP($A$1,BD!$A$3:$IF$210,134, FALSE)</f>
        <v>GENERAL JOAQUIN OSORIO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OSCAR MAURILIO MORALES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ELISEO ROSALES MARQUEZ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ADRIAN MARTINEZ MARTINEZ</v>
      </c>
      <c r="EP2">
        <f>VLOOKUP($A$1,BD!$A$3:$IF$210,146, FALSE)</f>
        <v>0</v>
      </c>
      <c r="EQ2">
        <f>VLOOKUP($A$1,BD!$A$3:$IF$210,147, FALSE)</f>
        <v>0</v>
      </c>
      <c r="ER2" t="str">
        <f>VLOOKUP($A$1,BD!$A$3:$IF$210,148, FALSE)</f>
        <v>CARMEN ANGEL MARTINEZ</v>
      </c>
      <c r="ES2">
        <f>VLOOKUP($A$1,BD!$A$3:$IF$210,149, FALSE)</f>
        <v>0</v>
      </c>
      <c r="ET2">
        <f>VLOOKUP($A$1,BD!$A$3:$IF$210,150, FALSE)</f>
        <v>0</v>
      </c>
      <c r="EU2" t="str">
        <f>VLOOKUP($A$1,BD!$A$3:$IF$210,151, FALSE)</f>
        <v>REYNALDO PACHECO</v>
      </c>
      <c r="EV2">
        <f>VLOOKUP($A$1,BD!$A$3:$IF$210,152, FALSE)</f>
        <v>0</v>
      </c>
      <c r="EW2">
        <f>VLOOKUP($A$1,BD!$A$3:$IF$210,153, FALSE)</f>
        <v>0</v>
      </c>
      <c r="EX2" t="str">
        <f>VLOOKUP($A$1,BD!$A$3:$IF$210,154, FALSE)</f>
        <v>FABIDA MOZO CARIÑA</v>
      </c>
      <c r="EY2">
        <f>VLOOKUP($A$1,BD!$A$3:$IF$210,155, FALSE)</f>
        <v>0</v>
      </c>
      <c r="EZ2">
        <f>VLOOKUP($A$1,BD!$A$3:$IF$210,156, FALSE)</f>
        <v>0</v>
      </c>
      <c r="FA2" t="str">
        <f>VLOOKUP($A$1,BD!$A$3:$IF$210,157, FALSE)</f>
        <v>VIRGILIO SANCHEZ LOPEZ</v>
      </c>
      <c r="FB2">
        <f>VLOOKUP($A$1,BD!$A$3:$IF$210,158, FALSE)</f>
        <v>0</v>
      </c>
      <c r="FC2">
        <f>VLOOKUP($A$1,BD!$A$3:$IF$210,159, FALSE)</f>
        <v>0</v>
      </c>
      <c r="FD2" t="str">
        <f>VLOOKUP($A$1,BD!$A$3:$IF$210,160, FALSE)</f>
        <v>CRISTINA QUINTERO TAPIA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 t="str">
        <f>VLOOKUP($A$1,BD!$A$3:$IF$210,169, FALSE)</f>
        <v>GASOLINA</v>
      </c>
      <c r="FN2">
        <f>VLOOKUP($A$1,BD!$A$3:$IF$210,170, FALSE)</f>
        <v>150000</v>
      </c>
      <c r="FO2">
        <f>VLOOKUP($A$1,BD!$A$3:$IF$210,171, FALSE)</f>
        <v>107.14285714285714</v>
      </c>
      <c r="FP2" t="str">
        <f>VLOOKUP($A$1,BD!$A$3:$IF$210,172, FALSE)</f>
        <v>DIESEL Y ACEITES</v>
      </c>
      <c r="FQ2">
        <f>VLOOKUP($A$1,BD!$A$3:$IF$210,173, FALSE)</f>
        <v>80150</v>
      </c>
      <c r="FR2">
        <f>VLOOKUP($A$1,BD!$A$3:$IF$210,174, FALSE)</f>
        <v>40.075000000000003</v>
      </c>
      <c r="FS2" t="str">
        <f>VLOOKUP($A$1,BD!$A$3:$IF$210,175, FALSE)</f>
        <v>MOBILIARIO</v>
      </c>
      <c r="FT2">
        <f>VLOOKUP($A$1,BD!$A$3:$IF$210,176, FALSE)</f>
        <v>1000</v>
      </c>
      <c r="FU2">
        <f>VLOOKUP($A$1,BD!$A$3:$IF$210,177, FALSE)</f>
        <v>6.6666666666666666E-2</v>
      </c>
      <c r="FV2">
        <f>VLOOKUP($A$1,BD!$A$3:$IF$210,178, FALSE)</f>
        <v>147.28452380952382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796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797</v>
      </c>
      <c r="GQ2" t="s">
        <v>798</v>
      </c>
      <c r="GR2" t="s">
        <v>799</v>
      </c>
      <c r="GS2" t="s">
        <v>800</v>
      </c>
      <c r="GT2" t="s">
        <v>801</v>
      </c>
      <c r="GU2" t="s">
        <v>805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1707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564</v>
      </c>
      <c r="IR2" t="s">
        <v>1704</v>
      </c>
      <c r="IS2" t="s">
        <v>569</v>
      </c>
      <c r="IT2" t="s">
        <v>572</v>
      </c>
      <c r="IU2" t="s">
        <v>575</v>
      </c>
      <c r="IV2" t="s">
        <v>578</v>
      </c>
      <c r="IW2" t="s">
        <v>669</v>
      </c>
      <c r="IX2" t="s">
        <v>674</v>
      </c>
      <c r="IY2" t="s">
        <v>1609</v>
      </c>
      <c r="IZ2" t="s">
        <v>1610</v>
      </c>
      <c r="JA2" t="s">
        <v>692</v>
      </c>
      <c r="JB2" t="s">
        <v>802</v>
      </c>
      <c r="JC2" t="s">
        <v>803</v>
      </c>
      <c r="JD2" t="s">
        <v>693</v>
      </c>
      <c r="JE2" t="s">
        <v>694</v>
      </c>
      <c r="JF2" t="s">
        <v>695</v>
      </c>
      <c r="JG2" t="s">
        <v>696</v>
      </c>
      <c r="JH2" t="s">
        <v>697</v>
      </c>
      <c r="JI2" t="s">
        <v>698</v>
      </c>
      <c r="JJ2" t="s">
        <v>699</v>
      </c>
      <c r="JK2" t="s">
        <v>700</v>
      </c>
      <c r="JL2" t="s">
        <v>701</v>
      </c>
      <c r="JM2" t="s">
        <v>702</v>
      </c>
      <c r="JN2" t="s">
        <v>703</v>
      </c>
      <c r="JO2" t="s">
        <v>704</v>
      </c>
      <c r="JP2" t="s">
        <v>705</v>
      </c>
      <c r="JQ2" t="s">
        <v>1814</v>
      </c>
      <c r="JR2" t="s">
        <v>1720</v>
      </c>
      <c r="JS2" t="s">
        <v>1721</v>
      </c>
      <c r="JT2" t="s">
        <v>1722</v>
      </c>
      <c r="JU2" t="s">
        <v>1723</v>
      </c>
      <c r="JV2" t="s">
        <v>1724</v>
      </c>
      <c r="JW2" t="s">
        <v>1725</v>
      </c>
      <c r="JX2" t="s">
        <v>1726</v>
      </c>
      <c r="JY2" t="s">
        <v>1727</v>
      </c>
      <c r="JZ2" t="s">
        <v>1728</v>
      </c>
      <c r="KA2" t="s">
        <v>1729</v>
      </c>
      <c r="KB2" t="s">
        <v>1730</v>
      </c>
      <c r="KC2" t="s">
        <v>1731</v>
      </c>
      <c r="KD2" t="s">
        <v>2080</v>
      </c>
      <c r="KE2" t="s">
        <v>2105</v>
      </c>
      <c r="KF2" t="s">
        <v>2106</v>
      </c>
      <c r="KG2" t="s">
        <v>2107</v>
      </c>
      <c r="KH2" t="s">
        <v>2108</v>
      </c>
      <c r="KI2" t="s">
        <v>2109</v>
      </c>
      <c r="KJ2" t="s">
        <v>2110</v>
      </c>
      <c r="KK2" t="s">
        <v>2111</v>
      </c>
      <c r="KL2" t="s">
        <v>2112</v>
      </c>
      <c r="KM2" t="s">
        <v>2113</v>
      </c>
      <c r="KN2" t="s">
        <v>2114</v>
      </c>
      <c r="KO2" t="s">
        <v>2115</v>
      </c>
      <c r="KP2" t="s">
        <v>2116</v>
      </c>
      <c r="KQ2" t="s">
        <v>2093</v>
      </c>
      <c r="KR2" t="s">
        <v>2094</v>
      </c>
      <c r="KS2" t="s">
        <v>2095</v>
      </c>
      <c r="KT2" t="s">
        <v>2096</v>
      </c>
      <c r="KU2" t="s">
        <v>2117</v>
      </c>
      <c r="KV2" t="s">
        <v>2118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opLeftCell="A37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1847</v>
      </c>
      <c r="D1" t="s">
        <v>795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521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523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522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1847</v>
      </c>
      <c r="D2" t="s">
        <v>795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521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523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522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1847</v>
      </c>
      <c r="C3" t="s">
        <v>806</v>
      </c>
      <c r="D3" t="s">
        <v>795</v>
      </c>
      <c r="E3" t="s">
        <v>24</v>
      </c>
      <c r="F3" t="s">
        <v>83</v>
      </c>
      <c r="G3" t="s">
        <v>341</v>
      </c>
      <c r="H3">
        <v>90</v>
      </c>
      <c r="I3" t="s">
        <v>1706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521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523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522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1847</v>
      </c>
      <c r="C4" t="s">
        <v>806</v>
      </c>
      <c r="D4" t="s">
        <v>795</v>
      </c>
      <c r="E4" t="s">
        <v>27</v>
      </c>
      <c r="F4" t="s">
        <v>796</v>
      </c>
      <c r="G4" t="s">
        <v>342</v>
      </c>
      <c r="H4">
        <v>155</v>
      </c>
      <c r="I4" t="s">
        <v>1705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521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523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522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1847</v>
      </c>
      <c r="C5" t="s">
        <v>806</v>
      </c>
      <c r="D5" t="s">
        <v>795</v>
      </c>
      <c r="E5" t="s">
        <v>395</v>
      </c>
      <c r="F5" t="s">
        <v>396</v>
      </c>
      <c r="G5" t="s">
        <v>397</v>
      </c>
      <c r="H5">
        <v>50</v>
      </c>
      <c r="I5" t="s">
        <v>1706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521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523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522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1847</v>
      </c>
      <c r="C6" t="s">
        <v>806</v>
      </c>
      <c r="D6" t="s">
        <v>795</v>
      </c>
      <c r="E6" t="s">
        <v>28</v>
      </c>
      <c r="F6" t="s">
        <v>84</v>
      </c>
      <c r="G6" t="s">
        <v>343</v>
      </c>
      <c r="H6">
        <v>50</v>
      </c>
      <c r="I6" t="s">
        <v>1706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521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523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522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1847</v>
      </c>
      <c r="C7" t="s">
        <v>806</v>
      </c>
      <c r="D7" t="s">
        <v>795</v>
      </c>
      <c r="E7" t="s">
        <v>29</v>
      </c>
      <c r="F7" t="s">
        <v>85</v>
      </c>
      <c r="G7" t="s">
        <v>344</v>
      </c>
      <c r="H7">
        <v>50</v>
      </c>
      <c r="I7" t="s">
        <v>1706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521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523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522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795</v>
      </c>
      <c r="E8" t="s">
        <v>180</v>
      </c>
      <c r="F8" t="s">
        <v>400</v>
      </c>
      <c r="G8" t="s">
        <v>271</v>
      </c>
      <c r="H8">
        <v>50</v>
      </c>
      <c r="I8" t="s">
        <v>1706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521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523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522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795</v>
      </c>
      <c r="E9" t="s">
        <v>402</v>
      </c>
      <c r="F9" t="s">
        <v>403</v>
      </c>
      <c r="G9" t="s">
        <v>401</v>
      </c>
      <c r="H9">
        <v>50</v>
      </c>
      <c r="I9" t="s">
        <v>1706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521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523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522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1847</v>
      </c>
      <c r="C10" t="s">
        <v>806</v>
      </c>
      <c r="D10" t="s">
        <v>795</v>
      </c>
      <c r="E10" t="s">
        <v>30</v>
      </c>
      <c r="F10" t="s">
        <v>86</v>
      </c>
      <c r="G10" t="s">
        <v>345</v>
      </c>
      <c r="H10">
        <v>50</v>
      </c>
      <c r="I10" t="s">
        <v>1706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521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523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522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1847</v>
      </c>
      <c r="C11" t="s">
        <v>806</v>
      </c>
      <c r="D11" t="s">
        <v>795</v>
      </c>
      <c r="E11" t="s">
        <v>31</v>
      </c>
      <c r="F11" t="s">
        <v>87</v>
      </c>
      <c r="G11" t="s">
        <v>346</v>
      </c>
      <c r="H11">
        <v>50</v>
      </c>
      <c r="I11" t="s">
        <v>1706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521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523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522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795</v>
      </c>
      <c r="E12" t="s">
        <v>404</v>
      </c>
      <c r="F12" t="s">
        <v>405</v>
      </c>
      <c r="G12" t="s">
        <v>406</v>
      </c>
      <c r="H12">
        <v>50</v>
      </c>
      <c r="I12" t="s">
        <v>1706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521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523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522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1847</v>
      </c>
      <c r="C13" t="s">
        <v>806</v>
      </c>
      <c r="D13" t="s">
        <v>795</v>
      </c>
      <c r="E13" t="s">
        <v>32</v>
      </c>
      <c r="F13" t="s">
        <v>797</v>
      </c>
      <c r="G13" t="s">
        <v>347</v>
      </c>
      <c r="H13">
        <v>155</v>
      </c>
      <c r="I13" t="s">
        <v>1705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521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523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522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1847</v>
      </c>
      <c r="C14" t="s">
        <v>806</v>
      </c>
      <c r="D14" t="s">
        <v>795</v>
      </c>
      <c r="E14" t="s">
        <v>33</v>
      </c>
      <c r="F14" t="s">
        <v>798</v>
      </c>
      <c r="G14" t="s">
        <v>348</v>
      </c>
      <c r="H14">
        <v>155</v>
      </c>
      <c r="I14" t="s">
        <v>1705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521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523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522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1847</v>
      </c>
      <c r="D15" t="s">
        <v>795</v>
      </c>
      <c r="E15" t="s">
        <v>34</v>
      </c>
      <c r="F15" t="s">
        <v>799</v>
      </c>
      <c r="G15" t="s">
        <v>349</v>
      </c>
      <c r="H15">
        <v>155</v>
      </c>
      <c r="I15" t="s">
        <v>1705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521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523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522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1847</v>
      </c>
      <c r="C16" t="s">
        <v>806</v>
      </c>
      <c r="D16" t="s">
        <v>795</v>
      </c>
      <c r="E16" t="s">
        <v>35</v>
      </c>
      <c r="F16" t="s">
        <v>800</v>
      </c>
      <c r="G16" t="s">
        <v>350</v>
      </c>
      <c r="H16">
        <v>155</v>
      </c>
      <c r="I16" t="s">
        <v>1705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521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523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522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1847</v>
      </c>
      <c r="C17" t="s">
        <v>806</v>
      </c>
      <c r="D17" t="s">
        <v>795</v>
      </c>
      <c r="E17" t="s">
        <v>36</v>
      </c>
      <c r="F17" t="s">
        <v>801</v>
      </c>
      <c r="G17" t="s">
        <v>351</v>
      </c>
      <c r="H17">
        <v>155</v>
      </c>
      <c r="I17" t="s">
        <v>1705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521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523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522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1847</v>
      </c>
      <c r="D18" t="s">
        <v>795</v>
      </c>
      <c r="E18" t="s">
        <v>37</v>
      </c>
      <c r="F18" t="s">
        <v>805</v>
      </c>
      <c r="G18" t="s">
        <v>352</v>
      </c>
      <c r="H18">
        <v>155</v>
      </c>
      <c r="I18" t="s">
        <v>1705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521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523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522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1847</v>
      </c>
      <c r="C19" t="s">
        <v>806</v>
      </c>
      <c r="D19" t="s">
        <v>795</v>
      </c>
      <c r="E19" t="s">
        <v>38</v>
      </c>
      <c r="F19" t="s">
        <v>88</v>
      </c>
      <c r="G19" t="s">
        <v>353</v>
      </c>
      <c r="H19">
        <v>50</v>
      </c>
      <c r="I19" t="s">
        <v>1706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521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523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522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1847</v>
      </c>
      <c r="D20" t="s">
        <v>795</v>
      </c>
      <c r="E20" t="s">
        <v>39</v>
      </c>
      <c r="F20" t="s">
        <v>89</v>
      </c>
      <c r="G20" t="s">
        <v>354</v>
      </c>
      <c r="H20">
        <v>50</v>
      </c>
      <c r="I20" t="s">
        <v>1706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521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523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522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1847</v>
      </c>
      <c r="D21" t="s">
        <v>795</v>
      </c>
      <c r="E21" t="s">
        <v>40</v>
      </c>
      <c r="F21" t="s">
        <v>90</v>
      </c>
      <c r="G21" t="s">
        <v>355</v>
      </c>
      <c r="H21">
        <v>50</v>
      </c>
      <c r="I21" t="s">
        <v>1706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521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523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522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1847</v>
      </c>
      <c r="D22" t="s">
        <v>795</v>
      </c>
      <c r="E22" t="s">
        <v>41</v>
      </c>
      <c r="F22" t="s">
        <v>91</v>
      </c>
      <c r="G22" t="s">
        <v>356</v>
      </c>
      <c r="H22">
        <v>50</v>
      </c>
      <c r="I22" t="s">
        <v>1706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521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523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522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1847</v>
      </c>
      <c r="C23" t="s">
        <v>806</v>
      </c>
      <c r="D23" t="s">
        <v>795</v>
      </c>
      <c r="E23" t="s">
        <v>42</v>
      </c>
      <c r="F23" t="s">
        <v>92</v>
      </c>
      <c r="G23" t="s">
        <v>265</v>
      </c>
      <c r="H23">
        <v>50</v>
      </c>
      <c r="I23" t="s">
        <v>1706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521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523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522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1847</v>
      </c>
      <c r="C24" t="s">
        <v>806</v>
      </c>
      <c r="D24" t="s">
        <v>795</v>
      </c>
      <c r="E24" t="s">
        <v>43</v>
      </c>
      <c r="F24" t="s">
        <v>93</v>
      </c>
      <c r="G24" t="s">
        <v>357</v>
      </c>
      <c r="H24">
        <v>50</v>
      </c>
      <c r="I24" t="s">
        <v>1706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521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523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522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1847</v>
      </c>
      <c r="C25" t="s">
        <v>806</v>
      </c>
      <c r="D25" t="s">
        <v>795</v>
      </c>
      <c r="E25" t="s">
        <v>44</v>
      </c>
      <c r="F25" t="s">
        <v>94</v>
      </c>
      <c r="G25" t="s">
        <v>358</v>
      </c>
      <c r="H25">
        <v>50</v>
      </c>
      <c r="I25" t="s">
        <v>1706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521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523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522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1847</v>
      </c>
      <c r="D26" t="s">
        <v>795</v>
      </c>
      <c r="E26" t="s">
        <v>338</v>
      </c>
      <c r="F26" t="s">
        <v>95</v>
      </c>
      <c r="G26" t="s">
        <v>359</v>
      </c>
      <c r="H26">
        <v>50</v>
      </c>
      <c r="I26" t="s">
        <v>1706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521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523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522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1847</v>
      </c>
      <c r="D27" t="s">
        <v>795</v>
      </c>
      <c r="E27" t="s">
        <v>45</v>
      </c>
      <c r="F27" t="s">
        <v>96</v>
      </c>
      <c r="G27" t="s">
        <v>360</v>
      </c>
      <c r="H27">
        <v>50</v>
      </c>
      <c r="I27" t="s">
        <v>1706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521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523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522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1847</v>
      </c>
      <c r="C28" t="s">
        <v>806</v>
      </c>
      <c r="D28" t="s">
        <v>795</v>
      </c>
      <c r="E28" t="s">
        <v>46</v>
      </c>
      <c r="F28" t="s">
        <v>97</v>
      </c>
      <c r="G28" t="s">
        <v>275</v>
      </c>
      <c r="H28">
        <v>50</v>
      </c>
      <c r="I28" t="s">
        <v>1706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521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523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522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1847</v>
      </c>
      <c r="D29" t="s">
        <v>795</v>
      </c>
      <c r="E29" t="s">
        <v>47</v>
      </c>
      <c r="F29" t="s">
        <v>98</v>
      </c>
      <c r="G29" t="s">
        <v>361</v>
      </c>
      <c r="H29">
        <v>50</v>
      </c>
      <c r="I29" t="s">
        <v>1706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521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523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522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1847</v>
      </c>
      <c r="D30" t="s">
        <v>795</v>
      </c>
      <c r="E30" t="s">
        <v>48</v>
      </c>
      <c r="F30" t="s">
        <v>99</v>
      </c>
      <c r="G30" t="s">
        <v>362</v>
      </c>
      <c r="H30">
        <v>50</v>
      </c>
      <c r="I30" t="s">
        <v>1706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521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523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522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1847</v>
      </c>
      <c r="D31" t="s">
        <v>795</v>
      </c>
      <c r="E31" t="s">
        <v>49</v>
      </c>
      <c r="F31" t="s">
        <v>100</v>
      </c>
      <c r="G31" t="s">
        <v>363</v>
      </c>
      <c r="H31">
        <v>50</v>
      </c>
      <c r="I31" t="s">
        <v>1706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521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523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522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1847</v>
      </c>
      <c r="D32" t="s">
        <v>795</v>
      </c>
      <c r="E32" t="s">
        <v>50</v>
      </c>
      <c r="F32" t="s">
        <v>101</v>
      </c>
      <c r="G32" t="s">
        <v>364</v>
      </c>
      <c r="H32">
        <v>50</v>
      </c>
      <c r="I32" t="s">
        <v>1706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521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523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522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1847</v>
      </c>
      <c r="C33" t="s">
        <v>806</v>
      </c>
      <c r="D33" t="s">
        <v>795</v>
      </c>
      <c r="E33" t="s">
        <v>51</v>
      </c>
      <c r="F33" t="s">
        <v>1707</v>
      </c>
      <c r="G33" t="s">
        <v>365</v>
      </c>
      <c r="H33">
        <v>155</v>
      </c>
      <c r="I33" t="s">
        <v>1705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521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523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522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1847</v>
      </c>
      <c r="C34" t="s">
        <v>806</v>
      </c>
      <c r="D34" t="s">
        <v>795</v>
      </c>
      <c r="E34" t="s">
        <v>52</v>
      </c>
      <c r="F34" t="s">
        <v>102</v>
      </c>
      <c r="G34" t="s">
        <v>366</v>
      </c>
      <c r="H34">
        <v>60</v>
      </c>
      <c r="I34" t="s">
        <v>1706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521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523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522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1847</v>
      </c>
      <c r="C35" t="s">
        <v>806</v>
      </c>
      <c r="D35" t="s">
        <v>795</v>
      </c>
      <c r="E35" t="s">
        <v>53</v>
      </c>
      <c r="F35" t="s">
        <v>103</v>
      </c>
      <c r="G35" t="s">
        <v>367</v>
      </c>
      <c r="H35">
        <v>60</v>
      </c>
      <c r="I35" t="s">
        <v>1706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521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523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522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1847</v>
      </c>
      <c r="C36" t="s">
        <v>806</v>
      </c>
      <c r="D36" t="s">
        <v>795</v>
      </c>
      <c r="E36" t="s">
        <v>54</v>
      </c>
      <c r="F36" t="s">
        <v>104</v>
      </c>
      <c r="G36" t="s">
        <v>368</v>
      </c>
      <c r="H36">
        <v>60</v>
      </c>
      <c r="I36" t="s">
        <v>1706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521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523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522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1847</v>
      </c>
      <c r="C37" t="s">
        <v>806</v>
      </c>
      <c r="D37" t="s">
        <v>795</v>
      </c>
      <c r="E37" t="s">
        <v>55</v>
      </c>
      <c r="F37" t="s">
        <v>105</v>
      </c>
      <c r="G37" t="s">
        <v>369</v>
      </c>
      <c r="H37">
        <v>60</v>
      </c>
      <c r="I37" t="s">
        <v>1706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521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523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522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1847</v>
      </c>
      <c r="C38" t="s">
        <v>806</v>
      </c>
      <c r="D38" t="s">
        <v>795</v>
      </c>
      <c r="E38" t="s">
        <v>56</v>
      </c>
      <c r="F38" t="s">
        <v>106</v>
      </c>
      <c r="G38" t="s">
        <v>370</v>
      </c>
      <c r="H38">
        <v>60</v>
      </c>
      <c r="I38" t="s">
        <v>1706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521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523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522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1847</v>
      </c>
      <c r="C39" t="s">
        <v>806</v>
      </c>
      <c r="D39" t="s">
        <v>795</v>
      </c>
      <c r="E39" t="s">
        <v>57</v>
      </c>
      <c r="F39" t="s">
        <v>107</v>
      </c>
      <c r="G39" t="s">
        <v>371</v>
      </c>
      <c r="H39">
        <v>60</v>
      </c>
      <c r="I39" t="s">
        <v>1706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521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523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522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1847</v>
      </c>
      <c r="C40" t="s">
        <v>806</v>
      </c>
      <c r="D40" t="s">
        <v>795</v>
      </c>
      <c r="E40" t="s">
        <v>58</v>
      </c>
      <c r="F40" t="s">
        <v>108</v>
      </c>
      <c r="G40" t="s">
        <v>372</v>
      </c>
      <c r="H40">
        <v>60</v>
      </c>
      <c r="I40" t="s">
        <v>1706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521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523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522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1847</v>
      </c>
      <c r="C41" t="s">
        <v>806</v>
      </c>
      <c r="D41" t="s">
        <v>795</v>
      </c>
      <c r="E41" t="s">
        <v>59</v>
      </c>
      <c r="F41" t="s">
        <v>109</v>
      </c>
      <c r="G41" t="s">
        <v>373</v>
      </c>
      <c r="H41">
        <v>60</v>
      </c>
      <c r="I41" t="s">
        <v>1706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521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523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522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1847</v>
      </c>
      <c r="C42" t="s">
        <v>806</v>
      </c>
      <c r="D42" t="s">
        <v>795</v>
      </c>
      <c r="E42" t="s">
        <v>60</v>
      </c>
      <c r="F42" t="s">
        <v>110</v>
      </c>
      <c r="G42" t="s">
        <v>374</v>
      </c>
      <c r="H42">
        <v>60</v>
      </c>
      <c r="I42" t="s">
        <v>1706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521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523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522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1847</v>
      </c>
      <c r="C43" t="s">
        <v>806</v>
      </c>
      <c r="D43" t="s">
        <v>795</v>
      </c>
      <c r="E43" t="s">
        <v>61</v>
      </c>
      <c r="F43" t="s">
        <v>111</v>
      </c>
      <c r="G43" t="s">
        <v>375</v>
      </c>
      <c r="H43">
        <v>60</v>
      </c>
      <c r="I43" t="s">
        <v>1706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521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523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522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1847</v>
      </c>
      <c r="C44" t="s">
        <v>806</v>
      </c>
      <c r="D44" t="s">
        <v>795</v>
      </c>
      <c r="E44" t="s">
        <v>62</v>
      </c>
      <c r="F44" t="s">
        <v>112</v>
      </c>
      <c r="G44" t="s">
        <v>376</v>
      </c>
      <c r="H44">
        <v>60</v>
      </c>
      <c r="I44" t="s">
        <v>1706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521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523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522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1847</v>
      </c>
      <c r="C45" t="s">
        <v>806</v>
      </c>
      <c r="D45" t="s">
        <v>795</v>
      </c>
      <c r="E45" t="s">
        <v>63</v>
      </c>
      <c r="F45" t="s">
        <v>113</v>
      </c>
      <c r="G45" t="s">
        <v>377</v>
      </c>
      <c r="H45">
        <v>60</v>
      </c>
      <c r="I45" t="s">
        <v>1706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521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523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522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1847</v>
      </c>
      <c r="C46" t="s">
        <v>806</v>
      </c>
      <c r="D46" t="s">
        <v>795</v>
      </c>
      <c r="E46" t="s">
        <v>64</v>
      </c>
      <c r="F46" t="s">
        <v>114</v>
      </c>
      <c r="G46" t="s">
        <v>378</v>
      </c>
      <c r="H46">
        <v>60</v>
      </c>
      <c r="I46" t="s">
        <v>1706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521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523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522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1847</v>
      </c>
      <c r="C47" t="s">
        <v>806</v>
      </c>
      <c r="D47" t="s">
        <v>795</v>
      </c>
      <c r="E47" t="s">
        <v>65</v>
      </c>
      <c r="F47" t="s">
        <v>115</v>
      </c>
      <c r="G47" t="s">
        <v>379</v>
      </c>
      <c r="H47">
        <v>60</v>
      </c>
      <c r="I47" t="s">
        <v>1706</v>
      </c>
      <c r="J47" s="16" t="s">
        <v>660</v>
      </c>
      <c r="K47" t="s">
        <v>662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521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523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522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1847</v>
      </c>
      <c r="C48" t="s">
        <v>806</v>
      </c>
      <c r="D48" t="s">
        <v>795</v>
      </c>
      <c r="E48" t="s">
        <v>66</v>
      </c>
      <c r="F48" t="s">
        <v>116</v>
      </c>
      <c r="G48" t="s">
        <v>380</v>
      </c>
      <c r="H48">
        <v>60</v>
      </c>
      <c r="I48" t="s">
        <v>1706</v>
      </c>
      <c r="J48" s="16" t="s">
        <v>661</v>
      </c>
      <c r="K48" t="s">
        <v>663</v>
      </c>
      <c r="L48" t="str">
        <f t="shared" si="9"/>
        <v>'ext_co2' : r_val['ext_co2'],</v>
      </c>
      <c r="M48" t="str">
        <f t="shared" si="1"/>
        <v>'sim3': sim3,</v>
      </c>
      <c r="N48" t="s">
        <v>521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523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522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1847</v>
      </c>
      <c r="C49" t="s">
        <v>806</v>
      </c>
      <c r="D49" t="s">
        <v>795</v>
      </c>
      <c r="E49" t="s">
        <v>67</v>
      </c>
      <c r="F49" t="s">
        <v>117</v>
      </c>
      <c r="G49" t="s">
        <v>381</v>
      </c>
      <c r="H49">
        <v>60</v>
      </c>
      <c r="I49" t="s">
        <v>1706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521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523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522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1847</v>
      </c>
      <c r="C50" t="s">
        <v>806</v>
      </c>
      <c r="D50" t="s">
        <v>795</v>
      </c>
      <c r="E50" t="s">
        <v>68</v>
      </c>
      <c r="F50" t="s">
        <v>118</v>
      </c>
      <c r="G50" t="s">
        <v>382</v>
      </c>
      <c r="H50">
        <v>60</v>
      </c>
      <c r="I50" t="s">
        <v>1706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521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523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522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1847</v>
      </c>
      <c r="C51" t="s">
        <v>806</v>
      </c>
      <c r="D51" t="s">
        <v>795</v>
      </c>
      <c r="E51" t="s">
        <v>69</v>
      </c>
      <c r="F51" t="s">
        <v>119</v>
      </c>
      <c r="G51" t="s">
        <v>383</v>
      </c>
      <c r="H51">
        <v>60</v>
      </c>
      <c r="I51" t="s">
        <v>1706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521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523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522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1847</v>
      </c>
      <c r="C52" t="s">
        <v>806</v>
      </c>
      <c r="D52" t="s">
        <v>795</v>
      </c>
      <c r="E52" t="s">
        <v>70</v>
      </c>
      <c r="F52" t="s">
        <v>120</v>
      </c>
      <c r="G52" t="s">
        <v>384</v>
      </c>
      <c r="H52">
        <v>60</v>
      </c>
      <c r="I52" t="s">
        <v>1706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521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523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522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1847</v>
      </c>
      <c r="C53" t="s">
        <v>806</v>
      </c>
      <c r="D53" t="s">
        <v>795</v>
      </c>
      <c r="E53" t="s">
        <v>71</v>
      </c>
      <c r="F53" t="s">
        <v>121</v>
      </c>
      <c r="G53" t="s">
        <v>385</v>
      </c>
      <c r="H53">
        <v>50</v>
      </c>
      <c r="I53" t="s">
        <v>1706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521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523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522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1847</v>
      </c>
      <c r="C54" t="s">
        <v>806</v>
      </c>
      <c r="E54" t="s">
        <v>72</v>
      </c>
      <c r="F54" t="s">
        <v>122</v>
      </c>
      <c r="G54" t="s">
        <v>386</v>
      </c>
      <c r="H54">
        <v>50</v>
      </c>
      <c r="I54" t="s">
        <v>1706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521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523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522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806</v>
      </c>
      <c r="E55" t="s">
        <v>73</v>
      </c>
      <c r="F55" t="s">
        <v>123</v>
      </c>
      <c r="G55" t="s">
        <v>387</v>
      </c>
      <c r="H55">
        <v>50</v>
      </c>
      <c r="I55" t="s">
        <v>1706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521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523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522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806</v>
      </c>
      <c r="D56" t="s">
        <v>795</v>
      </c>
      <c r="E56" t="s">
        <v>14</v>
      </c>
      <c r="F56" t="s">
        <v>124</v>
      </c>
      <c r="G56" t="s">
        <v>293</v>
      </c>
      <c r="H56">
        <v>50</v>
      </c>
      <c r="I56" t="s">
        <v>1706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521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523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522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1847</v>
      </c>
      <c r="C57" t="s">
        <v>806</v>
      </c>
      <c r="D57" t="s">
        <v>795</v>
      </c>
      <c r="E57" t="s">
        <v>74</v>
      </c>
      <c r="F57" t="s">
        <v>125</v>
      </c>
      <c r="G57" t="s">
        <v>388</v>
      </c>
      <c r="H57">
        <v>50</v>
      </c>
      <c r="I57" t="s">
        <v>1706</v>
      </c>
      <c r="J57" s="4" t="s">
        <v>664</v>
      </c>
      <c r="K57" t="s">
        <v>665</v>
      </c>
      <c r="L57" t="str">
        <f t="shared" si="9"/>
        <v>'silbato' : r_val['silbato'],</v>
      </c>
      <c r="M57" t="str">
        <f t="shared" si="1"/>
        <v>'dh': dh,</v>
      </c>
      <c r="N57" t="s">
        <v>521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523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522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806</v>
      </c>
      <c r="D58" t="s">
        <v>795</v>
      </c>
      <c r="E58" t="s">
        <v>75</v>
      </c>
      <c r="F58" t="s">
        <v>126</v>
      </c>
      <c r="G58" t="s">
        <v>389</v>
      </c>
      <c r="H58">
        <v>50</v>
      </c>
      <c r="I58" t="s">
        <v>1706</v>
      </c>
      <c r="J58" s="4" t="s">
        <v>666</v>
      </c>
      <c r="K58" t="s">
        <v>667</v>
      </c>
      <c r="L58" t="str">
        <f t="shared" si="9"/>
        <v>'estrobo' : r_val['estrobo'],</v>
      </c>
      <c r="M58" t="str">
        <f t="shared" si="1"/>
        <v>'ventanas': ventanas,</v>
      </c>
      <c r="N58" t="s">
        <v>521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523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522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795</v>
      </c>
      <c r="E59" t="s">
        <v>76</v>
      </c>
      <c r="F59" t="s">
        <v>127</v>
      </c>
      <c r="G59" t="s">
        <v>390</v>
      </c>
      <c r="H59">
        <v>50</v>
      </c>
      <c r="I59" t="s">
        <v>1706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521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523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522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795</v>
      </c>
      <c r="E60" t="s">
        <v>77</v>
      </c>
      <c r="F60" t="s">
        <v>128</v>
      </c>
      <c r="G60" t="s">
        <v>391</v>
      </c>
      <c r="H60">
        <v>50</v>
      </c>
      <c r="I60" t="s">
        <v>1706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521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523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522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1847</v>
      </c>
      <c r="D61" t="s">
        <v>795</v>
      </c>
      <c r="E61" t="s">
        <v>78</v>
      </c>
      <c r="F61" t="s">
        <v>129</v>
      </c>
      <c r="G61" t="s">
        <v>392</v>
      </c>
      <c r="H61">
        <v>50</v>
      </c>
      <c r="I61" t="s">
        <v>1706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521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523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522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795</v>
      </c>
      <c r="E62" t="s">
        <v>79</v>
      </c>
      <c r="F62" t="s">
        <v>130</v>
      </c>
      <c r="G62" t="s">
        <v>393</v>
      </c>
      <c r="H62">
        <v>50</v>
      </c>
      <c r="I62" t="s">
        <v>1706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521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523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522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795</v>
      </c>
      <c r="E63" t="s">
        <v>80</v>
      </c>
      <c r="F63" t="s">
        <v>131</v>
      </c>
      <c r="G63" t="s">
        <v>394</v>
      </c>
      <c r="H63">
        <v>50</v>
      </c>
      <c r="I63" t="s">
        <v>1706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521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523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522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1706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521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523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522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1706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521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523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522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806</v>
      </c>
      <c r="E66" t="s">
        <v>563</v>
      </c>
      <c r="F66" t="s">
        <v>564</v>
      </c>
      <c r="G66" t="s">
        <v>562</v>
      </c>
      <c r="H66">
        <v>155</v>
      </c>
      <c r="I66" t="s">
        <v>1705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521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523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522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806</v>
      </c>
      <c r="E67" t="s">
        <v>565</v>
      </c>
      <c r="F67" t="s">
        <v>566</v>
      </c>
      <c r="G67" t="s">
        <v>567</v>
      </c>
      <c r="H67">
        <v>155</v>
      </c>
      <c r="I67" t="s">
        <v>1705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521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523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522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806</v>
      </c>
      <c r="E68" t="s">
        <v>568</v>
      </c>
      <c r="F68" t="s">
        <v>569</v>
      </c>
      <c r="G68" t="s">
        <v>570</v>
      </c>
      <c r="H68">
        <v>50</v>
      </c>
      <c r="I68" t="s">
        <v>1706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521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523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522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806</v>
      </c>
      <c r="E69" t="s">
        <v>571</v>
      </c>
      <c r="F69" t="s">
        <v>572</v>
      </c>
      <c r="G69" t="s">
        <v>573</v>
      </c>
      <c r="H69">
        <v>50</v>
      </c>
      <c r="I69" t="s">
        <v>1706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521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523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522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806</v>
      </c>
      <c r="E70" t="s">
        <v>574</v>
      </c>
      <c r="F70" t="s">
        <v>575</v>
      </c>
      <c r="G70" t="s">
        <v>576</v>
      </c>
      <c r="H70">
        <v>50</v>
      </c>
      <c r="I70" t="s">
        <v>1706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521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523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522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806</v>
      </c>
      <c r="E71" t="s">
        <v>577</v>
      </c>
      <c r="F71" t="s">
        <v>578</v>
      </c>
      <c r="G71" t="s">
        <v>579</v>
      </c>
      <c r="H71">
        <v>50</v>
      </c>
      <c r="I71" t="s">
        <v>1706</v>
      </c>
      <c r="J71" s="14" t="s">
        <v>504</v>
      </c>
      <c r="K71" t="s">
        <v>2077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521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523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522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806</v>
      </c>
      <c r="D72" t="s">
        <v>795</v>
      </c>
      <c r="E72" t="s">
        <v>668</v>
      </c>
      <c r="F72" t="s">
        <v>669</v>
      </c>
      <c r="G72" t="s">
        <v>670</v>
      </c>
      <c r="H72">
        <v>50</v>
      </c>
      <c r="I72" t="s">
        <v>1706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521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523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522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806</v>
      </c>
      <c r="E73" t="s">
        <v>673</v>
      </c>
      <c r="F73" t="s">
        <v>674</v>
      </c>
      <c r="G73" t="s">
        <v>675</v>
      </c>
      <c r="H73">
        <v>50</v>
      </c>
      <c r="I73" t="s">
        <v>1706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521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523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522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1847</v>
      </c>
      <c r="C74" t="s">
        <v>806</v>
      </c>
      <c r="D74" t="s">
        <v>795</v>
      </c>
      <c r="E74" t="s">
        <v>676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1705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521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523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522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1847</v>
      </c>
      <c r="C75" t="s">
        <v>806</v>
      </c>
      <c r="D75" t="s">
        <v>795</v>
      </c>
      <c r="E75" t="s">
        <v>677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1705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521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523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522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1847</v>
      </c>
      <c r="C76" t="s">
        <v>806</v>
      </c>
      <c r="D76" t="s">
        <v>795</v>
      </c>
      <c r="E76" t="s">
        <v>678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1705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521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523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522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1847</v>
      </c>
      <c r="C77" t="s">
        <v>806</v>
      </c>
      <c r="D77" t="s">
        <v>795</v>
      </c>
      <c r="E77" t="s">
        <v>793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1705</v>
      </c>
      <c r="J77" s="21" t="s">
        <v>531</v>
      </c>
      <c r="K77" t="s">
        <v>530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521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523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522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806</v>
      </c>
      <c r="D78" t="s">
        <v>795</v>
      </c>
      <c r="E78" t="s">
        <v>794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1705</v>
      </c>
      <c r="J78" s="21" t="s">
        <v>538</v>
      </c>
      <c r="K78" t="s">
        <v>539</v>
      </c>
      <c r="L78" t="str">
        <f t="shared" si="9"/>
        <v>'site_emer' : r_val['site_emer'],</v>
      </c>
      <c r="M78" t="str">
        <f t="shared" si="13"/>
        <v>'mantto2': mantto2,</v>
      </c>
      <c r="N78" t="s">
        <v>521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523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522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1847</v>
      </c>
      <c r="C79" t="s">
        <v>806</v>
      </c>
      <c r="D79" t="s">
        <v>795</v>
      </c>
      <c r="E79" t="s">
        <v>679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1705</v>
      </c>
      <c r="J79" s="21" t="s">
        <v>537</v>
      </c>
      <c r="K79" t="s">
        <v>536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521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523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522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1847</v>
      </c>
      <c r="C80" t="s">
        <v>806</v>
      </c>
      <c r="D80" t="s">
        <v>795</v>
      </c>
      <c r="E80" t="s">
        <v>680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1705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521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523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522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1847</v>
      </c>
      <c r="C81" t="s">
        <v>806</v>
      </c>
      <c r="D81" t="s">
        <v>795</v>
      </c>
      <c r="E81" t="s">
        <v>681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1705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521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523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522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1847</v>
      </c>
      <c r="C82" t="s">
        <v>806</v>
      </c>
      <c r="D82" t="s">
        <v>795</v>
      </c>
      <c r="E82" t="s">
        <v>682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1705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521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523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522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1847</v>
      </c>
      <c r="C83" t="s">
        <v>806</v>
      </c>
      <c r="D83" t="s">
        <v>795</v>
      </c>
      <c r="E83" t="s">
        <v>683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1705</v>
      </c>
      <c r="J83" s="21" t="s">
        <v>529</v>
      </c>
      <c r="K83" t="s">
        <v>528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521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523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522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1847</v>
      </c>
      <c r="C84" t="s">
        <v>806</v>
      </c>
      <c r="D84" t="s">
        <v>795</v>
      </c>
      <c r="E84" t="s">
        <v>684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1705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521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523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522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1847</v>
      </c>
      <c r="C85" t="s">
        <v>806</v>
      </c>
      <c r="D85" t="s">
        <v>795</v>
      </c>
      <c r="E85" t="s">
        <v>685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1705</v>
      </c>
      <c r="J85" s="21" t="s">
        <v>533</v>
      </c>
      <c r="K85" t="s">
        <v>532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521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523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522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1847</v>
      </c>
      <c r="C86" t="s">
        <v>806</v>
      </c>
      <c r="D86" t="s">
        <v>795</v>
      </c>
      <c r="E86" t="s">
        <v>689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1705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521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523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522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1847</v>
      </c>
      <c r="D87" t="s">
        <v>795</v>
      </c>
      <c r="E87" t="s">
        <v>690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1705</v>
      </c>
      <c r="J87" s="21" t="s">
        <v>541</v>
      </c>
      <c r="K87" t="s">
        <v>540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521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523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522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1847</v>
      </c>
      <c r="C88" t="s">
        <v>806</v>
      </c>
      <c r="D88" t="s">
        <v>795</v>
      </c>
      <c r="E88" t="s">
        <v>691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1705</v>
      </c>
      <c r="J88" s="4" t="s">
        <v>671</v>
      </c>
      <c r="K88" t="s">
        <v>672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521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523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522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1847</v>
      </c>
      <c r="C89" t="s">
        <v>806</v>
      </c>
      <c r="D89" t="s">
        <v>795</v>
      </c>
      <c r="E89" t="s">
        <v>686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1705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521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523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522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1847</v>
      </c>
      <c r="C90" t="s">
        <v>806</v>
      </c>
      <c r="D90" t="s">
        <v>795</v>
      </c>
      <c r="E90" t="s">
        <v>687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1705</v>
      </c>
      <c r="J90" s="16" t="s">
        <v>525</v>
      </c>
      <c r="K90" t="s">
        <v>524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521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523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522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1847</v>
      </c>
      <c r="C91" t="s">
        <v>806</v>
      </c>
      <c r="D91" t="s">
        <v>795</v>
      </c>
      <c r="E91" t="s">
        <v>688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1705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521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523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522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1847</v>
      </c>
      <c r="C92" t="s">
        <v>806</v>
      </c>
      <c r="D92" t="s">
        <v>795</v>
      </c>
      <c r="E92" t="s">
        <v>912</v>
      </c>
      <c r="F92" t="s">
        <v>1814</v>
      </c>
      <c r="G92" t="s">
        <v>913</v>
      </c>
      <c r="H92">
        <v>155</v>
      </c>
      <c r="I92" t="s">
        <v>1705</v>
      </c>
      <c r="J92" s="21" t="s">
        <v>535</v>
      </c>
      <c r="K92" t="s">
        <v>534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521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523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522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806</v>
      </c>
      <c r="E93" t="s">
        <v>1708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1705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521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523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522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806</v>
      </c>
      <c r="E94" t="s">
        <v>1709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1705</v>
      </c>
      <c r="J94" s="21" t="s">
        <v>527</v>
      </c>
      <c r="K94" t="s">
        <v>526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521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523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522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806</v>
      </c>
      <c r="E95" t="s">
        <v>1710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1705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521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523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522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806</v>
      </c>
      <c r="E96" t="s">
        <v>1711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1705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521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523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522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806</v>
      </c>
      <c r="E97" t="s">
        <v>1712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1705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521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523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522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806</v>
      </c>
      <c r="E98" t="s">
        <v>1713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1705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521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523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522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806</v>
      </c>
      <c r="E99" t="s">
        <v>1714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1705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521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523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522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806</v>
      </c>
      <c r="E100" t="s">
        <v>1715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1705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521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523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522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806</v>
      </c>
      <c r="E101" t="s">
        <v>1716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1705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521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523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522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806</v>
      </c>
      <c r="E102" t="s">
        <v>1717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1705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521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523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522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806</v>
      </c>
      <c r="E103" t="s">
        <v>1718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1705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521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523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522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806</v>
      </c>
      <c r="E104" t="s">
        <v>1719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1705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521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523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522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1847</v>
      </c>
      <c r="C105" t="s">
        <v>806</v>
      </c>
      <c r="E105" t="s">
        <v>2079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1706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521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523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522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2143</v>
      </c>
      <c r="E106" t="s">
        <v>2081</v>
      </c>
      <c r="F106" t="s">
        <v>2105</v>
      </c>
      <c r="G106" t="str">
        <f t="shared" si="34"/>
        <v>{{ layout1 }}</v>
      </c>
      <c r="H106">
        <v>160</v>
      </c>
      <c r="I106" t="s">
        <v>1705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521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523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522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2143</v>
      </c>
      <c r="E107" t="s">
        <v>2082</v>
      </c>
      <c r="F107" t="s">
        <v>2106</v>
      </c>
      <c r="G107" t="str">
        <f t="shared" si="34"/>
        <v>{{ layout2 }}</v>
      </c>
      <c r="H107">
        <v>160</v>
      </c>
      <c r="I107" t="s">
        <v>1705</v>
      </c>
      <c r="J107" s="18" t="s">
        <v>560</v>
      </c>
      <c r="K107" t="s">
        <v>561</v>
      </c>
      <c r="L107" t="str">
        <f t="shared" si="25"/>
        <v>'ref_llegar' : r_val['ref_llegar'],</v>
      </c>
      <c r="M107" t="str">
        <f t="shared" si="49"/>
        <v>'layout2': layout2,</v>
      </c>
      <c r="N107" t="s">
        <v>521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523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522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2143</v>
      </c>
      <c r="E108" t="s">
        <v>2083</v>
      </c>
      <c r="F108" t="s">
        <v>2107</v>
      </c>
      <c r="G108" t="str">
        <f t="shared" ref="G108:G118" si="57">+_xlfn.CONCAT("{{ ",E108," }}")</f>
        <v>{{ layout3 }}</v>
      </c>
      <c r="H108">
        <v>160</v>
      </c>
      <c r="I108" t="s">
        <v>1705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521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523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522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2143</v>
      </c>
      <c r="E109" t="s">
        <v>2084</v>
      </c>
      <c r="F109" t="s">
        <v>2108</v>
      </c>
      <c r="G109" t="str">
        <f t="shared" si="57"/>
        <v>{{ layout4 }}</v>
      </c>
      <c r="H109">
        <v>160</v>
      </c>
      <c r="I109" t="s">
        <v>1705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521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523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522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2143</v>
      </c>
      <c r="E110" t="s">
        <v>2085</v>
      </c>
      <c r="F110" t="s">
        <v>2109</v>
      </c>
      <c r="G110" t="str">
        <f t="shared" si="57"/>
        <v>{{ layout5 }}</v>
      </c>
      <c r="H110">
        <v>160</v>
      </c>
      <c r="I110" t="s">
        <v>1705</v>
      </c>
      <c r="J110" s="15" t="s">
        <v>610</v>
      </c>
      <c r="K110" t="s">
        <v>650</v>
      </c>
      <c r="L110" t="str">
        <f t="shared" si="25"/>
        <v>'m_dir' : r_val['m_dir'],</v>
      </c>
      <c r="M110" t="str">
        <f t="shared" si="49"/>
        <v>'layout5': layout5,</v>
      </c>
      <c r="N110" t="s">
        <v>521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523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522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2143</v>
      </c>
      <c r="E111" t="s">
        <v>2086</v>
      </c>
      <c r="F111" t="s">
        <v>2110</v>
      </c>
      <c r="G111" t="str">
        <f t="shared" si="57"/>
        <v>{{ layout6 }}</v>
      </c>
      <c r="H111">
        <v>160</v>
      </c>
      <c r="I111" t="s">
        <v>1705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521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523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522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2143</v>
      </c>
      <c r="E112" t="s">
        <v>2087</v>
      </c>
      <c r="F112" t="s">
        <v>2111</v>
      </c>
      <c r="G112" t="str">
        <f t="shared" si="57"/>
        <v>{{ layout7 }}</v>
      </c>
      <c r="H112">
        <v>160</v>
      </c>
      <c r="I112" t="s">
        <v>1705</v>
      </c>
      <c r="J112" s="15" t="s">
        <v>611</v>
      </c>
      <c r="K112" t="s">
        <v>651</v>
      </c>
      <c r="L112" t="str">
        <f t="shared" si="58"/>
        <v>'m_jef_caj' : r_val['m_jef_caj'],</v>
      </c>
      <c r="M112" t="str">
        <f t="shared" si="49"/>
        <v>'layout7': layout7,</v>
      </c>
      <c r="N112" t="s">
        <v>521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523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522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2143</v>
      </c>
      <c r="E113" t="s">
        <v>2088</v>
      </c>
      <c r="F113" t="s">
        <v>2112</v>
      </c>
      <c r="G113" t="str">
        <f t="shared" si="57"/>
        <v>{{ layout8 }}</v>
      </c>
      <c r="H113">
        <v>160</v>
      </c>
      <c r="I113" t="s">
        <v>1705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521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523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522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2143</v>
      </c>
      <c r="E114" t="s">
        <v>2089</v>
      </c>
      <c r="F114" t="s">
        <v>2113</v>
      </c>
      <c r="G114" t="str">
        <f t="shared" si="57"/>
        <v>{{ layout9 }}</v>
      </c>
      <c r="H114">
        <v>160</v>
      </c>
      <c r="I114" t="s">
        <v>1705</v>
      </c>
      <c r="J114" s="15" t="s">
        <v>544</v>
      </c>
      <c r="K114" t="s">
        <v>552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521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523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522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2143</v>
      </c>
      <c r="E115" t="s">
        <v>2090</v>
      </c>
      <c r="F115" t="s">
        <v>2114</v>
      </c>
      <c r="G115" t="str">
        <f t="shared" si="57"/>
        <v>{{ layout10 }}</v>
      </c>
      <c r="H115">
        <v>160</v>
      </c>
      <c r="I115" t="s">
        <v>1705</v>
      </c>
      <c r="J115" s="15" t="s">
        <v>612</v>
      </c>
      <c r="K115" t="s">
        <v>652</v>
      </c>
      <c r="L115" t="str">
        <f t="shared" si="58"/>
        <v>'m_evac' : r_val['m_evac'],</v>
      </c>
      <c r="M115" t="str">
        <f t="shared" si="49"/>
        <v>'layout10': layout10,</v>
      </c>
      <c r="N115" t="s">
        <v>521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523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522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2143</v>
      </c>
      <c r="E116" t="s">
        <v>2091</v>
      </c>
      <c r="F116" t="s">
        <v>2115</v>
      </c>
      <c r="G116" t="str">
        <f t="shared" si="57"/>
        <v>{{ layout11 }}</v>
      </c>
      <c r="H116">
        <v>160</v>
      </c>
      <c r="I116" t="s">
        <v>1705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521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523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522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2143</v>
      </c>
      <c r="E117" t="s">
        <v>2092</v>
      </c>
      <c r="F117" t="s">
        <v>2116</v>
      </c>
      <c r="G117" t="str">
        <f t="shared" si="57"/>
        <v>{{ layout12 }}</v>
      </c>
      <c r="H117">
        <v>160</v>
      </c>
      <c r="I117" t="s">
        <v>1705</v>
      </c>
      <c r="J117" s="15" t="s">
        <v>545</v>
      </c>
      <c r="K117" t="s">
        <v>553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521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523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522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2143</v>
      </c>
      <c r="E118" t="s">
        <v>2099</v>
      </c>
      <c r="F118" t="s">
        <v>2093</v>
      </c>
      <c r="G118" t="str">
        <f t="shared" si="57"/>
        <v>{{ ev_sim3 }}</v>
      </c>
      <c r="H118">
        <v>155</v>
      </c>
      <c r="I118" t="s">
        <v>1705</v>
      </c>
      <c r="J118" s="15" t="s">
        <v>613</v>
      </c>
      <c r="K118" t="s">
        <v>653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521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523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522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2143</v>
      </c>
      <c r="E119" t="s">
        <v>2100</v>
      </c>
      <c r="F119" t="s">
        <v>2094</v>
      </c>
      <c r="G119" t="str">
        <f t="shared" ref="G119:G123" si="67">+_xlfn.CONCAT("{{ ",E119," }}")</f>
        <v>{{ ev_sim4 }}</v>
      </c>
      <c r="H119">
        <v>155</v>
      </c>
      <c r="I119" t="s">
        <v>1705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521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523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522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2143</v>
      </c>
      <c r="E120" t="s">
        <v>2101</v>
      </c>
      <c r="F120" t="s">
        <v>2095</v>
      </c>
      <c r="G120" t="str">
        <f t="shared" si="67"/>
        <v>{{ ev_sim5 }}</v>
      </c>
      <c r="H120">
        <v>155</v>
      </c>
      <c r="I120" t="s">
        <v>1705</v>
      </c>
      <c r="J120" s="15" t="s">
        <v>546</v>
      </c>
      <c r="K120" t="s">
        <v>554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521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523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522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2143</v>
      </c>
      <c r="E121" t="s">
        <v>2102</v>
      </c>
      <c r="F121" t="s">
        <v>2096</v>
      </c>
      <c r="G121" t="str">
        <f t="shared" si="67"/>
        <v>{{ ev_sim6 }}</v>
      </c>
      <c r="H121">
        <v>155</v>
      </c>
      <c r="I121" t="s">
        <v>1705</v>
      </c>
      <c r="J121" s="15" t="s">
        <v>614</v>
      </c>
      <c r="K121" t="s">
        <v>654</v>
      </c>
      <c r="L121" t="str">
        <f t="shared" si="58"/>
        <v>'m_inc' : r_val['m_inc'],</v>
      </c>
      <c r="M121" t="str">
        <f t="shared" si="59"/>
        <v>'ev_sim6': ev_sim6,</v>
      </c>
      <c r="N121" t="s">
        <v>521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523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522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2143</v>
      </c>
      <c r="E122" t="s">
        <v>2103</v>
      </c>
      <c r="F122" t="s">
        <v>2117</v>
      </c>
      <c r="G122" t="str">
        <f t="shared" si="67"/>
        <v>{{ ev_sim7 }}</v>
      </c>
      <c r="H122">
        <v>155</v>
      </c>
      <c r="I122" t="s">
        <v>1705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521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523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522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2143</v>
      </c>
      <c r="E123" t="s">
        <v>2104</v>
      </c>
      <c r="F123" t="s">
        <v>2118</v>
      </c>
      <c r="G123" t="str">
        <f t="shared" si="67"/>
        <v>{{ ev_sim8 }}</v>
      </c>
      <c r="H123">
        <v>155</v>
      </c>
      <c r="I123" t="s">
        <v>1705</v>
      </c>
      <c r="J123" s="15" t="s">
        <v>547</v>
      </c>
      <c r="K123" t="s">
        <v>555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521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523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522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2143</v>
      </c>
      <c r="E124" t="s">
        <v>2097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1705</v>
      </c>
      <c r="J124" s="15" t="s">
        <v>615</v>
      </c>
      <c r="K124" t="s">
        <v>655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521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523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522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2143</v>
      </c>
      <c r="E125" t="s">
        <v>2098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1705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521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523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522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548</v>
      </c>
      <c r="K126" t="s">
        <v>556</v>
      </c>
      <c r="L126" t="str">
        <f t="shared" si="58"/>
        <v>'prim_aux_puesto' : r_val['prim_aux_puesto'],</v>
      </c>
    </row>
    <row r="127" spans="2:23" x14ac:dyDescent="0.3">
      <c r="J127" s="15" t="s">
        <v>616</v>
      </c>
      <c r="K127" t="s">
        <v>656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549</v>
      </c>
      <c r="K129" t="s">
        <v>557</v>
      </c>
      <c r="L129" t="str">
        <f t="shared" si="58"/>
        <v>'supl_prim_aux_puesto' : r_val['supl_prim_aux_puesto'],</v>
      </c>
    </row>
    <row r="130" spans="10:12" x14ac:dyDescent="0.3">
      <c r="J130" s="15" t="s">
        <v>617</v>
      </c>
      <c r="K130" t="s">
        <v>657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550</v>
      </c>
      <c r="K132" t="s">
        <v>558</v>
      </c>
      <c r="L132" t="str">
        <f t="shared" si="58"/>
        <v>'busq_puesto' : r_val['busq_puesto'],</v>
      </c>
    </row>
    <row r="133" spans="10:12" x14ac:dyDescent="0.3">
      <c r="J133" s="15" t="s">
        <v>618</v>
      </c>
      <c r="K133" t="s">
        <v>658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551</v>
      </c>
      <c r="K135" t="s">
        <v>559</v>
      </c>
      <c r="L135" t="str">
        <f t="shared" si="58"/>
        <v>'supl_busq_puesto' : r_val['supl_busq_puesto'],</v>
      </c>
    </row>
    <row r="136" spans="10:12" x14ac:dyDescent="0.3">
      <c r="J136" s="15" t="s">
        <v>619</v>
      </c>
      <c r="K136" t="s">
        <v>659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580</v>
      </c>
      <c r="K150" t="s">
        <v>620</v>
      </c>
      <c r="L150" t="str">
        <f t="shared" si="78"/>
        <v>'nombre1' : r_val['nombre1'],</v>
      </c>
    </row>
    <row r="151" spans="10:12" x14ac:dyDescent="0.3">
      <c r="J151" t="s">
        <v>582</v>
      </c>
      <c r="K151" t="s">
        <v>621</v>
      </c>
      <c r="L151" t="str">
        <f t="shared" si="78"/>
        <v>'puesto1' : r_val['puesto1'],</v>
      </c>
    </row>
    <row r="152" spans="10:12" x14ac:dyDescent="0.3">
      <c r="J152" t="s">
        <v>600</v>
      </c>
      <c r="K152" t="s">
        <v>622</v>
      </c>
      <c r="L152" t="str">
        <f t="shared" si="78"/>
        <v>'m1' : r_val['m1'],</v>
      </c>
    </row>
    <row r="153" spans="10:12" x14ac:dyDescent="0.3">
      <c r="J153" t="s">
        <v>581</v>
      </c>
      <c r="K153" t="s">
        <v>623</v>
      </c>
      <c r="L153" t="str">
        <f t="shared" si="78"/>
        <v>'nombre2' : r_val['nombre2'],</v>
      </c>
    </row>
    <row r="154" spans="10:12" x14ac:dyDescent="0.3">
      <c r="J154" t="s">
        <v>583</v>
      </c>
      <c r="K154" t="s">
        <v>624</v>
      </c>
      <c r="L154" t="str">
        <f t="shared" si="78"/>
        <v>'puesto2' : r_val['puesto2'],</v>
      </c>
    </row>
    <row r="155" spans="10:12" x14ac:dyDescent="0.3">
      <c r="J155" t="s">
        <v>601</v>
      </c>
      <c r="K155" t="s">
        <v>625</v>
      </c>
      <c r="L155" t="str">
        <f t="shared" si="78"/>
        <v>'m2' : r_val['m2'],</v>
      </c>
    </row>
    <row r="156" spans="10:12" x14ac:dyDescent="0.3">
      <c r="J156" t="s">
        <v>584</v>
      </c>
      <c r="K156" t="s">
        <v>626</v>
      </c>
      <c r="L156" t="str">
        <f t="shared" si="78"/>
        <v>'nombre3' : r_val['nombre3'],</v>
      </c>
    </row>
    <row r="157" spans="10:12" x14ac:dyDescent="0.3">
      <c r="J157" t="s">
        <v>585</v>
      </c>
      <c r="K157" t="s">
        <v>627</v>
      </c>
      <c r="L157" t="str">
        <f t="shared" si="78"/>
        <v>'puesto3' : r_val['puesto3'],</v>
      </c>
    </row>
    <row r="158" spans="10:12" x14ac:dyDescent="0.3">
      <c r="J158" t="s">
        <v>602</v>
      </c>
      <c r="K158" t="s">
        <v>628</v>
      </c>
      <c r="L158" t="str">
        <f t="shared" si="78"/>
        <v>'m3' : r_val['m3'],</v>
      </c>
    </row>
    <row r="159" spans="10:12" x14ac:dyDescent="0.3">
      <c r="J159" t="s">
        <v>586</v>
      </c>
      <c r="K159" t="s">
        <v>629</v>
      </c>
      <c r="L159" t="str">
        <f t="shared" si="78"/>
        <v>'nombre4' : r_val['nombre4'],</v>
      </c>
    </row>
    <row r="160" spans="10:12" x14ac:dyDescent="0.3">
      <c r="J160" t="s">
        <v>587</v>
      </c>
      <c r="K160" t="s">
        <v>630</v>
      </c>
      <c r="L160" t="str">
        <f t="shared" si="78"/>
        <v>'puesto4' : r_val['puesto4'],</v>
      </c>
    </row>
    <row r="161" spans="10:12" x14ac:dyDescent="0.3">
      <c r="J161" t="s">
        <v>603</v>
      </c>
      <c r="K161" t="s">
        <v>631</v>
      </c>
      <c r="L161" t="str">
        <f t="shared" si="78"/>
        <v>'m4' : r_val['m4'],</v>
      </c>
    </row>
    <row r="162" spans="10:12" x14ac:dyDescent="0.3">
      <c r="J162" t="s">
        <v>588</v>
      </c>
      <c r="K162" t="s">
        <v>632</v>
      </c>
      <c r="L162" t="str">
        <f t="shared" si="78"/>
        <v>'nombre5' : r_val['nombre5'],</v>
      </c>
    </row>
    <row r="163" spans="10:12" x14ac:dyDescent="0.3">
      <c r="J163" t="s">
        <v>589</v>
      </c>
      <c r="K163" t="s">
        <v>633</v>
      </c>
      <c r="L163" t="str">
        <f t="shared" si="78"/>
        <v>'puesto5' : r_val['puesto5'],</v>
      </c>
    </row>
    <row r="164" spans="10:12" x14ac:dyDescent="0.3">
      <c r="J164" t="s">
        <v>604</v>
      </c>
      <c r="K164" t="s">
        <v>634</v>
      </c>
      <c r="L164" t="str">
        <f t="shared" si="78"/>
        <v>'m5' : r_val['m5'],</v>
      </c>
    </row>
    <row r="165" spans="10:12" x14ac:dyDescent="0.3">
      <c r="J165" t="s">
        <v>590</v>
      </c>
      <c r="K165" t="s">
        <v>635</v>
      </c>
      <c r="L165" t="str">
        <f t="shared" si="78"/>
        <v>'nombre6' : r_val['nombre6'],</v>
      </c>
    </row>
    <row r="166" spans="10:12" x14ac:dyDescent="0.3">
      <c r="J166" t="s">
        <v>591</v>
      </c>
      <c r="K166" t="s">
        <v>636</v>
      </c>
      <c r="L166" t="str">
        <f t="shared" si="78"/>
        <v>'puesto6' : r_val['puesto6'],</v>
      </c>
    </row>
    <row r="167" spans="10:12" x14ac:dyDescent="0.3">
      <c r="J167" t="s">
        <v>605</v>
      </c>
      <c r="K167" t="s">
        <v>637</v>
      </c>
      <c r="L167" t="str">
        <f t="shared" si="78"/>
        <v>'m6' : r_val['m6'],</v>
      </c>
    </row>
    <row r="168" spans="10:12" x14ac:dyDescent="0.3">
      <c r="J168" t="s">
        <v>592</v>
      </c>
      <c r="K168" t="s">
        <v>638</v>
      </c>
      <c r="L168" t="str">
        <f t="shared" si="78"/>
        <v>'nombre7' : r_val['nombre7'],</v>
      </c>
    </row>
    <row r="169" spans="10:12" x14ac:dyDescent="0.3">
      <c r="J169" t="s">
        <v>593</v>
      </c>
      <c r="K169" t="s">
        <v>639</v>
      </c>
      <c r="L169" t="str">
        <f t="shared" si="78"/>
        <v>'puesto7' : r_val['puesto7'],</v>
      </c>
    </row>
    <row r="170" spans="10:12" x14ac:dyDescent="0.3">
      <c r="J170" t="s">
        <v>606</v>
      </c>
      <c r="K170" t="s">
        <v>640</v>
      </c>
      <c r="L170" t="str">
        <f t="shared" si="78"/>
        <v>'m7' : r_val['m7'],</v>
      </c>
    </row>
    <row r="171" spans="10:12" x14ac:dyDescent="0.3">
      <c r="J171" t="s">
        <v>594</v>
      </c>
      <c r="K171" t="s">
        <v>641</v>
      </c>
      <c r="L171" t="str">
        <f t="shared" si="78"/>
        <v>'nombre8' : r_val['nombre8'],</v>
      </c>
    </row>
    <row r="172" spans="10:12" x14ac:dyDescent="0.3">
      <c r="J172" t="s">
        <v>595</v>
      </c>
      <c r="K172" t="s">
        <v>642</v>
      </c>
      <c r="L172" t="str">
        <f t="shared" si="78"/>
        <v>'puesto8' : r_val['puesto8'],</v>
      </c>
    </row>
    <row r="173" spans="10:12" x14ac:dyDescent="0.3">
      <c r="J173" t="s">
        <v>607</v>
      </c>
      <c r="K173" t="s">
        <v>643</v>
      </c>
      <c r="L173" t="str">
        <f t="shared" si="78"/>
        <v>'m8' : r_val['m8'],</v>
      </c>
    </row>
    <row r="174" spans="10:12" x14ac:dyDescent="0.3">
      <c r="J174" t="s">
        <v>596</v>
      </c>
      <c r="K174" t="s">
        <v>644</v>
      </c>
      <c r="L174" t="str">
        <f t="shared" si="78"/>
        <v>'nombre9' : r_val['nombre9'],</v>
      </c>
    </row>
    <row r="175" spans="10:12" x14ac:dyDescent="0.3">
      <c r="J175" t="s">
        <v>597</v>
      </c>
      <c r="K175" t="s">
        <v>645</v>
      </c>
      <c r="L175" t="str">
        <f t="shared" si="78"/>
        <v>'puesto9' : r_val['puesto9'],</v>
      </c>
    </row>
    <row r="176" spans="10:12" x14ac:dyDescent="0.3">
      <c r="J176" t="s">
        <v>608</v>
      </c>
      <c r="K176" t="s">
        <v>646</v>
      </c>
      <c r="L176" t="str">
        <f t="shared" si="78"/>
        <v>'m9' : r_val['m9'],</v>
      </c>
    </row>
    <row r="177" spans="10:12" x14ac:dyDescent="0.3">
      <c r="J177" t="s">
        <v>598</v>
      </c>
      <c r="K177" t="s">
        <v>647</v>
      </c>
      <c r="L177" t="str">
        <f t="shared" si="78"/>
        <v>'nombre10' : r_val['nombre10'],</v>
      </c>
    </row>
    <row r="178" spans="10:12" x14ac:dyDescent="0.3">
      <c r="J178" t="s">
        <v>599</v>
      </c>
      <c r="K178" t="s">
        <v>648</v>
      </c>
      <c r="L178" t="str">
        <f t="shared" si="78"/>
        <v>'puesto10' : r_val['puesto10'],</v>
      </c>
    </row>
    <row r="179" spans="10:12" x14ac:dyDescent="0.3">
      <c r="J179" t="s">
        <v>609</v>
      </c>
      <c r="K179" t="s">
        <v>649</v>
      </c>
      <c r="L179" t="str">
        <f t="shared" si="78"/>
        <v>'m10' : r_val['m10'],</v>
      </c>
    </row>
    <row r="180" spans="10:12" x14ac:dyDescent="0.3">
      <c r="J180" s="20" t="s">
        <v>1677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1678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1682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1683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1684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1685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1691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1692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1693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1694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1698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1699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1700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1701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1702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2019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2020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2021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2022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2023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2024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2025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2026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2027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2028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2029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2030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2031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2032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2033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2034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2025-03-16T16:34:43Z</dcterms:modified>
</cp:coreProperties>
</file>