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showPivotChartFilter="1" defaultThemeVersion="124226"/>
  <mc:AlternateContent xmlns:mc="http://schemas.openxmlformats.org/markup-compatibility/2006">
    <mc:Choice Requires="x15">
      <x15ac:absPath xmlns:x15ac="http://schemas.microsoft.com/office/spreadsheetml/2010/11/ac" url="C:\Datos\Afore Banamex\abn171103\MIDS\MAP\AS\"/>
    </mc:Choice>
  </mc:AlternateContent>
  <xr:revisionPtr revIDLastSave="0" documentId="10_ncr:100000_{262A11B6-8D54-4593-95D6-CE2452FF75FC}" xr6:coauthVersionLast="31" xr6:coauthVersionMax="31" xr10:uidLastSave="{00000000-0000-0000-0000-000000000000}"/>
  <bookViews>
    <workbookView xWindow="0" yWindow="0" windowWidth="19200" windowHeight="7100" tabRatio="614" firstSheet="2" activeTab="7" xr2:uid="{00000000-000D-0000-FFFF-FFFF00000000}"/>
  </bookViews>
  <sheets>
    <sheet name="Carátula" sheetId="16" r:id="rId1"/>
    <sheet name="Instrucciones" sheetId="5" r:id="rId2"/>
    <sheet name="Configuración" sheetId="15" r:id="rId3"/>
    <sheet name="Sprint Backlog" sheetId="17" r:id="rId4"/>
    <sheet name="Burndown Chart" sheetId="18" r:id="rId5"/>
    <sheet name="Horas Asignadas" sheetId="20" r:id="rId6"/>
    <sheet name="Avance" sheetId="21" r:id="rId7"/>
    <sheet name="Product Backlog" sheetId="19" r:id="rId8"/>
  </sheets>
  <definedNames>
    <definedName name="_xlnm._FilterDatabase" localSheetId="6" hidden="1">Avance!$A$2:$E$114</definedName>
    <definedName name="_xlnm._FilterDatabase" localSheetId="7" hidden="1">'Product Backlog'!$A$1:$R$80</definedName>
    <definedName name="_xlnm._FilterDatabase" localSheetId="3" hidden="1">'Sprint Backlog'!$A$17:$H$200</definedName>
    <definedName name="dias">Configuración!$B$13</definedName>
    <definedName name="diasfestivos">Configuración!$D$17:$D$29</definedName>
    <definedName name="diassemana">Configuración!$E$17:$F$21</definedName>
    <definedName name="Estado">Configuración!$B$17:$B$29</definedName>
    <definedName name="fecha">Configuración!$C$13</definedName>
    <definedName name="fechaInicio">Configuración!$C$13</definedName>
    <definedName name="MiembrosCelula">Configuración!$C$17:$C$29</definedName>
    <definedName name="pesosprint">Configuración!$D$13</definedName>
    <definedName name="Prioridad">Configuración!$A$17:$A$19</definedName>
  </definedNames>
  <calcPr calcId="179017"/>
</workbook>
</file>

<file path=xl/calcChain.xml><?xml version="1.0" encoding="utf-8"?>
<calcChain xmlns="http://schemas.openxmlformats.org/spreadsheetml/2006/main">
  <c r="B11" i="20" l="1"/>
  <c r="G199" i="17"/>
  <c r="B3" i="20"/>
  <c r="B4" i="20"/>
  <c r="B5" i="20"/>
  <c r="B6" i="20"/>
  <c r="B7" i="20"/>
  <c r="B8" i="20"/>
  <c r="B9" i="20"/>
  <c r="B10" i="20"/>
  <c r="B2" i="20"/>
  <c r="B12" i="20" l="1"/>
  <c r="W199" i="17"/>
  <c r="V199" i="17"/>
  <c r="U199" i="17"/>
  <c r="T199" i="17"/>
  <c r="S199" i="17"/>
  <c r="R199" i="17"/>
  <c r="Q199" i="17"/>
  <c r="P199" i="17"/>
  <c r="O199" i="17"/>
  <c r="N199" i="17"/>
  <c r="M199" i="17"/>
  <c r="L199" i="17"/>
  <c r="K199" i="17"/>
  <c r="J199" i="17"/>
  <c r="I199" i="17"/>
  <c r="AA15" i="17" s="1"/>
  <c r="I17" i="17"/>
  <c r="J17" i="17" s="1"/>
  <c r="J11" i="17" s="1"/>
  <c r="E11" i="17"/>
  <c r="E10" i="17"/>
  <c r="U16" i="17" s="1"/>
  <c r="AB15" i="17" l="1"/>
  <c r="AC15" i="17" s="1"/>
  <c r="AD15" i="17" s="1"/>
  <c r="AE15" i="17" s="1"/>
  <c r="AF15" i="17" s="1"/>
  <c r="AG15" i="17" s="1"/>
  <c r="AH15" i="17" s="1"/>
  <c r="AI15" i="17" s="1"/>
  <c r="AJ15" i="17" s="1"/>
  <c r="AK15" i="17" s="1"/>
  <c r="AL15" i="17" s="1"/>
  <c r="AM15" i="17" s="1"/>
  <c r="AN15" i="17" s="1"/>
  <c r="AO15" i="17" s="1"/>
  <c r="I15" i="17"/>
  <c r="I13" i="17"/>
  <c r="AO13" i="17" s="1"/>
  <c r="N16" i="17"/>
  <c r="S16" i="17"/>
  <c r="I11" i="17"/>
  <c r="J16" i="17"/>
  <c r="O16" i="17"/>
  <c r="T16" i="17"/>
  <c r="I14" i="17"/>
  <c r="K16" i="17"/>
  <c r="P16" i="17"/>
  <c r="V16" i="17"/>
  <c r="L16" i="17"/>
  <c r="R16" i="17"/>
  <c r="W16" i="17"/>
  <c r="I12" i="17"/>
  <c r="K17" i="17"/>
  <c r="M16" i="17"/>
  <c r="Q16" i="17"/>
  <c r="H27" i="16"/>
  <c r="F27" i="16"/>
  <c r="A27" i="16"/>
  <c r="H26" i="16"/>
  <c r="F26" i="16"/>
  <c r="A26" i="16"/>
  <c r="J15" i="17" l="1"/>
  <c r="K15" i="17" s="1"/>
  <c r="L15" i="17" s="1"/>
  <c r="M15" i="17" s="1"/>
  <c r="N15" i="17" s="1"/>
  <c r="O15" i="17" s="1"/>
  <c r="P15" i="17" s="1"/>
  <c r="Q15" i="17" s="1"/>
  <c r="R15" i="17" s="1"/>
  <c r="S15" i="17" s="1"/>
  <c r="T15" i="17" s="1"/>
  <c r="U15" i="17" s="1"/>
  <c r="V15" i="17" s="1"/>
  <c r="W15" i="17" s="1"/>
  <c r="J13" i="17"/>
  <c r="AN13" i="17" s="1"/>
  <c r="J14" i="17"/>
  <c r="AO14" i="17"/>
  <c r="K11" i="17"/>
  <c r="L17" i="17"/>
  <c r="J12" i="17"/>
  <c r="AO12" i="17"/>
  <c r="AN14" i="17" l="1"/>
  <c r="K14" i="17"/>
  <c r="M17" i="17"/>
  <c r="L11" i="17"/>
  <c r="K12" i="17"/>
  <c r="AN12" i="17"/>
  <c r="K13" i="17"/>
  <c r="AM13" i="17" s="1"/>
  <c r="AM14" i="17" l="1"/>
  <c r="L14" i="17"/>
  <c r="N17" i="17"/>
  <c r="M11" i="17"/>
  <c r="AM12" i="17"/>
  <c r="L12" i="17"/>
  <c r="L13" i="17"/>
  <c r="AL13" i="17" s="1"/>
  <c r="AL14" i="17" l="1"/>
  <c r="M14" i="17"/>
  <c r="N11" i="17"/>
  <c r="O17" i="17"/>
  <c r="AL12" i="17"/>
  <c r="M12" i="17"/>
  <c r="M13" i="17"/>
  <c r="AK13" i="17" s="1"/>
  <c r="AK14" i="17" l="1"/>
  <c r="N14" i="17"/>
  <c r="N12" i="17"/>
  <c r="AK12" i="17"/>
  <c r="N13" i="17"/>
  <c r="AJ13" i="17" s="1"/>
  <c r="O11" i="17"/>
  <c r="P17" i="17"/>
  <c r="O14" i="17" l="1"/>
  <c r="AJ14" i="17"/>
  <c r="O12" i="17"/>
  <c r="O13" i="17"/>
  <c r="AI13" i="17" s="1"/>
  <c r="AJ12" i="17"/>
  <c r="Q17" i="17"/>
  <c r="P11" i="17"/>
  <c r="AI14" i="17" l="1"/>
  <c r="P14" i="17"/>
  <c r="R17" i="17"/>
  <c r="Q11" i="17"/>
  <c r="AI12" i="17"/>
  <c r="P12" i="17"/>
  <c r="P13" i="17"/>
  <c r="AH13" i="17" s="1"/>
  <c r="AH14" i="17" l="1"/>
  <c r="Q14" i="17"/>
  <c r="R11" i="17"/>
  <c r="S17" i="17"/>
  <c r="AH12" i="17"/>
  <c r="Q12" i="17"/>
  <c r="Q13" i="17"/>
  <c r="AG13" i="17" s="1"/>
  <c r="R14" i="17" l="1"/>
  <c r="AG14" i="17"/>
  <c r="R12" i="17"/>
  <c r="AG12" i="17"/>
  <c r="R13" i="17"/>
  <c r="AF13" i="17" s="1"/>
  <c r="S11" i="17"/>
  <c r="T17" i="17"/>
  <c r="S14" i="17" l="1"/>
  <c r="AF14" i="17"/>
  <c r="U17" i="17"/>
  <c r="T11" i="17"/>
  <c r="S12" i="17"/>
  <c r="AF12" i="17"/>
  <c r="S13" i="17"/>
  <c r="AE13" i="17" s="1"/>
  <c r="AE14" i="17" l="1"/>
  <c r="T14" i="17"/>
  <c r="AE12" i="17"/>
  <c r="T12" i="17"/>
  <c r="T13" i="17"/>
  <c r="AD13" i="17" s="1"/>
  <c r="V17" i="17"/>
  <c r="U11" i="17"/>
  <c r="AD14" i="17" l="1"/>
  <c r="U14" i="17"/>
  <c r="V11" i="17"/>
  <c r="W17" i="17"/>
  <c r="W11" i="17" s="1"/>
  <c r="AD12" i="17"/>
  <c r="U12" i="17"/>
  <c r="U13" i="17"/>
  <c r="AC13" i="17" s="1"/>
  <c r="V14" i="17" l="1"/>
  <c r="AC14" i="17"/>
  <c r="AC12" i="17"/>
  <c r="V12" i="17"/>
  <c r="V13" i="17"/>
  <c r="AB13" i="17" s="1"/>
  <c r="W14" i="17" l="1"/>
  <c r="AA14" i="17" s="1"/>
  <c r="AB14" i="17"/>
  <c r="W12" i="17"/>
  <c r="AA12" i="17" s="1"/>
  <c r="W13" i="17"/>
  <c r="AA13" i="17" s="1"/>
  <c r="AB1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Javier</author>
  </authors>
  <commentList>
    <comment ref="A12" authorId="0" shapeId="0" xr:uid="{00000000-0006-0000-0200-000001000000}">
      <text>
        <r>
          <rPr>
            <sz val="9"/>
            <color indexed="81"/>
            <rFont val="Tahoma"/>
            <family val="2"/>
          </rPr>
          <t>Número del Sprint que se está ejecutando.</t>
        </r>
      </text>
    </comment>
    <comment ref="B12" authorId="0" shapeId="0" xr:uid="{00000000-0006-0000-0200-000002000000}">
      <text>
        <r>
          <rPr>
            <sz val="9"/>
            <color indexed="81"/>
            <rFont val="Tahoma"/>
            <family val="2"/>
          </rPr>
          <t>Se captura el número de días que durará el Sprint.</t>
        </r>
      </text>
    </comment>
    <comment ref="C12" authorId="0" shapeId="0" xr:uid="{00000000-0006-0000-0200-000003000000}">
      <text>
        <r>
          <rPr>
            <sz val="9"/>
            <color indexed="81"/>
            <rFont val="Tahoma"/>
            <family val="2"/>
          </rPr>
          <t>Se captura la Fecha de Inicio del Sprint.</t>
        </r>
      </text>
    </comment>
    <comment ref="D12" authorId="0" shapeId="0" xr:uid="{00000000-0006-0000-0200-000004000000}">
      <text>
        <r>
          <rPr>
            <sz val="9"/>
            <color indexed="81"/>
            <rFont val="Tahoma"/>
            <family val="2"/>
          </rPr>
          <t>Se captura el total de Puntos de Función ajustados del Sprint.</t>
        </r>
      </text>
    </comment>
    <comment ref="C15" authorId="0" shapeId="0" xr:uid="{00000000-0006-0000-0200-000005000000}">
      <text>
        <r>
          <rPr>
            <sz val="9"/>
            <color indexed="81"/>
            <rFont val="Tahoma"/>
            <family val="2"/>
          </rPr>
          <t>Se ingresan los nombres de los miembros de célula.</t>
        </r>
      </text>
    </comment>
    <comment ref="D15" authorId="0" shapeId="0" xr:uid="{00000000-0006-0000-0200-000006000000}">
      <text>
        <r>
          <rPr>
            <sz val="9"/>
            <color indexed="81"/>
            <rFont val="Tahoma"/>
            <family val="2"/>
          </rPr>
          <t>Se captura la fecha de los días festivos.
(Esto solamente es con la finalidad de que la Hoja Excel muestre en el seguimiento del sprint los días laborables).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Javier</author>
    <author>jgutierrezf</author>
  </authors>
  <commentList>
    <comment ref="D10" authorId="0" shapeId="0" xr:uid="{20B98366-F384-4CF8-ACD6-E1CA1AAC527E}">
      <text>
        <r>
          <rPr>
            <sz val="9"/>
            <color indexed="81"/>
            <rFont val="Tahoma"/>
            <family val="2"/>
          </rPr>
          <t>Se captura el número de días que durará el Sprint.</t>
        </r>
      </text>
    </comment>
    <comment ref="I10" authorId="0" shapeId="0" xr:uid="{C24CBA30-7F57-4776-844A-873C2BFCA0D6}">
      <text>
        <r>
          <rPr>
            <sz val="9"/>
            <color indexed="81"/>
            <rFont val="Tahoma"/>
            <family val="2"/>
          </rPr>
          <t>Por día se debe capturar las horas realizadas en cada requerimiento.</t>
        </r>
      </text>
    </comment>
    <comment ref="A17" authorId="1" shapeId="0" xr:uid="{2450393C-D25B-4EF2-92E6-E1D7DAF56035}">
      <text>
        <r>
          <rPr>
            <sz val="8"/>
            <color indexed="81"/>
            <rFont val="Tahoma"/>
            <family val="2"/>
          </rPr>
          <t>Identificador único del Requerimiento . Se toma del Product Backlog.</t>
        </r>
      </text>
    </comment>
    <comment ref="D17" authorId="1" shapeId="0" xr:uid="{2B4D3772-72BF-4E80-A254-B7EF4B49E51F}">
      <text>
        <r>
          <rPr>
            <sz val="8"/>
            <color indexed="81"/>
            <rFont val="Tahoma"/>
            <family val="2"/>
          </rPr>
          <t xml:space="preserve">Se describe brevemente la taea a realizar para implementar el Requerimiento.
</t>
        </r>
      </text>
    </comment>
    <comment ref="E17" authorId="1" shapeId="0" xr:uid="{308AB9F3-C406-4750-A2BF-5018FFE0B1DE}">
      <text>
        <r>
          <rPr>
            <sz val="8"/>
            <color indexed="81"/>
            <rFont val="Tahoma"/>
            <family val="2"/>
          </rPr>
          <t>Se escribe el Nombre del Miembro de la Célula que va a desarrollar la tarea. En el caso del Requerimiento se escribe el Responsable del mismo.</t>
        </r>
      </text>
    </comment>
    <comment ref="F17" authorId="1" shapeId="0" xr:uid="{685B8296-11EA-4206-B85B-9C3371F74E31}">
      <text>
        <r>
          <rPr>
            <sz val="8"/>
            <color indexed="81"/>
            <rFont val="Tahoma"/>
            <family val="2"/>
          </rPr>
          <t>Prioridad:  Indica la importancia y el orden en que pueden se implementadas las tareas.</t>
        </r>
      </text>
    </comment>
    <comment ref="G17" authorId="1" shapeId="0" xr:uid="{0AA1E0E1-461D-4053-8944-B3AEF87FFA1B}">
      <text>
        <r>
          <rPr>
            <sz val="8"/>
            <color indexed="81"/>
            <rFont val="Tahoma"/>
            <family val="2"/>
          </rPr>
          <t>Estimación: Se indica el tiempo necesario para realizar la tarea.</t>
        </r>
      </text>
    </comment>
    <comment ref="H17" authorId="1" shapeId="0" xr:uid="{614BE4C6-27D3-4641-9BFE-015E8D77ABB3}">
      <text>
        <r>
          <rPr>
            <sz val="8"/>
            <color indexed="81"/>
            <rFont val="Tahoma"/>
            <family val="2"/>
          </rPr>
          <t xml:space="preserve">Estado: Indica el estado en el que se encuentra actualmente el Requerimiento o la tarea.
Los estados pueden ser:
</t>
        </r>
        <r>
          <rPr>
            <b/>
            <sz val="8"/>
            <color indexed="81"/>
            <rFont val="Tahoma"/>
            <family val="2"/>
          </rPr>
          <t>1. Abierto
2. En Análisis
3. En Diseño
4. En Construcción
5. En Pruebas
6. Resuelto
7. Rechazado
8. Cerrado
9. Re - Abierto
10. En Revisión
11. En Validación
12. En Corrección
13. En Instalación</t>
        </r>
      </text>
    </comment>
  </commentList>
</comments>
</file>

<file path=xl/sharedStrings.xml><?xml version="1.0" encoding="utf-8"?>
<sst xmlns="http://schemas.openxmlformats.org/spreadsheetml/2006/main" count="2060" uniqueCount="466">
  <si>
    <t>Prioridad</t>
  </si>
  <si>
    <t>Versión:</t>
  </si>
  <si>
    <t xml:space="preserve">Fecha: </t>
  </si>
  <si>
    <r>
      <t>1.</t>
    </r>
    <r>
      <rPr>
        <b/>
        <sz val="7"/>
        <rFont val="Arial"/>
        <family val="2"/>
      </rPr>
      <t xml:space="preserve">     </t>
    </r>
    <r>
      <rPr>
        <b/>
        <sz val="12"/>
        <rFont val="Arial"/>
        <family val="2"/>
      </rPr>
      <t>Información del Documento</t>
    </r>
  </si>
  <si>
    <t>Título</t>
  </si>
  <si>
    <t>Versión</t>
  </si>
  <si>
    <t>Propósito del Documento</t>
  </si>
  <si>
    <t>Aprobado por</t>
  </si>
  <si>
    <t>Nombre</t>
  </si>
  <si>
    <t>Firma</t>
  </si>
  <si>
    <t>Fecha</t>
  </si>
  <si>
    <t>Autor</t>
  </si>
  <si>
    <t>Usuario Final</t>
  </si>
  <si>
    <t>Revisado por    (solo iniciales)</t>
  </si>
  <si>
    <t>Comentarios</t>
  </si>
  <si>
    <t>Estado</t>
  </si>
  <si>
    <t>Instrucciones</t>
  </si>
  <si>
    <t>Carátula.</t>
  </si>
  <si>
    <t>ID Requerimiento</t>
  </si>
  <si>
    <t>Estimación</t>
  </si>
  <si>
    <r>
      <t xml:space="preserve">ID Requerimiento: </t>
    </r>
    <r>
      <rPr>
        <sz val="10"/>
        <rFont val="Arial"/>
        <family val="2"/>
      </rPr>
      <t>Identificador único del Requerimiento de Sistema.</t>
    </r>
  </si>
  <si>
    <t>Índice</t>
  </si>
  <si>
    <t>Instrucciones.</t>
  </si>
  <si>
    <t>Sprint Backlog</t>
  </si>
  <si>
    <t>En este documento se registran los requerimientos de Sistema que se van a implementar en el Sprint indicando las subtareas sus prioridades y los tiempos de cada una de ellas.</t>
  </si>
  <si>
    <t>Descripción de la Tarea</t>
  </si>
  <si>
    <t>Responsable</t>
  </si>
  <si>
    <r>
      <t xml:space="preserve">Responsable: </t>
    </r>
    <r>
      <rPr>
        <sz val="10"/>
        <rFont val="Arial"/>
        <family val="2"/>
      </rPr>
      <t>Se escribe el Nombre del Miembro de la Célula que va a desarrollar la tarea. En el caso del Requerimiento se escribe el Responsable del mismo.</t>
    </r>
  </si>
  <si>
    <r>
      <t>Prioridad</t>
    </r>
    <r>
      <rPr>
        <sz val="10"/>
        <rFont val="Arial"/>
        <family val="2"/>
      </rPr>
      <t xml:space="preserve">:   Indica la importancia y el orden en que pueden se implementadas las tareas.
</t>
    </r>
  </si>
  <si>
    <r>
      <t>Estimación</t>
    </r>
    <r>
      <rPr>
        <sz val="10"/>
        <rFont val="Arial"/>
        <family val="2"/>
      </rPr>
      <t xml:space="preserve">: Se indica el tiempo necesario para realizar la tarea.
</t>
    </r>
  </si>
  <si>
    <r>
      <t>Sprint Backlog</t>
    </r>
    <r>
      <rPr>
        <sz val="10"/>
        <rFont val="Arial"/>
        <family val="2"/>
      </rPr>
      <t xml:space="preserve">
Se encuentra integrada por:</t>
    </r>
  </si>
  <si>
    <r>
      <t xml:space="preserve">Descripción de la Tarea: </t>
    </r>
    <r>
      <rPr>
        <sz val="10"/>
        <rFont val="Arial"/>
        <family val="2"/>
      </rPr>
      <t>Se escribe el nombre del Requerimiento y el desglose de la tarea o subtarea que lo implementan.</t>
    </r>
  </si>
  <si>
    <t>L</t>
  </si>
  <si>
    <t>M</t>
  </si>
  <si>
    <t>J</t>
  </si>
  <si>
    <t>V</t>
  </si>
  <si>
    <t>Duración del Sprint:</t>
  </si>
  <si>
    <t>días</t>
  </si>
  <si>
    <t>Total</t>
  </si>
  <si>
    <t>Días</t>
  </si>
  <si>
    <t>Configuración</t>
  </si>
  <si>
    <t>No. Sprint</t>
  </si>
  <si>
    <t>Miembro de Célula</t>
  </si>
  <si>
    <t>Alta</t>
  </si>
  <si>
    <t>Media</t>
  </si>
  <si>
    <t>Baja</t>
  </si>
  <si>
    <t>Seguimiento Sprint</t>
  </si>
  <si>
    <r>
      <t xml:space="preserve">Consideraciones:
El Sprint Backlog contiene los Requerimientos que la Célula de Mantenimiento se compromete a realizar en el próximo Sprint a ejecutarse. Se genera un Sprint Backlog  por cada Sprint.
Este artefacto está conformado por las siguientes hojas:
</t>
    </r>
    <r>
      <rPr>
        <b/>
        <sz val="10"/>
        <rFont val="Arial"/>
        <family val="2"/>
      </rPr>
      <t xml:space="preserve">
   Configuración:</t>
    </r>
    <r>
      <rPr>
        <sz val="10"/>
        <rFont val="Arial"/>
        <family val="2"/>
      </rPr>
      <t xml:space="preserve"> Se configuran los datos del Sprint.</t>
    </r>
    <r>
      <rPr>
        <b/>
        <sz val="10"/>
        <rFont val="Arial"/>
        <family val="2"/>
      </rPr>
      <t xml:space="preserve">
   Sprint Backlog</t>
    </r>
    <r>
      <rPr>
        <sz val="10"/>
        <rFont val="Arial"/>
        <family val="2"/>
      </rPr>
      <t xml:space="preserve">: En esta hoja se realiza el registro de los Requerimientos priorizados y estimados y se le da el seguimiento al Sprint.
   </t>
    </r>
    <r>
      <rPr>
        <b/>
        <sz val="10"/>
        <rFont val="Arial"/>
        <family val="2"/>
      </rPr>
      <t>Gráficas:</t>
    </r>
    <r>
      <rPr>
        <sz val="10"/>
        <rFont val="Arial"/>
        <family val="2"/>
      </rPr>
      <t xml:space="preserve"> Se muestran las gráficas del Sprint.</t>
    </r>
  </si>
  <si>
    <t>Fecha de Inicio</t>
  </si>
  <si>
    <t>Días Festivos</t>
  </si>
  <si>
    <t>Dias de la Semana</t>
  </si>
  <si>
    <t>Excel</t>
  </si>
  <si>
    <t>Dia</t>
  </si>
  <si>
    <t>MI</t>
  </si>
  <si>
    <r>
      <t>Seguimiento Sprint</t>
    </r>
    <r>
      <rPr>
        <sz val="10"/>
        <rFont val="Arial"/>
        <family val="2"/>
      </rPr>
      <t>: Sección para registrar los Dailys Meetings.
1- Muestra los Días y las fechas de las semanas de duración del Sprint.
2 - Por día se debe capturar las horas realizadas en cada requerimiento.</t>
    </r>
  </si>
  <si>
    <r>
      <t>Configuración</t>
    </r>
    <r>
      <rPr>
        <sz val="10"/>
        <rFont val="Arial"/>
        <family val="2"/>
      </rPr>
      <t xml:space="preserve">
Se encuentra integrada por:</t>
    </r>
  </si>
  <si>
    <t>Día</t>
  </si>
  <si>
    <r>
      <t xml:space="preserve">No. De Sprint: </t>
    </r>
    <r>
      <rPr>
        <sz val="10"/>
        <rFont val="Arial"/>
        <family val="2"/>
      </rPr>
      <t>Número del Sprint que se está ejecutando.</t>
    </r>
  </si>
  <si>
    <r>
      <t xml:space="preserve">Días: </t>
    </r>
    <r>
      <rPr>
        <sz val="10"/>
        <rFont val="Arial"/>
        <family val="2"/>
      </rPr>
      <t>Se captura el número de días que durará el Sprint.</t>
    </r>
  </si>
  <si>
    <r>
      <rPr>
        <b/>
        <sz val="10"/>
        <rFont val="Arial"/>
        <family val="2"/>
      </rPr>
      <t>Fecha de inicio:</t>
    </r>
    <r>
      <rPr>
        <sz val="10"/>
        <rFont val="Arial"/>
        <family val="2"/>
      </rPr>
      <t xml:space="preserve"> Se captura la Fecha de Inicio del Sprint.</t>
    </r>
  </si>
  <si>
    <r>
      <rPr>
        <b/>
        <sz val="10"/>
        <rFont val="Arial"/>
        <family val="2"/>
      </rPr>
      <t>Miembros de Célula:</t>
    </r>
    <r>
      <rPr>
        <sz val="10"/>
        <rFont val="Arial"/>
        <family val="2"/>
      </rPr>
      <t xml:space="preserve"> Se ingresan los nombres de los miembros de célula.</t>
    </r>
  </si>
  <si>
    <r>
      <rPr>
        <b/>
        <sz val="10"/>
        <rFont val="Arial"/>
        <family val="2"/>
      </rPr>
      <t>Excel:</t>
    </r>
    <r>
      <rPr>
        <sz val="10"/>
        <rFont val="Arial"/>
        <family val="2"/>
      </rPr>
      <t xml:space="preserve">  Configuración de Excel.</t>
    </r>
  </si>
  <si>
    <r>
      <rPr>
        <b/>
        <sz val="10"/>
        <rFont val="Arial"/>
        <family val="2"/>
      </rPr>
      <t>Día:</t>
    </r>
    <r>
      <rPr>
        <sz val="10"/>
        <rFont val="Arial"/>
        <family val="2"/>
      </rPr>
      <t xml:space="preserve">  Días de la semana</t>
    </r>
  </si>
  <si>
    <r>
      <t xml:space="preserve">Días de la Semana. </t>
    </r>
    <r>
      <rPr>
        <sz val="10"/>
        <rFont val="Arial"/>
        <family val="2"/>
      </rPr>
      <t>(Solamente es para el cálculo automático de las fechas y los días)</t>
    </r>
  </si>
  <si>
    <t>Horas</t>
  </si>
  <si>
    <t>Ideal Horas</t>
  </si>
  <si>
    <t>Daily Horas</t>
  </si>
  <si>
    <t>Ideal peso</t>
  </si>
  <si>
    <t>Daily Peso</t>
  </si>
  <si>
    <t>Velocidad</t>
  </si>
  <si>
    <t>Gráficas</t>
  </si>
  <si>
    <t>Peso del Sprint:</t>
  </si>
  <si>
    <t>Puntos de Función ajustados</t>
  </si>
  <si>
    <t>Peso del Sprint</t>
  </si>
  <si>
    <r>
      <rPr>
        <b/>
        <sz val="10"/>
        <rFont val="Arial"/>
        <family val="2"/>
      </rPr>
      <t>Peso del Sprint:</t>
    </r>
    <r>
      <rPr>
        <sz val="10"/>
        <rFont val="Arial"/>
        <family val="2"/>
      </rPr>
      <t xml:space="preserve"> Se captura el total de Puntos de Función ajustados del Sprint.</t>
    </r>
  </si>
  <si>
    <r>
      <t>Gráficas:</t>
    </r>
    <r>
      <rPr>
        <sz val="10"/>
        <rFont val="Arial"/>
        <family val="2"/>
      </rPr>
      <t xml:space="preserve">
Se encuentra integrada por:</t>
    </r>
  </si>
  <si>
    <r>
      <t xml:space="preserve">Burndown Chart - Horas: </t>
    </r>
    <r>
      <rPr>
        <sz val="10"/>
        <rFont val="Arial"/>
        <family val="2"/>
      </rPr>
      <t>Representa gráficamente el esfuerzo restante del Sprint.</t>
    </r>
  </si>
  <si>
    <r>
      <t>Velocidad:</t>
    </r>
    <r>
      <rPr>
        <sz val="10"/>
        <rFont val="Arial"/>
        <family val="2"/>
      </rPr>
      <t xml:space="preserve"> Indica el tiempo en que se tarda en acabar los Puntos de Función.</t>
    </r>
  </si>
  <si>
    <r>
      <t xml:space="preserve">La información contenida en este documento, es </t>
    </r>
    <r>
      <rPr>
        <i/>
        <sz val="10"/>
        <rFont val="Arial"/>
        <family val="2"/>
      </rPr>
      <t xml:space="preserve">Propiedad del Proyecto de Mantenimiento </t>
    </r>
    <r>
      <rPr>
        <sz val="10"/>
        <rFont val="Arial"/>
        <family val="2"/>
      </rPr>
      <t xml:space="preserve"> por lo que no deberá ser divulgada, duplicada o dada a conocer, parcial o totalmente, fuera de alcance del </t>
    </r>
    <r>
      <rPr>
        <i/>
        <sz val="10"/>
        <rFont val="Arial"/>
        <family val="2"/>
      </rPr>
      <t>Proyecto</t>
    </r>
    <r>
      <rPr>
        <sz val="10"/>
        <rFont val="Arial"/>
        <family val="2"/>
      </rPr>
      <t xml:space="preserve"> sin una autorización por escrito.</t>
    </r>
  </si>
  <si>
    <t>Estado del Requerimiento</t>
  </si>
  <si>
    <t>Prioridad del Requerimiento</t>
  </si>
  <si>
    <r>
      <rPr>
        <b/>
        <sz val="10"/>
        <rFont val="Arial"/>
        <family val="2"/>
      </rPr>
      <t>Prioridad del Requerimiento:</t>
    </r>
    <r>
      <rPr>
        <sz val="10"/>
        <rFont val="Arial"/>
        <family val="2"/>
      </rPr>
      <t xml:space="preserve"> Se registra el tipo de prioridad a considerar por cada requerimiento.</t>
    </r>
  </si>
  <si>
    <r>
      <rPr>
        <b/>
        <sz val="10"/>
        <rFont val="Arial"/>
        <family val="2"/>
      </rPr>
      <t xml:space="preserve">Estado del Requerimiento: </t>
    </r>
    <r>
      <rPr>
        <sz val="10"/>
        <rFont val="Arial"/>
        <family val="2"/>
      </rPr>
      <t>Indica los diferentes estados que puede tener cada tarea.</t>
    </r>
  </si>
  <si>
    <r>
      <rPr>
        <b/>
        <sz val="10"/>
        <rFont val="Arial"/>
        <family val="2"/>
      </rPr>
      <t>Días festivos:</t>
    </r>
    <r>
      <rPr>
        <sz val="10"/>
        <rFont val="Arial"/>
        <family val="2"/>
      </rPr>
      <t xml:space="preserve"> Se captura la fecha de los días festivos. (Esto solamente es para desplear en el seguimiento del sprint las fechas laborales)</t>
    </r>
  </si>
  <si>
    <t>[Actualizar todos los campos en azul]</t>
  </si>
  <si>
    <r>
      <t>Estado</t>
    </r>
    <r>
      <rPr>
        <sz val="10"/>
        <rFont val="Arial"/>
        <family val="2"/>
      </rPr>
      <t>: Indica el estado en el que se encuentra actualmente el Requerimiento o la tarea.
Los estados pueden ser:
   1. Abierto
   2. En Análisis
   3. En Diseño
   4. En Construcción
   5. En Pruebas
   6. Resuelto
   7. Rechazado
   8. Cerrado
   9. Re - Abierto
  10. En Revisión
  11. En Validación
  12. En Corrección
  13. En Instalación</t>
    </r>
  </si>
  <si>
    <t>ABN7473</t>
  </si>
  <si>
    <t>Afore Banamex</t>
  </si>
  <si>
    <t>Versión 0.1</t>
  </si>
  <si>
    <t>Marco Vinicio González Pérez</t>
  </si>
  <si>
    <t>amacias</t>
  </si>
  <si>
    <t>Gabriel Vazquez</t>
  </si>
  <si>
    <t>Gabriel Cruz</t>
  </si>
  <si>
    <t>Jacobo</t>
  </si>
  <si>
    <t>Christopher</t>
  </si>
  <si>
    <t>Eduardo</t>
  </si>
  <si>
    <t>Luis</t>
  </si>
  <si>
    <t>Cristian</t>
  </si>
  <si>
    <t>Sergio</t>
  </si>
  <si>
    <t>Ireri</t>
  </si>
  <si>
    <t>Inicio</t>
  </si>
  <si>
    <t>Planeación</t>
  </si>
  <si>
    <t>Ejecución</t>
  </si>
  <si>
    <t>Cierre</t>
  </si>
  <si>
    <t>Backlog</t>
  </si>
  <si>
    <t>On Hold</t>
  </si>
  <si>
    <t>Subtarea</t>
  </si>
  <si>
    <t>Fase</t>
  </si>
  <si>
    <t>Solicitud de certificado SHA2</t>
  </si>
  <si>
    <t>Generación de CR para instalación de certificado</t>
  </si>
  <si>
    <t>Liberación</t>
  </si>
  <si>
    <t>Soporte a instalación de Certificado</t>
  </si>
  <si>
    <t>1. Abierto</t>
  </si>
  <si>
    <t>2. En Análisis</t>
  </si>
  <si>
    <t>3. En Diseño</t>
  </si>
  <si>
    <t>4. En Construcción</t>
  </si>
  <si>
    <t>5. En Pruebas</t>
  </si>
  <si>
    <t>6. Resuelto</t>
  </si>
  <si>
    <t>7. Rechazado</t>
  </si>
  <si>
    <t>8. Cerrado</t>
  </si>
  <si>
    <t>9. Re - Abierto</t>
  </si>
  <si>
    <t>10. En Revisión</t>
  </si>
  <si>
    <t>11. En Validación</t>
  </si>
  <si>
    <t>12. En Corrección</t>
  </si>
  <si>
    <t>13. En Instalación</t>
  </si>
  <si>
    <t>Generación de ANA</t>
  </si>
  <si>
    <t>Actualización FRD</t>
  </si>
  <si>
    <t>CMP Perfil</t>
  </si>
  <si>
    <t>CMP Menu</t>
  </si>
  <si>
    <t>CMP Submenus</t>
  </si>
  <si>
    <t>Pantalla (Prospecto) Cargar Archivos</t>
  </si>
  <si>
    <t>Pantalla (Prospecto) Validaciones Tipo Documento .txt</t>
  </si>
  <si>
    <t>Pantalla (Prospecto) Validaciones Archivo 1</t>
  </si>
  <si>
    <t>Pantalla (Prospecto) Validaciones Archivo 2</t>
  </si>
  <si>
    <t>Pantalla (Prospecto) Validaciones Archivo 3</t>
  </si>
  <si>
    <t>Pantalla (Prospecto) Comparación</t>
  </si>
  <si>
    <t>Pantalla (Prospecto) Generación de archivo</t>
  </si>
  <si>
    <t>Solicitud para restauración de ambiente de desarrollo</t>
  </si>
  <si>
    <t>Solicitud de homologación de permisos en ambiente Desarrollo</t>
  </si>
  <si>
    <t>Adaptar shell para historico de logs (Solo 5 dias)</t>
  </si>
  <si>
    <t>Modificación de shell para automatización de carga</t>
  </si>
  <si>
    <t>Realizar pruebas SIT</t>
  </si>
  <si>
    <t>Actualización de GOM</t>
  </si>
  <si>
    <t>Guión Pruebas de Regresión</t>
  </si>
  <si>
    <t>Solicitud ALM</t>
  </si>
  <si>
    <t>Generación de CR UAT</t>
  </si>
  <si>
    <t>Seguimiento y aprobaciones a CR UAT</t>
  </si>
  <si>
    <t>Seguimiento y aprobaciones a CR PROD</t>
  </si>
  <si>
    <t>Soporte a liberación UAT</t>
  </si>
  <si>
    <t>Realizar Ajuste a FRD</t>
  </si>
  <si>
    <t>Generación de PLT</t>
  </si>
  <si>
    <t>Ajustes a desarrollo para pruebas conceptuales</t>
  </si>
  <si>
    <t>Ejecución de pruebas conceptuales</t>
  </si>
  <si>
    <t>Desarrollo de solución</t>
  </si>
  <si>
    <t>Pruebas SIT</t>
  </si>
  <si>
    <t>Seguimiento y aprobaciones UAT</t>
  </si>
  <si>
    <t>Ajustes a MNI</t>
  </si>
  <si>
    <t>No.</t>
  </si>
  <si>
    <t>Tipo</t>
  </si>
  <si>
    <t>App Manager</t>
  </si>
  <si>
    <t>Aplicación</t>
  </si>
  <si>
    <t>Actividad</t>
  </si>
  <si>
    <t>Sprint 12</t>
  </si>
  <si>
    <t>Sprint13</t>
  </si>
  <si>
    <t>Planeado</t>
  </si>
  <si>
    <t>Realizado</t>
  </si>
  <si>
    <t>Sprint14  Etapa Final</t>
  </si>
  <si>
    <t>Sprint14 Actividades Finales</t>
  </si>
  <si>
    <t>Sprint14  Etapa Planeado</t>
  </si>
  <si>
    <t>Sprint14 Actividades Planeadas</t>
  </si>
  <si>
    <t>Sprint 14</t>
  </si>
  <si>
    <t>Requerimiento</t>
  </si>
  <si>
    <t>En proceso</t>
  </si>
  <si>
    <t xml:space="preserve">Cerrar requerimientos en Service Now </t>
  </si>
  <si>
    <t xml:space="preserve">Proceso de Cierre
</t>
  </si>
  <si>
    <t>Proceso de cierre de SN
5/15 Cerrados</t>
  </si>
  <si>
    <t>Obtención de Estadisticas</t>
  </si>
  <si>
    <t>Mantenimiento</t>
  </si>
  <si>
    <t>Data Ware House</t>
  </si>
  <si>
    <t>Automation of load Processess</t>
  </si>
  <si>
    <t>Inicio/Análisis</t>
  </si>
  <si>
    <t>Ejecución/Pruebas Desarrollo (Planeado)
-----------------
No completado</t>
  </si>
  <si>
    <t>Pruebas de Desarrollo
Identificación de Solución</t>
  </si>
  <si>
    <t xml:space="preserve">Fase Ejecución:
Etapa Replicar comportamiento: 
Reuniones de seguimiento
Validación de carpetas dentro del ambiente de desarrollo
Prueba de usuario root
Homologación de ambientes UAT a Desarrollo
Verificación de ambiente de UAT a PROD
Pruebas de Shell Root y Funcional
Prueba de Debug de Shell Fallida
-----------------------------------------------------------------
No se ha identificado la solución </t>
  </si>
  <si>
    <t>Inscripción a Release
Revisión de documentación
Ambientación de equipo
SDLC Trigger
PLT
GDPR
Solicitud ALM
Desarrollo de la solución
 - Pruebas
 - Revisión de Shell
  - análisis de negocio
 - Revisión de BD
 - Revisión de StoreProcedure
 - Revisión y Analisis de insumos de prueba
 - Análisis de cambios 
Reunion con usuario para revisión de insumos
CR UAT (Cascaron)</t>
  </si>
  <si>
    <t>Ejecución/Pruebas UAT</t>
  </si>
  <si>
    <t xml:space="preserve">Fase Inicio: 
Revisión de documentación
Fase Planeación: 
     -  Solicitud de ALM, 
     -  Actualizar CR UAT, PROD y COB
Fase Ejecución:
Etapa Desarrollo:
      -   Pruebas a GPD
      -  Identificar error 
      -  Desarrollo de solución
      -  Junta con Usuario (No se tuvo contacto con el usuario)
Etapa UAT:
Liberación a UAT
    - Seguimiento a Pruebas CC
     - Seguimiento s Pruebas Usuario
</t>
  </si>
  <si>
    <t>Sprint 13</t>
  </si>
  <si>
    <t>Doc1</t>
  </si>
  <si>
    <t xml:space="preserve">Emisión cuatrimestral de Agosto Edo Cuenta </t>
  </si>
  <si>
    <t>Ejecución/Desarrollo</t>
  </si>
  <si>
    <t>Documentación completa
Inicio de desarrollo</t>
  </si>
  <si>
    <t>Fase Inicio: FRD, GOM, PLT
Fase Planeación: GPD, GPR, GPU, GPUR, Work Item, Cascaron CR UAT, Cascaron CR PROD, Inscripción a Release, Solicitud de ALM, Avance MNI UAT, PROD y COB
Fase Ejecución:
Realización y envío de Chelist de Imagenes
Desarrollo datos Sensibles
Eliminación de Desarrollo de Datos Sensibles
Desarrollo de Tabla de Pasword
Eliminación de Tabla de Pasword
Desarrollo para eliminación de Folio
Insumos para pruebas en Desarrollo 
Pruebas de conexión con Portal
------------------------------------------------------------------
Resultado: Inicio/ Planeación / En Ejecución</t>
  </si>
  <si>
    <t xml:space="preserve">Fase Inicio: FRD Actualización de Imágenes
Fase Planeación: Cierre de MNI UAT y Termino de CR UAT
Ajustes a Documentación completa por cambio de alcance 1
Ajustes a Documentación completa por cambio de alcance 2
Fase Ejecución: 
Etapa Desarrollo:
Limpieza de Datos de Prueba para UAT
Recepción y validación de imágenes 
Cambio de imágenes en desarrollo
Generación de Calendario de Atención
Desarrollo por cambio de alcance 1
Desarrollo por cambio de alcance 2
Pruebas de Desarrollo
Pruebas de Desarrollo por cambio de alcance 1
Pruebas de Desarrollo por cambio de alcance 2
Evidencia de Pruebas de Desarrollo (EPD)
Actualización QC
Etapa UAT:
Liberación a UAT
Pruebas CC
Pruebas Usuario
</t>
  </si>
  <si>
    <t>Fase Inicio: FRD Actualización de Imágenes
Fase Planeación: Cierre de MNI UAT y Termino de CR UAT
Fase Ejecución: 
Etapa Desarrollo:
Limpieza de Datos de Prueba para UAT
Recepción y validación de imágenes 
Cambio de imágenes en desarrollo
Generación de Calendario de Atención
Pruebas de Desarrollo
Evidencia de Pruebas de Desarrollo (EPD)
Actualización QC
Etapa UAT:
Liberación a UAT
Pruebas CC
Pruebas Usuario
--------------------------------------
Liberación UAT</t>
  </si>
  <si>
    <t>Emisión cuatrimestral de Agosto Informe de Saldos</t>
  </si>
  <si>
    <t>No se planeo un entregable</t>
  </si>
  <si>
    <t>Fase Inicio: 
 - GOM
  - PLT
Fase Planeación: 
  - GPD
  - GPR
  - GPU
  -  GPUR
  -  Work Item
  - Cascaron CR UAT
  - Cascaron CR PROD
  - Inscripción a Release
  -  Solicitud de ALM
Fase Ejecución:
     -  Realización y envío de Checklist de Imágenes
-------------------------------------------------------------------
Resultado: Planeación</t>
  </si>
  <si>
    <t>Liberación UAT</t>
  </si>
  <si>
    <t>Fase Inicio: FRD Actualización de Imágenes
Fase Planeación: Cierre de MNI UAT, Avance de MNI PROD y COB; Termino de CR UAT
Fase Ejecución: 
Etapa Desarrollo:
Desarrollo para busqueda por Curp
Recepción y validación de imágenes 
Cambio de imágenes en desarrollo
Generación de Calendario de Atención
Pruebas de Desarrollo
Evidencia de Pruebas de Desarrollo (EPD)
Actualización QC
Actualización de CR derivado de la solicitud de cancelación y relanzamiento</t>
  </si>
  <si>
    <t>Fase Inicio: FRD Actualización de Imágenes
Fase Planeación: Cierre de MNI UAT, Avance de MNI PROD y COB; Termino de CR UAT
Fase Ejecución: 
Etapa Desarrollo:
Desarrollo para busqueda por Curp
Recepción y validación de imágenes 
Cambio de imágenes en desarrollo
Generación de Calendario de Atención
Pruebas de Desarrollo
Evidencia de Pruebas de Desarrollo (EPD)
Actualización QC
Etapa UAT:
Liberación a UAT
Pruebas CC
Pruebas Usuario
--------------------------------------------
Liberación UAT</t>
  </si>
  <si>
    <t>Mailing</t>
  </si>
  <si>
    <t>PES417</t>
  </si>
  <si>
    <t>Inicio/Análisis (Planeado)
----------------------
No completado</t>
  </si>
  <si>
    <t>Fase Inicio: FRD, GOM
Fase Planeación: GPD, GPR, GPU, MNI UAT, PROD y COB, Work Item</t>
  </si>
  <si>
    <t>Inicio y Planeación
Ejecución:
Desarrollo 10%</t>
  </si>
  <si>
    <t>Fase Inicio: PLT
Fase Planeación: Cascaron CR UAT, Cascaron CR PROD, Inscripción a Release, Solicitud de ALM, Cierre MNI UAT, PROD y COB
Ambientación de equipos
Etapa Ejecución:
Fase de desarrollo:
- Solicitud CMP para Menus
- Solicitud CMP para Perfiles
- Generación de Maquetado Incial (Conceptual)</t>
  </si>
  <si>
    <t>Inicio y Planeación</t>
  </si>
  <si>
    <t>Fase Inicio: PLT
Fase Planeación: Cascaron CR UAT, Cascaron CR PROD, Inscripción a Release, Solicitud de ALM, Cierre MNI UAT, PROD y COB</t>
  </si>
  <si>
    <t>Sprint15 - P0119590 - Analisis</t>
  </si>
  <si>
    <t>Incidente</t>
  </si>
  <si>
    <t>Incidencias Cargos
Script NSS 11 digitos</t>
  </si>
  <si>
    <t>Agregado</t>
  </si>
  <si>
    <t xml:space="preserve">Fase Inicio: ANA, GOM, PLT
Fase Planeación: GPD, GPU, MNI UAT, MNI PROD y COB, CR UAT, CR BD UAT, Cascaron CR PROD,  Inscripción a Release, Solicitud de ALM
Fase Ejecución:
Etapa Desarrollo:
Actualización de Clases
Revisión de solución 
Pruebas de Desarrollo
Evidencias de Pruebas de Desarrollo
Realización de Pruebas de Desarrollo en QC
Generación de insumos
Estapa UAT:
Liberación a UAT1 y UAT2
Seguimiento a Pruebas CC
Seguimiento a Pruebas de Usuario
Fase Planeación: CR BD UAT
Fase Ejecución:
Etapa Desarrollo:
Desarrollo de Store
Desarrollo de Script
Etapa UAT:
Liberación a UAT
REQ de revisión
</t>
  </si>
  <si>
    <t>Liberación a Producción</t>
  </si>
  <si>
    <t>Fase Planeación: MNI PROD y COB revisión
Ajuste a documentación y CR repetidas ocasiones, MNI PROD y COB revisión por aprobaciones y dependencia con SISIEF
Fase Ejecución:
Etapa PROD:
Completar el CR PROD
Liberación a PROD
Pruebas de usuario en PROD</t>
  </si>
  <si>
    <t>Fase Planeación: MNI PROD y COB revisión
Fase Ejecución:
Etapa PROD:
Completar el CR PROD
Liberación a PROD
Pruebas de usuario en PROD
Cierre
-----------------
Fase Ejecución:
Etapa PROD:
Incorporar Script en CR PROD Incidente Cargos</t>
  </si>
  <si>
    <t>Solicitud de acceso a usuarios</t>
  </si>
  <si>
    <t>Fase Ejecución:
Etapa Desarrollo: 
Solicitud de CMP´s para permisos de acceso a Prod
Solicitud de CMP´s para permisos cancerbero
Seguimiento a GIDA
Solicitud de CMP´s para permisos de acceso a la carpeta JONIMA
Instalación de BAT
Solicitud y seguimiento de CMP para reseteo de contraseña
Solicitud y seguimiento de CMP para actualización de Java</t>
  </si>
  <si>
    <t>En ejecución</t>
  </si>
  <si>
    <t>Nueva solicitud para instalación en equipomde Usuario
Seguimiento y verificación de instalación de Java</t>
  </si>
  <si>
    <t>Fase Ejecución:
Etapa Desarrollo: 
Seguimiento a CMP de actualización de Java
Solicitud de CMP para reseteo de usuario</t>
  </si>
  <si>
    <t>Habilitación de acceso a usuarios UAT1, UAT2 y COB</t>
  </si>
  <si>
    <t>Para un usuario:
Solicitud CMPs de Acceso UAT1
Solicitud CMPs de Acceso COB
Instalación de BAT UAT1
Instalación de BAT COB
Pruebas de acceso UAT1
Pruebas de acceso COB</t>
  </si>
  <si>
    <t>Solicitud CMPs de Acceso UAT1
Solicitud CMPs de Acceso UAT2
Solicitud CMPs de Acceso COB
Instalación de BAT UAT1
Instalación de BAT UAT2
Instalación de BAT COB
Pruebas de acceso UAT1
Pruebas de acceso UAT2
Pruebas de acceso COB</t>
  </si>
  <si>
    <t>Portal</t>
  </si>
  <si>
    <t>Port157</t>
  </si>
  <si>
    <t>Fase Inicio: FRD,GOM, PLT
Fase Planeación: Inscripción a Release, Work Item
Fase Ejecución:
Etapa Desarrollo: 
Desarrollo de estructura de 3 Pantallas
Desarrollo de estructura de BD, 3 Tablas
Desarrollo para la conexión con Doc1
Desarrollo para envío de correos
Desarrollo para lectura del archivo 
Desarrollo para carga de archivo</t>
  </si>
  <si>
    <t xml:space="preserve">Ejecución:
- Pruebas SIT
</t>
  </si>
  <si>
    <t xml:space="preserve">FRD
GOM            
PLT            
CR BD
CR UAT
EDP            
Solicitud ALM
CO 
 - Insertar Contraseña encriptada
 - PDF - contraseña
 - Busqueda por CURP
 - Validar si se va enviar Archivo o arreglo de bites
 - Seguridad usuario Pagina Edo cuenta
 - HTML correo
 - Insertar template de correos en BD (SCRIPT)
 - Revisar Scripts
 - Integración de Código
 - Estandarizar contraseña (Nomenclatura BNMX)
 - Atención de observaciones 
 - Atender formato de correo enviado
 - Subir EAR a Desarrollo
 - Deployar 
Ejecutar PR
Ajustes Defectos
Ejecutar PR
Ajustes Defectos
</t>
  </si>
  <si>
    <t xml:space="preserve">Fase Planeación: GPD, GPR, GPU, GPUR, Cascaron CR UAT, Cascaron CR PROD, Solicitud de ALM, MNI UAT, Cascarón MNI PROD y COB
Fase Ejecución:
Etapa Desarrollo:
Desarrollo para generación de pasword
Desarrollo para validaciones de pantalla
Validaciones de pantalla
Integración de código
Pruebas de Desarrollo
Evidencia de Pruebas de desarrollo
Etapa UAT:
Liberación a UAT
Seguimiento a Pruebas CC
Seguimiento a Pruebas Usuario
</t>
  </si>
  <si>
    <t>Gestión de Certificados Sha1 a Sha2</t>
  </si>
  <si>
    <t>Liberación a Producción (Planeado) 
-------------------------
No completado</t>
  </si>
  <si>
    <t>Certificado implementado</t>
  </si>
  <si>
    <t>Fase Inicio: ANA, PLT
Fase Planeación: Inscripción a Release, GPD, GPU, Solicitud de Incidente, Cascaron CR PROD
Fase Ejecución:
Etapa Desarrollo:
Ejecución de pruebas
Reunión con Aquileo</t>
  </si>
  <si>
    <t>RollBack a implementación por solicitud de nuevo certificado</t>
  </si>
  <si>
    <t>Fase Planeación: MNI PROD y COB
Fase Ejecución:
Etapa Desarrollo: 
Desarrollo de Wallet
Desarrollo de CSR
Realización de CMP de solicitud de Certificado
Promoción de componentes
Etapa Prod:
Realización de REQ de solicitud de CSR PROD
Completar CR PROD 
Liberación a PROD
Pruebas de PROD
Rollback a implementación por solicitud de nuevo certificado</t>
  </si>
  <si>
    <t>Fase Planeación: MNI PROD y COB
Fase Ejecución:
Etapa Desarrollo: 
Desarrollo de Wallet
Desarrollo de CSR
Realización de CMP de solicitud de Certificado
Promoción de componentes
Etapa Prod:
Realización de REQ de solicitud de CSR PROD
Completar CR PROD 
Liberación a PROD
Pruebas de PROD
Cierre</t>
  </si>
  <si>
    <t>En Proceso</t>
  </si>
  <si>
    <t>Ingresar Video</t>
  </si>
  <si>
    <t>Reunion con usuario para determinar alcance
Fase Inicio: ANA
MNI UAT, PROD y COB 
Ejecución:
Etapa Desarrollo: 
Desarrollo de código para una pantalla Nueva 
Pruebas Iniciales SIT
Revisión de desarrollo con el usuario</t>
  </si>
  <si>
    <t>Fase Inicio: ANA, PLT
Fase Planeación: GPD, GPU, Inscripción a Release, Solicitud de ALM, Cascaron de CR UAT, CR PRO y COB, MNI UAT, PROD y COB 
Ejecución:
Etapa Desarrollo: 
Desarrollo de código 
Pruebas
Evidencia de Pruebas
Subir pruebas a QC
Promoción  de código
Etapa UAT:
Completar CR UAT
Liberación a UAT
Seguimiento a Pruebas de CC
Seguimiento a Pruebas de Usuario
Liberación a PROD
Completar CR PROD
Liberación a PROD
Pruebas PROD
Cierre</t>
  </si>
  <si>
    <t>Instalación de vulnerabilidades Weblogic (Producción)</t>
  </si>
  <si>
    <t>REQU
CR
Seguimiento a liberación
Pruebas
Cierre</t>
  </si>
  <si>
    <t>REQU</t>
  </si>
  <si>
    <t>Portal no Disponible</t>
  </si>
  <si>
    <t>Análisis</t>
  </si>
  <si>
    <t>La incidencia se resolvió sin intervención de nuestra parte
Solicitud de Log para identificar la falla</t>
  </si>
  <si>
    <t>Incidente a Firewall
Seguimiento a Incidente
Incidente de Middlelware
Generación de 4 requs para logs y reinicio de instancias
Reunion con Firewall para resultados de trafico
Validación de trafico
Reasignación a MIDDLELWARW L3
Generación de Incidentes y reqs para Middlelware L3</t>
  </si>
  <si>
    <t>Incidente
Seguimiento</t>
  </si>
  <si>
    <t>Portal no Disponible Zona Cerrada</t>
  </si>
  <si>
    <t>Sprint 11</t>
  </si>
  <si>
    <t>Tesorería</t>
  </si>
  <si>
    <t>Fullsuite</t>
  </si>
  <si>
    <t>Ejecución/Liberación UAT</t>
  </si>
  <si>
    <t>Cierre de Pruebas UAT</t>
  </si>
  <si>
    <t>Pruebas People Soft
Configuración de Llave Privada
Pruebas Intelar
Seguimientos a pruebas CC
Seguimiento a pruebas de Usuario
Actualización de Scripts
Actualización MNI PROD y COB
Actualización CR PROD</t>
  </si>
  <si>
    <t>Liberación a produccion
Monitoreo post productivo</t>
  </si>
  <si>
    <t>Explicación de Layout
Solicitud de CMP de Menús PROD
Solicitud de CMP de Permisos a usuarios PROD
Solicitud de CMP de Tablas People Soft PROD</t>
  </si>
  <si>
    <t>Error en el Reporte de Operación Diaria</t>
  </si>
  <si>
    <t>Ejecución/Desarrollo (Planeado)</t>
  </si>
  <si>
    <t>Cierre de Incidencia</t>
  </si>
  <si>
    <t>Revisión de impacto en código</t>
  </si>
  <si>
    <t>Ejecución:
Desarrollo</t>
  </si>
  <si>
    <t>Validación de Reporte Prueba 3h Lalo
Actualizar Script 
CR BD UAT</t>
  </si>
  <si>
    <t>Validación de Reporte Prueba 3h Lalo
Actualizar Script 
CR BD UAT
Liberación UAT
REQ de revisión
CR PROD
Liberación PROD
Incidente de revisión
Seguimiento a Pruebas de Usuario</t>
  </si>
  <si>
    <t>Envío de información a Genesis</t>
  </si>
  <si>
    <t>Acompañamiento a conferencias</t>
  </si>
  <si>
    <t>Acompañamiento a Conferencias</t>
  </si>
  <si>
    <t>Acompañamiento a Conferencias
(en este sprint no se generaron)</t>
  </si>
  <si>
    <t>Sprint 15 semana 2 - P0122280 - Análisis</t>
  </si>
  <si>
    <t xml:space="preserve">REQU </t>
  </si>
  <si>
    <t>Petición e instalación de Certificado Sha 2 (Producción)</t>
  </si>
  <si>
    <t>REQU
CR PROD 
MNI
Seguimiento a liberación
Validación y pruebas
Cierre</t>
  </si>
  <si>
    <t>REQU 
MNI</t>
  </si>
  <si>
    <t>Atendido</t>
  </si>
  <si>
    <t>Checkers y Review de Liberaciones productivas anteriores para T&amp;T</t>
  </si>
  <si>
    <t>Generación de checkers para T&amp;T 
8/8
Atención de observaciones</t>
  </si>
  <si>
    <t>Archivo Digital</t>
  </si>
  <si>
    <t>Revisión Usuario publicador</t>
  </si>
  <si>
    <t>Solicitud de req
Generación de Script
CR por template
MNI
Generación de script rollback
Seguimiento a liberación
Seguimiento a pruebas
Cierre</t>
  </si>
  <si>
    <t>Vulnerabilidades de BD</t>
  </si>
  <si>
    <t>Obtención de imágenes para envío Procesar</t>
  </si>
  <si>
    <t xml:space="preserve">DIG132.1 </t>
  </si>
  <si>
    <t>Error el usuario no puede ver los nuevos expedientes</t>
  </si>
  <si>
    <t>Error en cambio de contraseña de usuario</t>
  </si>
  <si>
    <t>Homologación de ambiente UAT</t>
  </si>
  <si>
    <t>Sprint 15</t>
  </si>
  <si>
    <t>Error el usuario no puede ver los nuevos expedientes NSS 2</t>
  </si>
  <si>
    <t xml:space="preserve">Fase Inicio: ANA, GOM, PLT
Fase Planeación: GPD, GPU, CR UAT, CR PROD, Work Item, Solicitud de ALM, Inscripción de Release
Fase Ejecución
Etapa Desarrollo: 
Análisis de scripts Desarrollo
Comparación de scripts de Desarrollo con UAT y PROD
Identificación de Solución
Evidencia de pruebas
Subir pruebas a QC
UAT:
Actualización de CR UAT
Liberación a UAT
Seguimiento a pruebas CC
Seguimiento a pruebas Usuario
Etapa PROD:
Actualización de CR PROD y COB
Liberación a PROD y COB
PRuebas de PROD
Fase Cierre
Cierre CR </t>
  </si>
  <si>
    <t xml:space="preserve">Publicación de imágenes </t>
  </si>
  <si>
    <t>Fase Ejecución:
Etapa Desarrollo: 
Revisar configuración de metadatos
Notificación a usuario con solución</t>
  </si>
  <si>
    <t>Error envío por SFTP hacia EERS</t>
  </si>
  <si>
    <t>Sprint 15 - Analisis</t>
  </si>
  <si>
    <t>Falla ID Portal (Carga de expedientes</t>
  </si>
  <si>
    <t xml:space="preserve">ANA
CO 
MNI
CR PROD (por Template)
Aprobaciones CR PROD
LI PROD
</t>
  </si>
  <si>
    <t>PROD</t>
  </si>
  <si>
    <t>ANA
Template T%T
Desarrollo del incidente
CR PROD
Liberación PROD</t>
  </si>
  <si>
    <t>Fase Ejecución
Etapa Desarrollo:
Pruebas en Desarrollo de Scripts
Evidencia de Pruebas
Solicitud de CMP para UAT
Solicitud de CMP para PROD
Prueba de Implementación de CMP para PROD
Cierre de CMP PROD
Seguimiento a CMP UAT
Cierre de CMP UAT</t>
  </si>
  <si>
    <t>Datafore</t>
  </si>
  <si>
    <t>Seguimiento y liberación de incidencias</t>
  </si>
  <si>
    <t>Gestión de pruebas</t>
  </si>
  <si>
    <t>Pruebas de 12 Incidentes</t>
  </si>
  <si>
    <t>Atención de incidentes internos</t>
  </si>
  <si>
    <t>Atención de No. 66 Incidentes</t>
  </si>
  <si>
    <t>Reporte de incidencias a usarios</t>
  </si>
  <si>
    <t>Realización de 5 reportes</t>
  </si>
  <si>
    <t>Prueba Java y Flash</t>
  </si>
  <si>
    <t>Ejecución/Pruebas</t>
  </si>
  <si>
    <t>Pregunta a Enrique sobre versión disponibile
CMP de solicitud de nueva versión de Java
Revisión de correo de Victor Tena para buscar lista de equipos de prueba</t>
  </si>
  <si>
    <t xml:space="preserve">Seguimiento a solución
Toma de Evidencias
</t>
  </si>
  <si>
    <t>Seguimiento a Pruebas de Java y Flash, hasta el momento no se puede hacer nada más</t>
  </si>
  <si>
    <t>Seguimiento a los problemas de lentitud</t>
  </si>
  <si>
    <t>Revisión con usuario
Sesiones Webex con usuario y proveedor
Sesiones Webex con usuario, proveedor y gente interna de BANAMEX
Reunión de Monitoreo de Red
Pruebas de proxy
Pruebas de Firewall
Pruebas de Java
Pruebas de la liga net</t>
  </si>
  <si>
    <t>Seguimiento a pruebas 
Identificación de solución</t>
  </si>
  <si>
    <t>Información para perfil 74</t>
  </si>
  <si>
    <t>Revisión con usuario
Obtención de información del equipo del usuario</t>
  </si>
  <si>
    <t>Seguimiento a las siguientes acciones por parte del APP Owner</t>
  </si>
  <si>
    <t>Liberación a producción Incidencias Sprint 12 y 13</t>
  </si>
  <si>
    <t>Seguimiento a liberación exitosa</t>
  </si>
  <si>
    <t>Seguimiento a la liberación</t>
  </si>
  <si>
    <t xml:space="preserve">Seguimiento continuo </t>
  </si>
  <si>
    <t>Seguimiento a pruebas de incidentes</t>
  </si>
  <si>
    <t>Seguimiento a incidentes</t>
  </si>
  <si>
    <t>Reporte de incidencias a usuarios</t>
  </si>
  <si>
    <t>Reportes Generados y entregados</t>
  </si>
  <si>
    <t>Realización de reportes</t>
  </si>
  <si>
    <t>Gestión de pruebas de Applet MORFO</t>
  </si>
  <si>
    <t xml:space="preserve">Pruebas funcionales de Data Fore Window 10
Pruebas funcionales de Data Fore Window 7
Hallazgos respecto a pruebas
</t>
  </si>
  <si>
    <t>Buscar la forma de indexar el estado de cuenta por CURP como llave además del NSS</t>
  </si>
  <si>
    <t>PDF´s con Contraseña</t>
  </si>
  <si>
    <t>Rediseño del Edo Cuenta</t>
  </si>
  <si>
    <t>Error en Emisión de Edo Cuenta</t>
  </si>
  <si>
    <t>Limpieza de Archivos
Sepación de 4 Archivos</t>
  </si>
  <si>
    <t>Error en Emisión de Edo Cuenta Julio 2018</t>
  </si>
  <si>
    <t>Revisión de la incidencia
Revisión con usuario
Determinación la incidencia no corresponde al equipo</t>
  </si>
  <si>
    <t>Disminuir el tamaño del PDF del Edo de Cuenta</t>
  </si>
  <si>
    <t>Instalación E2Vault en Servidor</t>
  </si>
  <si>
    <t>Aportaciones voluntarias 2016, 2017</t>
  </si>
  <si>
    <t>La fecha de la plantilla de la carta de aportaciones voluntarias tome la información del archivo fuente sin que sea un valor fijo (Req Anual)</t>
  </si>
  <si>
    <t>Sprint 15 - Análisis y estimado</t>
  </si>
  <si>
    <t>Habilitar ambiente desarrollo</t>
  </si>
  <si>
    <t>Instalación de parches de vulnerabilidades de web logic</t>
  </si>
  <si>
    <t>Incidencias Cargos/Abonos</t>
  </si>
  <si>
    <t>Hallazgos del Aplicativo para que funcione en SO Windows 10</t>
  </si>
  <si>
    <t>Pruebas de Desarrollo
Hallazgos identificados</t>
  </si>
  <si>
    <t>Fase Inicio: ANA
Solicitud de Equipo de Pruebas
Ambientación de Mailing en Equipo de Pruebas
Pruebas de Funcionamiento 
Resultado: Pruebas Exitosas</t>
  </si>
  <si>
    <t>Habilitar ambiente desarrollo 2</t>
  </si>
  <si>
    <t>Habilitación de ambiente</t>
  </si>
  <si>
    <t>Copia de configuración de dominio Servidor 1 a Servidor 2
Cambio de parametros
Prueba para levantar dominio (No exitosa, por configuración de seguridad SISIEF)
Configuración de Weblogic Nuevo
Configuración de Servidor
Configuración de Data Sources
Configuración de JMS
Configuración de usuarios y grupos
Generación de Llaves de seguridad
Configuración de servidor para conexión a SISIEF (No exitosa, Error al conectar a JDBC, no cuadra con el protocolo de autenticación)
Revisión con equipo SISIEF, comentan no tienen contexto
Copia de configuración de dominio Servidor 1 a Servidor 2
Cambio de parametros
Prueba para levantar dominio (No exitosa, por configuración de seguridad SISIEF)
Configuración de Weblogic Nuevo
Configuración de Servidor
Configuración de Data Sources
Configuración de JMS
Configuración de usuarios y grupos
Generación de Llaves de seguridad
Configuración de servidor para conexión a SISIEF (No exitosa, Error al conectar a JDBC, no cuadra con el protocolo de autenticación)
Revisión con equipo SISIEF, comentan no tienen contexto
Configuración de los Keystores
Configuraron SSL
Despliegue de EAR's y librerías
Configuraron de archivo afshell.properties 
Inició la paloma ion para hacer pruebas
Actualización de JDBC a la version 6</t>
  </si>
  <si>
    <t>Compilación por cambio de módulos de seguridad</t>
  </si>
  <si>
    <t>Port 155</t>
  </si>
  <si>
    <t>Problema de acceso a servidores zona cerrada, backend</t>
  </si>
  <si>
    <t>Respuesta a Hallazgos Usuario Canadá</t>
  </si>
  <si>
    <t>Hallazgos identificados
Reunión con usuario</t>
  </si>
  <si>
    <t xml:space="preserve">Fase Inicio: ANA
Reunión con usuario para revisión ANA
 </t>
  </si>
  <si>
    <t>Hallazgos Habilitar el Aplicativo Windows 10</t>
  </si>
  <si>
    <t>Fase Inicio: ANA
Solicitud de Equipo de Pruebas
Pruebas de Funcionamiento 
Resultado: Pruebas con Mensajes de Error</t>
  </si>
  <si>
    <t>Actualización del catalogo de mensajes de error</t>
  </si>
  <si>
    <t>Proyafil</t>
  </si>
  <si>
    <t>Baja Aplicación</t>
  </si>
  <si>
    <t>Error en Precio de la acción</t>
  </si>
  <si>
    <t>Error en Pantalla Inversión de la siefores</t>
  </si>
  <si>
    <t>Error de conexión de SFTP hacia Aladín</t>
  </si>
  <si>
    <t>Solicitud de logs PROD</t>
  </si>
  <si>
    <t>Realizar descarga de log de Desarrollo
Solicitar log de Producción</t>
  </si>
  <si>
    <t>BackLog</t>
  </si>
  <si>
    <t>Incidente Full Suit</t>
  </si>
  <si>
    <t>Archivos no se estan enviando a intellar</t>
  </si>
  <si>
    <t>Tesoreria</t>
  </si>
  <si>
    <t>Modificar campo fecha (revisar correo JL)</t>
  </si>
  <si>
    <t>Archivo digital</t>
  </si>
  <si>
    <t>DIGI151 (Agregar video)</t>
  </si>
  <si>
    <t xml:space="preserve">Archivo Digital </t>
  </si>
  <si>
    <t>Error en EERS (Generación)</t>
  </si>
  <si>
    <t>Sprint 15 - Buscar cierre</t>
  </si>
  <si>
    <t>Generación PLT</t>
  </si>
  <si>
    <t>Generación GDP</t>
  </si>
  <si>
    <t>Generación GPU</t>
  </si>
  <si>
    <t>Generación EDP</t>
  </si>
  <si>
    <t>Promoción Código</t>
  </si>
  <si>
    <t>Seguimiento a Pruebas de CC</t>
  </si>
  <si>
    <t>Seguimiento a Pruebas de Usuario</t>
  </si>
  <si>
    <t>Seguimiento y Aprobaciones CR PROD</t>
  </si>
  <si>
    <t>Soporte a liberación a PROD</t>
  </si>
  <si>
    <t>Instalación de Bat en maquina de usuario 2</t>
  </si>
  <si>
    <t>Pruebas con usuario 2</t>
  </si>
  <si>
    <t>Analisis de requerimiento</t>
  </si>
  <si>
    <t>Requerimiento de homologación de Ambiente UAT con Prod</t>
  </si>
  <si>
    <t>Validación y pruebas de Ambiente UAT</t>
  </si>
  <si>
    <t>Generación de GOM</t>
  </si>
  <si>
    <t>Carga de Doc en RTC</t>
  </si>
  <si>
    <t>Email para Realeses</t>
  </si>
  <si>
    <t>Generación GRP</t>
  </si>
  <si>
    <t>Generación Work Item</t>
  </si>
  <si>
    <t>Change UAT (Plantilla)</t>
  </si>
  <si>
    <t>Change PROD (Plantilla)</t>
  </si>
  <si>
    <t>Pantalla (Operación 20) Cargar Archivo</t>
  </si>
  <si>
    <t>Pantalla (Operación 20) Validaciones Tipo Documento XLS</t>
  </si>
  <si>
    <t>Pantalla (Operación 20) Validaciones Datos</t>
  </si>
  <si>
    <t>Pantalla (Operación 20) Mostrar Resultados</t>
  </si>
  <si>
    <t>Pantalla (Operación 20) Paginación</t>
  </si>
  <si>
    <t>Pantalla (Operación 20) Actualizar lista (Aceptados/Rechazados)</t>
  </si>
  <si>
    <t>Pantalla (Operación 20) Validación (Aceptado/Rechazado)</t>
  </si>
  <si>
    <t>Pantalla (Operación 20) Guardado de Datos</t>
  </si>
  <si>
    <t>Pantalla (Operación 20) Actualizar Grid Sin Checks</t>
  </si>
  <si>
    <t>Pantalla (Operación 20) Conservar Layout</t>
  </si>
  <si>
    <t>Pantalla (Operación 20) Guardar Propiedades y Archivo en histórico</t>
  </si>
  <si>
    <t>Pantalla (Derivada 71) Cargar Archivo</t>
  </si>
  <si>
    <t>Pantalla (Derivada 71) Validar extensión .txt</t>
  </si>
  <si>
    <t>Pantalla (Derivada 71) Mostrar Datos de Archivo de Tabla de Datos</t>
  </si>
  <si>
    <t>Pantalla (Derivada 71) Paginación</t>
  </si>
  <si>
    <t>Pantalla (Derivada 71) Guardar Datos</t>
  </si>
  <si>
    <t>Pantalla (Derivada 71) Actualizar Tabla Historicos</t>
  </si>
  <si>
    <t>Seguimiento y aprobaciones CR UAT</t>
  </si>
  <si>
    <t>Soporte a Liberación UAT</t>
  </si>
  <si>
    <t>Actualización MNI</t>
  </si>
  <si>
    <t>Actualización Código</t>
  </si>
  <si>
    <t>Seguimiento y aprobaciones CR PROD</t>
  </si>
  <si>
    <t>Soporte a Liberación PROD</t>
  </si>
  <si>
    <t>Truncate de tabla de carga</t>
  </si>
  <si>
    <t>Generación de checkers para T&amp;T</t>
  </si>
  <si>
    <t>Generación Checkers para T&amp;T</t>
  </si>
  <si>
    <t>Pruebas Desarrollo</t>
  </si>
  <si>
    <t>Pruebas SIT con GDP</t>
  </si>
  <si>
    <t>Ejecución de pruebas desarrollo</t>
  </si>
  <si>
    <t>Ejecución de pruebas SIT con GDP</t>
  </si>
  <si>
    <t>NA</t>
  </si>
  <si>
    <t>General</t>
  </si>
  <si>
    <t>Actividades Administrativas</t>
  </si>
  <si>
    <t>Pantalla (Derivada 164) Cargar Archivo</t>
  </si>
  <si>
    <t>Pantalla (Derivada 164) Validar extensión</t>
  </si>
  <si>
    <t>Pantalla (Derivada 164) Mostrar Datos de Archivo de Tabla de Datos</t>
  </si>
  <si>
    <t>Pantalla (Derivada 164) Paginación</t>
  </si>
  <si>
    <t>Pantalla (Derivada 164) Guardar Datos</t>
  </si>
  <si>
    <t>Pantalla (Derivada 164) Actualizar Tabla Historicos</t>
  </si>
  <si>
    <t>Pantalla (Derivada 85) Cargar archivo Ventanilla</t>
  </si>
  <si>
    <t>Pantalla (Derivada 85) Cargar archivo .txt</t>
  </si>
  <si>
    <t>Pantalla (Derivada 85) Consolidar datos 71 y 164</t>
  </si>
  <si>
    <t>Pantalla (Derivada 85) Consolidar datos ventanilla</t>
  </si>
  <si>
    <t>Pantalla (Derivada 85) Mostrar datos consolidados en Tabla de resultados (Data grid)</t>
  </si>
  <si>
    <t>Pantalla (Derivada 85) Paginación</t>
  </si>
  <si>
    <t>Pantalla (Derivada 85) Guardar Datos</t>
  </si>
  <si>
    <t>Pantalla (Derivada 85) Generar Archivo</t>
  </si>
  <si>
    <t>Pantalla (Derivada 85) Actualizar Tabla Historicos</t>
  </si>
  <si>
    <t>Pantalla (Historicos) Seleccionar fechas</t>
  </si>
  <si>
    <t>Pantalla (Historicos) Consultar fechas</t>
  </si>
  <si>
    <t>Pantalla (Historicos) Mostrar registros</t>
  </si>
  <si>
    <t>Consultor</t>
  </si>
  <si>
    <t>Horas Asignadas</t>
  </si>
  <si>
    <t>Marco</t>
  </si>
  <si>
    <t>Actividades Administrativas Semana 1</t>
  </si>
  <si>
    <t>Actividades Administrativas Semana 2</t>
  </si>
  <si>
    <t>Actividad / Entregable</t>
  </si>
  <si>
    <t>% Avance</t>
  </si>
  <si>
    <t>Pendientes / Tareas / Comentarios</t>
  </si>
  <si>
    <t>Fecha compromiso</t>
  </si>
  <si>
    <t>Solicitud nuevo certificado pagado</t>
  </si>
  <si>
    <t>Mantenimiento :</t>
  </si>
  <si>
    <t>12 - DWH - Automation of load Processess</t>
  </si>
  <si>
    <t>26 - DOC1 - Emisión cuatrimestral de Agosto Edo Cuenta</t>
  </si>
  <si>
    <t>???</t>
  </si>
  <si>
    <t>75 - Tesoreria - Archivos no se estan enviando a intellar</t>
  </si>
  <si>
    <t>80 - Portal - Solicitud nuevo certificado pagado</t>
  </si>
  <si>
    <t>37 - Mailing - PES417</t>
  </si>
  <si>
    <t>79 - Mailing - Truncate de tabla de carga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</si>
</sst>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A]d\-mmm\-yy;@"/>
  </numFmts>
  <fonts count="3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8"/>
      <color indexed="81"/>
      <name val="Tahoma"/>
      <family val="2"/>
    </font>
    <font>
      <sz val="8"/>
      <color indexed="81"/>
      <name val="Tahoma"/>
      <family val="2"/>
    </font>
    <font>
      <sz val="8"/>
      <name val="Arial"/>
      <family val="2"/>
    </font>
    <font>
      <b/>
      <sz val="10"/>
      <color indexed="9"/>
      <name val="Arial"/>
      <family val="2"/>
    </font>
    <font>
      <b/>
      <sz val="12"/>
      <name val="Arial"/>
      <family val="2"/>
    </font>
    <font>
      <b/>
      <sz val="18"/>
      <name val="Arial"/>
      <family val="2"/>
    </font>
    <font>
      <b/>
      <sz val="14"/>
      <name val="Arial"/>
      <family val="2"/>
    </font>
    <font>
      <i/>
      <sz val="10"/>
      <color indexed="12"/>
      <name val="Arial"/>
      <family val="2"/>
    </font>
    <font>
      <b/>
      <sz val="7"/>
      <name val="Arial"/>
      <family val="2"/>
    </font>
    <font>
      <b/>
      <sz val="8"/>
      <name val="Arial"/>
      <family val="2"/>
    </font>
    <font>
      <sz val="8"/>
      <name val="Arial"/>
      <family val="2"/>
    </font>
    <font>
      <i/>
      <sz val="10"/>
      <name val="Arial"/>
      <family val="2"/>
    </font>
    <font>
      <sz val="16"/>
      <color indexed="9"/>
      <name val="Arial"/>
      <family val="2"/>
    </font>
    <font>
      <b/>
      <sz val="16"/>
      <name val="Arial"/>
      <family val="2"/>
    </font>
    <font>
      <b/>
      <sz val="10"/>
      <name val="Arial"/>
      <family val="2"/>
    </font>
    <font>
      <b/>
      <sz val="10"/>
      <color indexed="9"/>
      <name val="Arial"/>
      <family val="2"/>
    </font>
    <font>
      <b/>
      <sz val="16"/>
      <color indexed="9"/>
      <name val="Arial"/>
      <family val="2"/>
    </font>
    <font>
      <sz val="9"/>
      <color indexed="81"/>
      <name val="Tahoma"/>
      <family val="2"/>
    </font>
    <font>
      <sz val="10"/>
      <color rgb="FF0070C0"/>
      <name val="Arial"/>
      <family val="2"/>
    </font>
    <font>
      <b/>
      <sz val="10"/>
      <color rgb="FF0070C0"/>
      <name val="Arial"/>
      <family val="2"/>
    </font>
    <font>
      <sz val="10"/>
      <color theme="4"/>
      <name val="Arial"/>
      <family val="2"/>
    </font>
    <font>
      <b/>
      <sz val="11"/>
      <color theme="0"/>
      <name val="Calibri"/>
      <family val="2"/>
      <scheme val="minor"/>
    </font>
    <font>
      <u/>
      <sz val="10"/>
      <color theme="10"/>
      <name val="Arial"/>
      <family val="2"/>
    </font>
    <font>
      <sz val="11"/>
      <color theme="0" tint="-0.499984740745262"/>
      <name val="Calibri"/>
      <family val="2"/>
      <scheme val="minor"/>
    </font>
    <font>
      <u/>
      <sz val="10"/>
      <color rgb="FF0070C0"/>
      <name val="Arial"/>
      <family val="2"/>
    </font>
    <font>
      <u/>
      <sz val="10"/>
      <color theme="1" tint="0.499984740745262"/>
      <name val="Arial"/>
      <family val="2"/>
    </font>
    <font>
      <b/>
      <sz val="10"/>
      <color theme="1"/>
      <name val="Calibri"/>
      <family val="2"/>
      <scheme val="minor"/>
    </font>
    <font>
      <b/>
      <i/>
      <sz val="10"/>
      <color theme="1"/>
      <name val="Calibri"/>
      <family val="2"/>
      <scheme val="minor"/>
    </font>
    <font>
      <b/>
      <sz val="10"/>
      <name val="Calibri"/>
      <family val="2"/>
      <scheme val="minor"/>
    </font>
    <font>
      <sz val="10"/>
      <name val="Calibri"/>
      <family val="2"/>
      <scheme val="minor"/>
    </font>
    <font>
      <b/>
      <i/>
      <sz val="10"/>
      <name val="Calibri"/>
      <family val="2"/>
      <scheme val="minor"/>
    </font>
    <font>
      <b/>
      <sz val="10"/>
      <color rgb="FFFF0000"/>
      <name val="Arial"/>
      <family val="2"/>
    </font>
  </fonts>
  <fills count="10">
    <fill>
      <patternFill patternType="none"/>
    </fill>
    <fill>
      <patternFill patternType="gray125"/>
    </fill>
    <fill>
      <patternFill patternType="solid">
        <fgColor indexed="50"/>
        <bgColor indexed="64"/>
      </patternFill>
    </fill>
    <fill>
      <patternFill patternType="solid">
        <fgColor indexed="50"/>
        <bgColor indexed="8"/>
      </patternFill>
    </fill>
    <fill>
      <patternFill patternType="solid">
        <fgColor theme="6" tint="0.59999389629810485"/>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theme="0"/>
        <bgColor indexed="64"/>
      </patternFill>
    </fill>
    <fill>
      <patternFill patternType="solid">
        <fgColor rgb="FF92D050"/>
        <bgColor indexed="64"/>
      </patternFill>
    </fill>
  </fills>
  <borders count="66">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23"/>
      </left>
      <right style="medium">
        <color indexed="23"/>
      </right>
      <top style="medium">
        <color indexed="23"/>
      </top>
      <bottom style="medium">
        <color indexed="23"/>
      </bottom>
      <diagonal/>
    </border>
    <border>
      <left style="medium">
        <color indexed="23"/>
      </left>
      <right style="medium">
        <color indexed="23"/>
      </right>
      <top/>
      <bottom style="medium">
        <color indexed="23"/>
      </bottom>
      <diagonal/>
    </border>
    <border>
      <left/>
      <right style="medium">
        <color indexed="23"/>
      </right>
      <top style="medium">
        <color indexed="23"/>
      </top>
      <bottom style="medium">
        <color indexed="23"/>
      </bottom>
      <diagonal/>
    </border>
    <border>
      <left/>
      <right style="medium">
        <color indexed="23"/>
      </right>
      <top/>
      <bottom style="medium">
        <color indexed="2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23"/>
      </left>
      <right/>
      <top style="medium">
        <color indexed="23"/>
      </top>
      <bottom style="medium">
        <color indexed="23"/>
      </bottom>
      <diagonal/>
    </border>
    <border>
      <left/>
      <right/>
      <top style="medium">
        <color indexed="23"/>
      </top>
      <bottom style="medium">
        <color indexed="23"/>
      </bottom>
      <diagonal/>
    </border>
    <border>
      <left/>
      <right/>
      <top style="medium">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diagonal/>
    </border>
  </borders>
  <cellStyleXfs count="6">
    <xf numFmtId="0" fontId="0" fillId="0" borderId="0"/>
    <xf numFmtId="0" fontId="28" fillId="0" borderId="0" applyNumberFormat="0" applyFill="0" applyBorder="0" applyAlignment="0" applyProtection="0"/>
    <xf numFmtId="0" fontId="3" fillId="0" borderId="0"/>
    <xf numFmtId="0" fontId="4" fillId="0" borderId="0"/>
    <xf numFmtId="0" fontId="2" fillId="0" borderId="0"/>
    <xf numFmtId="0" fontId="1" fillId="0" borderId="0"/>
  </cellStyleXfs>
  <cellXfs count="296">
    <xf numFmtId="0" fontId="0" fillId="0" borderId="0" xfId="0"/>
    <xf numFmtId="0" fontId="5" fillId="0" borderId="1" xfId="0" applyFont="1" applyBorder="1"/>
    <xf numFmtId="0" fontId="5" fillId="0" borderId="0" xfId="0" applyFont="1"/>
    <xf numFmtId="0" fontId="5" fillId="0" borderId="2" xfId="0" applyFont="1" applyBorder="1"/>
    <xf numFmtId="0" fontId="11" fillId="0" borderId="0" xfId="0" applyFont="1" applyAlignment="1">
      <alignment horizontal="right"/>
    </xf>
    <xf numFmtId="0" fontId="12" fillId="0" borderId="0" xfId="0" applyFont="1" applyAlignment="1">
      <alignment horizontal="right"/>
    </xf>
    <xf numFmtId="0" fontId="10" fillId="0" borderId="0" xfId="0" applyFont="1" applyAlignment="1">
      <alignment horizontal="right"/>
    </xf>
    <xf numFmtId="0" fontId="5" fillId="0" borderId="3" xfId="0" applyFont="1" applyBorder="1"/>
    <xf numFmtId="0" fontId="5" fillId="0" borderId="4" xfId="0" applyFont="1" applyBorder="1"/>
    <xf numFmtId="0" fontId="5" fillId="0" borderId="5" xfId="0" applyFont="1" applyBorder="1"/>
    <xf numFmtId="0" fontId="5" fillId="0" borderId="0" xfId="0" applyFont="1" applyBorder="1"/>
    <xf numFmtId="0" fontId="11" fillId="0" borderId="0" xfId="0" applyFont="1" applyAlignment="1">
      <alignment horizontal="center"/>
    </xf>
    <xf numFmtId="0" fontId="10" fillId="0" borderId="0" xfId="0" applyFont="1"/>
    <xf numFmtId="0" fontId="15" fillId="2" borderId="6" xfId="0" applyFont="1" applyFill="1" applyBorder="1" applyAlignment="1">
      <alignment horizontal="justify" vertical="center" wrapText="1"/>
    </xf>
    <xf numFmtId="0" fontId="15" fillId="2" borderId="7" xfId="0" applyFont="1" applyFill="1" applyBorder="1" applyAlignment="1">
      <alignment horizontal="justify" vertical="center" wrapText="1"/>
    </xf>
    <xf numFmtId="0" fontId="16" fillId="0" borderId="0" xfId="0" applyFont="1"/>
    <xf numFmtId="0" fontId="15" fillId="2" borderId="6" xfId="0" applyFont="1" applyFill="1" applyBorder="1" applyAlignment="1">
      <alignment horizontal="center" vertical="center" wrapText="1"/>
    </xf>
    <xf numFmtId="0" fontId="5" fillId="0" borderId="0" xfId="0" applyFont="1" applyAlignment="1">
      <alignment vertical="center"/>
    </xf>
    <xf numFmtId="0" fontId="15" fillId="2" borderId="7" xfId="0" applyFont="1" applyFill="1" applyBorder="1" applyAlignment="1">
      <alignment horizontal="justify" wrapText="1"/>
    </xf>
    <xf numFmtId="0" fontId="15" fillId="2" borderId="8" xfId="0" applyFont="1" applyFill="1" applyBorder="1" applyAlignment="1">
      <alignment horizontal="center" vertical="center" wrapText="1"/>
    </xf>
    <xf numFmtId="0" fontId="4" fillId="0" borderId="0" xfId="0" applyFont="1"/>
    <xf numFmtId="0" fontId="0" fillId="0" borderId="0" xfId="0" applyAlignment="1">
      <alignment wrapText="1"/>
    </xf>
    <xf numFmtId="0" fontId="12" fillId="0" borderId="0" xfId="0" applyFont="1" applyAlignment="1">
      <alignment horizontal="center"/>
    </xf>
    <xf numFmtId="0" fontId="19" fillId="0" borderId="0" xfId="0" applyFont="1" applyAlignment="1">
      <alignment horizontal="center"/>
    </xf>
    <xf numFmtId="0" fontId="0" fillId="0" borderId="0" xfId="0" applyAlignment="1">
      <alignment horizontal="left" wrapText="1"/>
    </xf>
    <xf numFmtId="0" fontId="20" fillId="2" borderId="17" xfId="0" applyFont="1" applyFill="1" applyBorder="1" applyAlignment="1">
      <alignment horizontal="center" wrapText="1"/>
    </xf>
    <xf numFmtId="0" fontId="20" fillId="0" borderId="18" xfId="0" applyFont="1" applyFill="1" applyBorder="1" applyAlignment="1">
      <alignment horizontal="left" wrapText="1"/>
    </xf>
    <xf numFmtId="0" fontId="20" fillId="0" borderId="19" xfId="0" applyFont="1" applyFill="1" applyBorder="1" applyAlignment="1">
      <alignment horizontal="left" wrapText="1"/>
    </xf>
    <xf numFmtId="0" fontId="20" fillId="0" borderId="20" xfId="0" applyFont="1" applyFill="1" applyBorder="1" applyAlignment="1">
      <alignment horizontal="left" wrapText="1"/>
    </xf>
    <xf numFmtId="0" fontId="9" fillId="2" borderId="11" xfId="0" applyFont="1" applyFill="1" applyBorder="1" applyAlignment="1">
      <alignment horizontal="center" vertical="center" wrapText="1"/>
    </xf>
    <xf numFmtId="0" fontId="21" fillId="2" borderId="12" xfId="0" applyFont="1" applyFill="1" applyBorder="1" applyAlignment="1">
      <alignment horizontal="center" vertical="center"/>
    </xf>
    <xf numFmtId="0" fontId="4" fillId="0" borderId="17" xfId="0" applyFont="1" applyBorder="1" applyAlignment="1">
      <alignment horizontal="justify" wrapText="1"/>
    </xf>
    <xf numFmtId="0" fontId="4" fillId="0" borderId="3" xfId="0" applyFont="1" applyBorder="1"/>
    <xf numFmtId="0" fontId="9" fillId="2" borderId="12" xfId="0" applyFont="1" applyFill="1" applyBorder="1" applyAlignment="1">
      <alignment horizontal="center" vertical="center"/>
    </xf>
    <xf numFmtId="0" fontId="4" fillId="0" borderId="0" xfId="0" applyFont="1" applyAlignment="1"/>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xf>
    <xf numFmtId="0" fontId="4" fillId="4" borderId="13" xfId="0" applyFont="1" applyFill="1" applyBorder="1" applyAlignment="1">
      <alignment horizontal="center"/>
    </xf>
    <xf numFmtId="0" fontId="20" fillId="0" borderId="0" xfId="0" applyFont="1" applyAlignment="1">
      <alignment horizontal="right"/>
    </xf>
    <xf numFmtId="0" fontId="4" fillId="0" borderId="0" xfId="0" applyFont="1" applyAlignment="1">
      <alignment horizontal="center" vertical="center" wrapText="1"/>
    </xf>
    <xf numFmtId="0" fontId="20" fillId="0" borderId="0" xfId="0" applyFont="1" applyAlignment="1"/>
    <xf numFmtId="0" fontId="4" fillId="0" borderId="0" xfId="0" applyFont="1" applyBorder="1" applyAlignment="1"/>
    <xf numFmtId="0" fontId="4" fillId="0" borderId="27" xfId="0" applyFont="1" applyBorder="1" applyAlignment="1">
      <alignment horizontal="center" vertical="center"/>
    </xf>
    <xf numFmtId="0" fontId="4" fillId="0" borderId="0" xfId="0" applyFont="1" applyBorder="1" applyAlignment="1">
      <alignment horizontal="right"/>
    </xf>
    <xf numFmtId="1" fontId="4" fillId="4" borderId="10" xfId="0" applyNumberFormat="1" applyFont="1" applyFill="1" applyBorder="1" applyAlignment="1">
      <alignment horizontal="center"/>
    </xf>
    <xf numFmtId="0" fontId="4" fillId="4" borderId="21" xfId="0" applyFont="1" applyFill="1" applyBorder="1" applyAlignment="1">
      <alignment horizontal="center"/>
    </xf>
    <xf numFmtId="1" fontId="4" fillId="4" borderId="21" xfId="0" applyNumberFormat="1" applyFont="1" applyFill="1" applyBorder="1" applyAlignment="1">
      <alignment horizontal="center"/>
    </xf>
    <xf numFmtId="1" fontId="4" fillId="4" borderId="32" xfId="0" applyNumberFormat="1" applyFont="1" applyFill="1" applyBorder="1" applyAlignment="1">
      <alignment horizontal="center"/>
    </xf>
    <xf numFmtId="1" fontId="4" fillId="4" borderId="26" xfId="0" applyNumberFormat="1" applyFont="1" applyFill="1" applyBorder="1" applyAlignment="1">
      <alignment horizontal="center"/>
    </xf>
    <xf numFmtId="0" fontId="20" fillId="0" borderId="0" xfId="0" applyFont="1" applyFill="1" applyBorder="1" applyAlignment="1">
      <alignment horizontal="left" wrapText="1"/>
    </xf>
    <xf numFmtId="0" fontId="4" fillId="0" borderId="0" xfId="0" applyFont="1" applyAlignment="1">
      <alignment horizontal="left" wrapText="1"/>
    </xf>
    <xf numFmtId="0" fontId="0" fillId="0" borderId="0" xfId="0" applyBorder="1" applyAlignment="1">
      <alignment wrapText="1"/>
    </xf>
    <xf numFmtId="165" fontId="4" fillId="4" borderId="22" xfId="0" applyNumberFormat="1" applyFont="1" applyFill="1" applyBorder="1" applyAlignment="1">
      <alignment horizontal="center" vertical="center"/>
    </xf>
    <xf numFmtId="165" fontId="4" fillId="4" borderId="15" xfId="0" applyNumberFormat="1" applyFont="1" applyFill="1" applyBorder="1" applyAlignment="1">
      <alignment horizontal="center" vertical="center"/>
    </xf>
    <xf numFmtId="0" fontId="20" fillId="2" borderId="42" xfId="0" applyFont="1" applyFill="1" applyBorder="1" applyAlignment="1">
      <alignment horizontal="center" wrapText="1"/>
    </xf>
    <xf numFmtId="0" fontId="20" fillId="2" borderId="20" xfId="0" applyFont="1" applyFill="1" applyBorder="1" applyAlignment="1">
      <alignment horizontal="center" wrapText="1"/>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Fill="1" applyBorder="1" applyAlignment="1">
      <alignment horizontal="center" vertical="center"/>
    </xf>
    <xf numFmtId="0" fontId="4" fillId="0" borderId="38" xfId="0" applyFont="1" applyFill="1" applyBorder="1" applyAlignment="1">
      <alignment horizontal="center" vertical="center"/>
    </xf>
    <xf numFmtId="165" fontId="4" fillId="4" borderId="16" xfId="0" applyNumberFormat="1" applyFont="1" applyFill="1" applyBorder="1" applyAlignment="1">
      <alignment horizontal="center" vertical="center"/>
    </xf>
    <xf numFmtId="0" fontId="4" fillId="0" borderId="18" xfId="0" applyFont="1" applyBorder="1" applyAlignment="1">
      <alignment horizontal="left" wrapText="1"/>
    </xf>
    <xf numFmtId="0" fontId="4" fillId="0" borderId="19" xfId="0" applyFont="1" applyBorder="1" applyAlignment="1">
      <alignment horizontal="left" wrapText="1"/>
    </xf>
    <xf numFmtId="0" fontId="20" fillId="0" borderId="18" xfId="0" applyFont="1" applyBorder="1" applyAlignment="1">
      <alignment horizontal="left" wrapText="1"/>
    </xf>
    <xf numFmtId="0" fontId="5" fillId="0" borderId="33" xfId="0" applyFont="1" applyBorder="1" applyAlignment="1" applyProtection="1">
      <alignment vertical="center"/>
      <protection locked="0"/>
    </xf>
    <xf numFmtId="0" fontId="5" fillId="0" borderId="34" xfId="0" applyFont="1" applyBorder="1" applyAlignment="1" applyProtection="1">
      <alignment vertical="center"/>
      <protection locked="0"/>
    </xf>
    <xf numFmtId="0" fontId="5" fillId="0" borderId="35" xfId="0" applyFont="1" applyBorder="1" applyAlignment="1" applyProtection="1">
      <alignment vertical="center"/>
      <protection locked="0"/>
    </xf>
    <xf numFmtId="0" fontId="5" fillId="0" borderId="21" xfId="0" applyFont="1" applyBorder="1" applyAlignment="1" applyProtection="1">
      <alignment vertical="center"/>
      <protection locked="0"/>
    </xf>
    <xf numFmtId="0" fontId="5" fillId="0" borderId="10" xfId="0" applyFont="1" applyBorder="1" applyAlignment="1" applyProtection="1">
      <alignment vertical="center"/>
      <protection locked="0"/>
    </xf>
    <xf numFmtId="0" fontId="5" fillId="0" borderId="14" xfId="0" applyFont="1" applyBorder="1" applyAlignment="1" applyProtection="1">
      <alignment vertical="center"/>
      <protection locked="0"/>
    </xf>
    <xf numFmtId="0" fontId="4" fillId="0" borderId="21" xfId="0" applyFont="1" applyBorder="1" applyProtection="1">
      <protection locked="0"/>
    </xf>
    <xf numFmtId="0" fontId="4" fillId="0" borderId="10" xfId="0" applyFont="1" applyBorder="1" applyProtection="1">
      <protection locked="0"/>
    </xf>
    <xf numFmtId="0" fontId="4" fillId="0" borderId="14" xfId="0" applyFont="1" applyBorder="1" applyProtection="1">
      <protection locked="0"/>
    </xf>
    <xf numFmtId="0" fontId="5" fillId="0" borderId="3" xfId="0" applyFont="1" applyBorder="1" applyProtection="1">
      <protection locked="0"/>
    </xf>
    <xf numFmtId="0" fontId="5" fillId="0" borderId="4" xfId="0" applyFont="1" applyBorder="1" applyProtection="1">
      <protection locked="0"/>
    </xf>
    <xf numFmtId="0" fontId="5" fillId="0" borderId="5" xfId="0" applyFont="1" applyBorder="1" applyProtection="1">
      <protection locked="0"/>
    </xf>
    <xf numFmtId="0" fontId="11" fillId="0" borderId="0" xfId="0" applyFont="1" applyAlignment="1" applyProtection="1">
      <alignment horizontal="right"/>
      <protection locked="0"/>
    </xf>
    <xf numFmtId="0" fontId="12" fillId="0" borderId="0" xfId="0" applyFont="1" applyAlignment="1" applyProtection="1">
      <alignment horizontal="right"/>
      <protection locked="0"/>
    </xf>
    <xf numFmtId="0" fontId="16" fillId="0" borderId="7" xfId="0" applyFont="1" applyBorder="1" applyAlignment="1" applyProtection="1">
      <alignment horizontal="center" vertical="top" wrapText="1"/>
      <protection locked="0"/>
    </xf>
    <xf numFmtId="0" fontId="16" fillId="0" borderId="9" xfId="0" applyFont="1" applyBorder="1" applyAlignment="1" applyProtection="1">
      <alignment horizontal="center" vertical="top" wrapText="1"/>
      <protection locked="0"/>
    </xf>
    <xf numFmtId="0" fontId="20" fillId="0" borderId="19" xfId="0" applyFont="1" applyBorder="1" applyAlignment="1">
      <alignment horizontal="center"/>
    </xf>
    <xf numFmtId="0" fontId="4" fillId="0" borderId="3" xfId="0" applyFont="1" applyBorder="1" applyProtection="1">
      <protection locked="0"/>
    </xf>
    <xf numFmtId="0" fontId="20" fillId="0" borderId="0" xfId="0" applyFont="1" applyBorder="1" applyAlignment="1"/>
    <xf numFmtId="0" fontId="4" fillId="0" borderId="0" xfId="0" applyFont="1" applyBorder="1" applyAlignment="1">
      <alignment horizontal="center"/>
    </xf>
    <xf numFmtId="0" fontId="20" fillId="2" borderId="39" xfId="0" applyFont="1" applyFill="1" applyBorder="1" applyAlignment="1">
      <alignment horizontal="center" vertical="center" wrapText="1"/>
    </xf>
    <xf numFmtId="0" fontId="20" fillId="2" borderId="36" xfId="0" applyFont="1" applyFill="1" applyBorder="1" applyAlignment="1">
      <alignment horizontal="center" vertical="center" wrapText="1"/>
    </xf>
    <xf numFmtId="0" fontId="4" fillId="0" borderId="0" xfId="0" applyFont="1" applyAlignment="1">
      <alignment wrapText="1"/>
    </xf>
    <xf numFmtId="1" fontId="20" fillId="0" borderId="18" xfId="0" applyNumberFormat="1" applyFont="1" applyBorder="1" applyAlignment="1">
      <alignment horizontal="center"/>
    </xf>
    <xf numFmtId="0" fontId="21" fillId="2" borderId="13" xfId="0" applyFont="1" applyFill="1" applyBorder="1" applyAlignment="1">
      <alignment horizontal="center" vertical="center" wrapText="1"/>
    </xf>
    <xf numFmtId="0" fontId="24" fillId="0" borderId="36" xfId="0" applyFont="1" applyBorder="1" applyProtection="1">
      <protection locked="0"/>
    </xf>
    <xf numFmtId="0" fontId="24" fillId="0" borderId="37" xfId="0" applyFont="1" applyBorder="1" applyProtection="1">
      <protection locked="0"/>
    </xf>
    <xf numFmtId="0" fontId="4" fillId="0" borderId="0" xfId="0" applyFont="1" applyFill="1" applyBorder="1" applyProtection="1">
      <protection locked="0"/>
    </xf>
    <xf numFmtId="0" fontId="24" fillId="0" borderId="44" xfId="0" applyFont="1" applyBorder="1" applyProtection="1">
      <protection locked="0"/>
    </xf>
    <xf numFmtId="0" fontId="24" fillId="0" borderId="45" xfId="0" applyFont="1" applyBorder="1" applyProtection="1">
      <protection locked="0"/>
    </xf>
    <xf numFmtId="0" fontId="24" fillId="0" borderId="39" xfId="0" applyFont="1" applyFill="1" applyBorder="1" applyAlignment="1" applyProtection="1">
      <alignment horizontal="left" wrapText="1"/>
      <protection locked="0"/>
    </xf>
    <xf numFmtId="0" fontId="24" fillId="0" borderId="40" xfId="0" applyFont="1" applyFill="1" applyBorder="1" applyAlignment="1" applyProtection="1">
      <alignment horizontal="left" wrapText="1"/>
      <protection locked="0"/>
    </xf>
    <xf numFmtId="0" fontId="24" fillId="0" borderId="41" xfId="0" applyFont="1" applyBorder="1" applyAlignment="1" applyProtection="1">
      <alignment horizontal="left" wrapText="1"/>
      <protection locked="0"/>
    </xf>
    <xf numFmtId="0" fontId="24" fillId="0" borderId="0" xfId="0" applyFont="1" applyBorder="1" applyAlignment="1">
      <alignment horizontal="left" wrapText="1"/>
    </xf>
    <xf numFmtId="0" fontId="24" fillId="0" borderId="37" xfId="0" applyFont="1" applyFill="1" applyBorder="1" applyProtection="1">
      <protection locked="0"/>
    </xf>
    <xf numFmtId="165" fontId="24" fillId="0" borderId="37" xfId="0" applyNumberFormat="1" applyFont="1" applyBorder="1" applyAlignment="1" applyProtection="1">
      <alignment horizontal="center" vertical="center"/>
      <protection locked="0"/>
    </xf>
    <xf numFmtId="0" fontId="24" fillId="0" borderId="0" xfId="0" applyFont="1" applyBorder="1" applyAlignment="1">
      <alignment wrapText="1"/>
    </xf>
    <xf numFmtId="0" fontId="24" fillId="0" borderId="38" xfId="0" applyFont="1" applyFill="1" applyBorder="1" applyProtection="1">
      <protection locked="0"/>
    </xf>
    <xf numFmtId="0" fontId="24" fillId="0" borderId="46" xfId="0" applyFont="1" applyBorder="1" applyProtection="1">
      <protection locked="0"/>
    </xf>
    <xf numFmtId="165" fontId="24" fillId="0" borderId="38" xfId="0" applyNumberFormat="1" applyFont="1" applyBorder="1" applyAlignment="1" applyProtection="1">
      <alignment horizontal="center" vertical="center"/>
      <protection locked="0"/>
    </xf>
    <xf numFmtId="165" fontId="24" fillId="0" borderId="36" xfId="0" applyNumberFormat="1" applyFont="1" applyBorder="1" applyAlignment="1" applyProtection="1">
      <alignment horizontal="center" vertical="center"/>
      <protection locked="0"/>
    </xf>
    <xf numFmtId="0" fontId="25" fillId="0" borderId="41" xfId="0" applyFont="1" applyFill="1" applyBorder="1" applyAlignment="1" applyProtection="1">
      <alignment horizontal="center" wrapText="1"/>
      <protection locked="0"/>
    </xf>
    <xf numFmtId="0" fontId="24" fillId="0" borderId="19" xfId="0" applyFont="1" applyBorder="1" applyAlignment="1" applyProtection="1">
      <alignment horizontal="center" vertical="center" wrapText="1"/>
      <protection locked="0"/>
    </xf>
    <xf numFmtId="164" fontId="24" fillId="0" borderId="19" xfId="0" applyNumberFormat="1" applyFont="1" applyBorder="1" applyAlignment="1" applyProtection="1">
      <alignment horizontal="center" vertical="center" wrapText="1"/>
      <protection locked="0"/>
    </xf>
    <xf numFmtId="0" fontId="24" fillId="0" borderId="0" xfId="0" applyFont="1"/>
    <xf numFmtId="14" fontId="26" fillId="0" borderId="19" xfId="0" applyNumberFormat="1" applyFont="1" applyBorder="1" applyAlignment="1" applyProtection="1">
      <alignment horizontal="center" vertical="center" wrapText="1"/>
      <protection locked="0"/>
    </xf>
    <xf numFmtId="0" fontId="0" fillId="0" borderId="0" xfId="0" applyBorder="1" applyAlignment="1">
      <alignment horizontal="center" vertical="center"/>
    </xf>
    <xf numFmtId="0" fontId="4" fillId="0" borderId="0" xfId="0" applyFont="1" applyFill="1" applyBorder="1" applyAlignment="1">
      <alignment horizontal="center" vertical="center"/>
    </xf>
    <xf numFmtId="0" fontId="24" fillId="0" borderId="48" xfId="0" applyFont="1" applyFill="1" applyBorder="1" applyProtection="1">
      <protection locked="0"/>
    </xf>
    <xf numFmtId="0" fontId="24" fillId="0" borderId="49" xfId="0" applyFont="1" applyBorder="1" applyProtection="1">
      <protection locked="0"/>
    </xf>
    <xf numFmtId="165" fontId="24" fillId="0" borderId="48" xfId="0" applyNumberFormat="1" applyFont="1" applyBorder="1" applyAlignment="1" applyProtection="1">
      <alignment horizontal="center" vertical="center"/>
      <protection locked="0"/>
    </xf>
    <xf numFmtId="14" fontId="5" fillId="0" borderId="5" xfId="0" applyNumberFormat="1" applyFont="1" applyBorder="1" applyProtection="1">
      <protection locked="0"/>
    </xf>
    <xf numFmtId="0" fontId="8" fillId="0" borderId="9" xfId="0" applyFont="1" applyBorder="1" applyAlignment="1" applyProtection="1">
      <alignment horizontal="left" vertical="top" wrapText="1"/>
      <protection locked="0"/>
    </xf>
    <xf numFmtId="0" fontId="9" fillId="2" borderId="50" xfId="0" applyFont="1" applyFill="1" applyBorder="1" applyAlignment="1">
      <alignment horizontal="center" vertical="center" wrapText="1"/>
    </xf>
    <xf numFmtId="0" fontId="5"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10" xfId="0" applyFont="1" applyBorder="1" applyAlignment="1" applyProtection="1">
      <alignment vertical="center" wrapText="1"/>
      <protection locked="0"/>
    </xf>
    <xf numFmtId="164" fontId="4" fillId="0" borderId="10" xfId="0" applyNumberFormat="1" applyFont="1" applyBorder="1" applyAlignment="1" applyProtection="1">
      <alignment horizontal="center" vertical="center" wrapText="1"/>
      <protection locked="0"/>
    </xf>
    <xf numFmtId="0" fontId="4" fillId="0" borderId="14" xfId="0" applyFont="1" applyBorder="1" applyAlignment="1" applyProtection="1">
      <alignment vertical="center" wrapText="1"/>
      <protection locked="0"/>
    </xf>
    <xf numFmtId="0" fontId="4" fillId="0" borderId="10" xfId="0" applyFont="1" applyBorder="1" applyAlignment="1" applyProtection="1">
      <alignment horizontal="left" vertical="center" wrapText="1"/>
      <protection locked="0"/>
    </xf>
    <xf numFmtId="0" fontId="4" fillId="0" borderId="0" xfId="0" applyFont="1" applyAlignment="1">
      <alignment horizontal="left"/>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Fill="1" applyBorder="1" applyAlignment="1" applyProtection="1">
      <alignment horizontal="left" vertical="center" wrapText="1"/>
      <protection locked="0"/>
    </xf>
    <xf numFmtId="0" fontId="27" fillId="5" borderId="10" xfId="0" applyFont="1" applyFill="1" applyBorder="1" applyAlignment="1">
      <alignment horizontal="center" vertical="top"/>
    </xf>
    <xf numFmtId="0" fontId="27" fillId="5" borderId="10" xfId="0" applyFont="1" applyFill="1" applyBorder="1" applyAlignment="1">
      <alignment vertical="top"/>
    </xf>
    <xf numFmtId="0" fontId="27" fillId="5" borderId="10" xfId="0" applyFont="1" applyFill="1" applyBorder="1" applyAlignment="1">
      <alignment vertical="top" wrapText="1"/>
    </xf>
    <xf numFmtId="0" fontId="27" fillId="5" borderId="26" xfId="0" applyFont="1" applyFill="1" applyBorder="1" applyAlignment="1">
      <alignment vertical="top"/>
    </xf>
    <xf numFmtId="0" fontId="27" fillId="5" borderId="52" xfId="0" applyFont="1" applyFill="1" applyBorder="1" applyAlignment="1">
      <alignment vertical="top"/>
    </xf>
    <xf numFmtId="0" fontId="0" fillId="0" borderId="10" xfId="0" applyBorder="1" applyAlignment="1">
      <alignment horizontal="center" vertical="top"/>
    </xf>
    <xf numFmtId="0" fontId="0" fillId="6" borderId="10" xfId="0" applyFill="1" applyBorder="1" applyAlignment="1">
      <alignment vertical="top"/>
    </xf>
    <xf numFmtId="0" fontId="0" fillId="7" borderId="10" xfId="0" applyFill="1" applyBorder="1" applyAlignment="1">
      <alignment vertical="top"/>
    </xf>
    <xf numFmtId="0" fontId="0" fillId="6" borderId="3" xfId="0" applyFill="1" applyBorder="1" applyAlignment="1">
      <alignment vertical="top" wrapText="1"/>
    </xf>
    <xf numFmtId="0" fontId="0" fillId="6" borderId="3" xfId="0" applyFill="1" applyBorder="1" applyAlignment="1">
      <alignment vertical="top"/>
    </xf>
    <xf numFmtId="0" fontId="0" fillId="6" borderId="53" xfId="0" applyFill="1" applyBorder="1" applyAlignment="1">
      <alignment vertical="top"/>
    </xf>
    <xf numFmtId="0" fontId="0" fillId="6" borderId="10" xfId="0" applyFill="1" applyBorder="1" applyAlignment="1">
      <alignment vertical="top" wrapText="1"/>
    </xf>
    <xf numFmtId="0" fontId="0" fillId="6" borderId="53" xfId="0" applyFill="1" applyBorder="1" applyAlignment="1">
      <alignment wrapText="1"/>
    </xf>
    <xf numFmtId="0" fontId="0" fillId="6" borderId="53" xfId="0" applyFill="1" applyBorder="1" applyAlignment="1">
      <alignment vertical="center" wrapText="1"/>
    </xf>
    <xf numFmtId="0" fontId="0" fillId="6" borderId="53" xfId="0" applyFill="1" applyBorder="1" applyAlignment="1">
      <alignment vertical="top" wrapText="1"/>
    </xf>
    <xf numFmtId="0" fontId="0" fillId="6" borderId="53" xfId="0" applyFill="1" applyBorder="1" applyAlignment="1">
      <alignment horizontal="center" wrapText="1"/>
    </xf>
    <xf numFmtId="0" fontId="0" fillId="8" borderId="3" xfId="0" applyFill="1" applyBorder="1" applyAlignment="1">
      <alignment vertical="top" wrapText="1"/>
    </xf>
    <xf numFmtId="0" fontId="0" fillId="7" borderId="10" xfId="0" applyFill="1" applyBorder="1" applyAlignment="1">
      <alignment horizontal="left" vertical="top"/>
    </xf>
    <xf numFmtId="0" fontId="0" fillId="6" borderId="53" xfId="0" applyFill="1" applyBorder="1" applyAlignment="1">
      <alignment horizontal="left" vertical="top" wrapText="1"/>
    </xf>
    <xf numFmtId="0" fontId="0" fillId="8" borderId="0" xfId="0" applyFill="1" applyBorder="1" applyAlignment="1">
      <alignment vertical="top"/>
    </xf>
    <xf numFmtId="0" fontId="0" fillId="7" borderId="54" xfId="0" applyFill="1" applyBorder="1" applyAlignment="1">
      <alignment vertical="top"/>
    </xf>
    <xf numFmtId="0" fontId="0" fillId="7" borderId="53" xfId="0" applyFill="1" applyBorder="1" applyAlignment="1">
      <alignment horizontal="left" vertical="top"/>
    </xf>
    <xf numFmtId="0" fontId="0" fillId="6" borderId="10" xfId="0" applyFill="1" applyBorder="1" applyAlignment="1">
      <alignment horizontal="left" vertical="top"/>
    </xf>
    <xf numFmtId="0" fontId="0" fillId="6" borderId="10" xfId="0" applyFill="1" applyBorder="1" applyAlignment="1">
      <alignment horizontal="left" vertical="top" wrapText="1"/>
    </xf>
    <xf numFmtId="0" fontId="0" fillId="0" borderId="10" xfId="0" applyBorder="1" applyAlignment="1">
      <alignment vertical="top"/>
    </xf>
    <xf numFmtId="0" fontId="0" fillId="0" borderId="10" xfId="0" applyBorder="1" applyAlignment="1">
      <alignment vertical="top" wrapText="1"/>
    </xf>
    <xf numFmtId="0" fontId="0" fillId="7" borderId="3" xfId="0" applyFill="1" applyBorder="1" applyAlignment="1">
      <alignment vertical="top"/>
    </xf>
    <xf numFmtId="0" fontId="0" fillId="7" borderId="53" xfId="0" applyFill="1" applyBorder="1"/>
    <xf numFmtId="0" fontId="0" fillId="0" borderId="10" xfId="0" applyBorder="1" applyAlignment="1">
      <alignment horizontal="left" vertical="top"/>
    </xf>
    <xf numFmtId="0" fontId="0" fillId="0" borderId="10" xfId="0" applyBorder="1" applyAlignment="1">
      <alignment horizontal="left" vertical="top" wrapText="1"/>
    </xf>
    <xf numFmtId="0" fontId="0" fillId="7" borderId="3" xfId="0" applyFill="1" applyBorder="1" applyAlignment="1">
      <alignment horizontal="left" vertical="top"/>
    </xf>
    <xf numFmtId="0" fontId="0" fillId="7" borderId="53" xfId="0" applyFill="1" applyBorder="1" applyAlignment="1">
      <alignment vertical="top"/>
    </xf>
    <xf numFmtId="0" fontId="0" fillId="0" borderId="10" xfId="0" applyFill="1" applyBorder="1" applyAlignment="1">
      <alignment vertical="top"/>
    </xf>
    <xf numFmtId="0" fontId="0" fillId="0" borderId="10" xfId="0" applyFill="1" applyBorder="1" applyAlignment="1">
      <alignment vertical="top" wrapText="1"/>
    </xf>
    <xf numFmtId="0" fontId="29" fillId="7" borderId="10" xfId="0" applyFont="1" applyFill="1" applyBorder="1" applyAlignment="1">
      <alignment vertical="top"/>
    </xf>
    <xf numFmtId="0" fontId="0" fillId="8" borderId="10" xfId="0" applyFill="1" applyBorder="1" applyAlignment="1">
      <alignment vertical="top"/>
    </xf>
    <xf numFmtId="0" fontId="0" fillId="8" borderId="10" xfId="0" applyFill="1" applyBorder="1" applyAlignment="1">
      <alignment vertical="top" wrapText="1"/>
    </xf>
    <xf numFmtId="0" fontId="0" fillId="8" borderId="3" xfId="0" applyFill="1" applyBorder="1" applyAlignment="1">
      <alignment vertical="top"/>
    </xf>
    <xf numFmtId="0" fontId="0" fillId="8" borderId="53" xfId="0" applyFill="1" applyBorder="1" applyAlignment="1">
      <alignment vertical="top" wrapText="1"/>
    </xf>
    <xf numFmtId="0" fontId="0" fillId="0" borderId="53" xfId="0" applyBorder="1"/>
    <xf numFmtId="0" fontId="0" fillId="8" borderId="53" xfId="0" applyFill="1" applyBorder="1" applyAlignment="1">
      <alignment vertical="top"/>
    </xf>
    <xf numFmtId="0" fontId="0" fillId="8" borderId="53" xfId="0" applyFill="1" applyBorder="1" applyAlignment="1">
      <alignment wrapText="1"/>
    </xf>
    <xf numFmtId="0" fontId="0" fillId="0" borderId="3" xfId="0" applyBorder="1" applyAlignment="1">
      <alignment horizontal="left" vertical="top"/>
    </xf>
    <xf numFmtId="0" fontId="0" fillId="0" borderId="53" xfId="0" applyBorder="1" applyAlignment="1">
      <alignment horizontal="left" vertical="top"/>
    </xf>
    <xf numFmtId="0" fontId="0" fillId="0" borderId="26" xfId="0" applyBorder="1" applyAlignment="1">
      <alignment vertical="top"/>
    </xf>
    <xf numFmtId="0" fontId="0" fillId="0" borderId="26" xfId="0" applyFill="1" applyBorder="1" applyAlignment="1">
      <alignment vertical="top"/>
    </xf>
    <xf numFmtId="0" fontId="0" fillId="0" borderId="26" xfId="0" applyBorder="1" applyAlignment="1">
      <alignment vertical="top" wrapText="1"/>
    </xf>
    <xf numFmtId="0" fontId="0" fillId="7" borderId="26" xfId="0" applyFill="1" applyBorder="1" applyAlignment="1">
      <alignment horizontal="left" vertical="top"/>
    </xf>
    <xf numFmtId="0" fontId="0" fillId="7" borderId="56" xfId="0" applyFill="1" applyBorder="1" applyAlignment="1">
      <alignment horizontal="left" vertical="top"/>
    </xf>
    <xf numFmtId="0" fontId="0" fillId="0" borderId="53" xfId="0" applyBorder="1" applyAlignment="1">
      <alignment vertical="top"/>
    </xf>
    <xf numFmtId="0" fontId="0" fillId="0" borderId="53" xfId="0" applyFill="1" applyBorder="1" applyAlignment="1">
      <alignment vertical="top"/>
    </xf>
    <xf numFmtId="0" fontId="0" fillId="0" borderId="53" xfId="0" applyBorder="1" applyAlignment="1">
      <alignment vertical="top" wrapText="1"/>
    </xf>
    <xf numFmtId="0" fontId="0" fillId="7" borderId="55" xfId="0" applyFill="1" applyBorder="1" applyAlignment="1">
      <alignment horizontal="left" vertical="top"/>
    </xf>
    <xf numFmtId="0" fontId="0" fillId="0" borderId="57" xfId="0" applyFill="1" applyBorder="1" applyAlignment="1">
      <alignment vertical="top"/>
    </xf>
    <xf numFmtId="0" fontId="0" fillId="0" borderId="57" xfId="0" applyFill="1" applyBorder="1" applyAlignment="1">
      <alignment vertical="top" wrapText="1"/>
    </xf>
    <xf numFmtId="0" fontId="0" fillId="0" borderId="53" xfId="0" applyFill="1" applyBorder="1" applyAlignment="1">
      <alignment vertical="top" wrapText="1"/>
    </xf>
    <xf numFmtId="0" fontId="0" fillId="7" borderId="55" xfId="0" applyFill="1" applyBorder="1" applyAlignment="1">
      <alignment vertical="top"/>
    </xf>
    <xf numFmtId="0" fontId="0" fillId="0" borderId="26" xfId="0" applyBorder="1" applyAlignment="1">
      <alignment horizontal="center" vertical="top"/>
    </xf>
    <xf numFmtId="0" fontId="0" fillId="8" borderId="26" xfId="0" applyFill="1" applyBorder="1" applyAlignment="1">
      <alignment vertical="top"/>
    </xf>
    <xf numFmtId="0" fontId="0" fillId="8" borderId="26" xfId="0" applyFill="1" applyBorder="1" applyAlignment="1">
      <alignment vertical="top" wrapText="1"/>
    </xf>
    <xf numFmtId="0" fontId="0" fillId="7" borderId="58" xfId="0" applyFill="1" applyBorder="1" applyAlignment="1">
      <alignment vertical="top"/>
    </xf>
    <xf numFmtId="0" fontId="0" fillId="0" borderId="0" xfId="0" applyAlignment="1">
      <alignment vertical="top"/>
    </xf>
    <xf numFmtId="0" fontId="0" fillId="6" borderId="10" xfId="0" applyFill="1" applyBorder="1" applyAlignment="1">
      <alignment vertical="center" wrapText="1"/>
    </xf>
    <xf numFmtId="0" fontId="4" fillId="6" borderId="53" xfId="0" applyFont="1" applyFill="1" applyBorder="1" applyAlignment="1">
      <alignment vertical="top" wrapText="1"/>
    </xf>
    <xf numFmtId="0" fontId="4" fillId="0" borderId="52" xfId="0" applyFont="1" applyFill="1" applyBorder="1" applyAlignment="1" applyProtection="1">
      <alignment horizontal="left" vertical="center" wrapText="1"/>
      <protection locked="0"/>
    </xf>
    <xf numFmtId="0" fontId="28" fillId="0" borderId="21" xfId="1" applyBorder="1" applyAlignment="1" applyProtection="1">
      <alignment horizontal="center" vertical="center" wrapText="1"/>
      <protection locked="0"/>
    </xf>
    <xf numFmtId="0" fontId="0" fillId="8" borderId="3" xfId="0" applyFill="1" applyBorder="1" applyAlignment="1">
      <alignment horizontal="left" vertical="top"/>
    </xf>
    <xf numFmtId="0" fontId="0" fillId="8" borderId="53" xfId="0" applyFill="1" applyBorder="1" applyAlignment="1">
      <alignment horizontal="left" vertical="top" wrapText="1"/>
    </xf>
    <xf numFmtId="0" fontId="0" fillId="8" borderId="53" xfId="0" applyFill="1" applyBorder="1" applyAlignment="1">
      <alignment horizontal="left" vertical="top"/>
    </xf>
    <xf numFmtId="0" fontId="0" fillId="8" borderId="10" xfId="0" applyFill="1" applyBorder="1" applyAlignment="1">
      <alignment wrapText="1"/>
    </xf>
    <xf numFmtId="0" fontId="0" fillId="8" borderId="55" xfId="0" applyFill="1" applyBorder="1" applyAlignment="1">
      <alignment horizontal="left" vertical="top"/>
    </xf>
    <xf numFmtId="0" fontId="4" fillId="8" borderId="10" xfId="0" applyFont="1" applyFill="1" applyBorder="1" applyAlignment="1">
      <alignment vertical="top"/>
    </xf>
    <xf numFmtId="0" fontId="0" fillId="8" borderId="55" xfId="0" applyFill="1" applyBorder="1" applyAlignment="1">
      <alignment horizontal="left" vertical="top" wrapText="1"/>
    </xf>
    <xf numFmtId="0" fontId="30" fillId="0" borderId="21" xfId="1" applyFont="1" applyBorder="1" applyAlignment="1" applyProtection="1">
      <alignment horizontal="center" vertical="center" wrapText="1"/>
      <protection locked="0"/>
    </xf>
    <xf numFmtId="0" fontId="4" fillId="0" borderId="51" xfId="0" applyFont="1" applyBorder="1" applyAlignment="1" applyProtection="1">
      <alignment horizontal="center" vertical="center" wrapText="1"/>
      <protection locked="0"/>
    </xf>
    <xf numFmtId="0" fontId="4" fillId="0" borderId="15" xfId="0" applyFont="1" applyBorder="1" applyAlignment="1" applyProtection="1">
      <alignment horizontal="left" vertical="center" wrapText="1"/>
      <protection locked="0"/>
    </xf>
    <xf numFmtId="0" fontId="4" fillId="0" borderId="15" xfId="0" applyFont="1" applyBorder="1" applyAlignment="1" applyProtection="1">
      <alignment vertical="center" wrapText="1"/>
      <protection locked="0"/>
    </xf>
    <xf numFmtId="164" fontId="4" fillId="0" borderId="15" xfId="0" applyNumberFormat="1" applyFont="1" applyBorder="1" applyAlignment="1" applyProtection="1">
      <alignment horizontal="center" vertical="center" wrapText="1"/>
      <protection locked="0"/>
    </xf>
    <xf numFmtId="0" fontId="4" fillId="0" borderId="16" xfId="0" applyFont="1" applyBorder="1" applyAlignment="1" applyProtection="1">
      <alignment vertical="center" wrapText="1"/>
      <protection locked="0"/>
    </xf>
    <xf numFmtId="0" fontId="0" fillId="0" borderId="52" xfId="0" applyFill="1" applyBorder="1" applyAlignment="1">
      <alignment horizontal="center" vertical="top"/>
    </xf>
    <xf numFmtId="0" fontId="0" fillId="0" borderId="52" xfId="0" applyFont="1" applyFill="1" applyBorder="1" applyAlignment="1">
      <alignment vertical="top"/>
    </xf>
    <xf numFmtId="0" fontId="0" fillId="0" borderId="0" xfId="0" applyFont="1" applyFill="1" applyBorder="1" applyAlignment="1">
      <alignment vertical="top"/>
    </xf>
    <xf numFmtId="0" fontId="0" fillId="7" borderId="0" xfId="0" applyFill="1"/>
    <xf numFmtId="0" fontId="4" fillId="0" borderId="10" xfId="0" applyFont="1" applyBorder="1" applyAlignment="1">
      <alignment vertical="top"/>
    </xf>
    <xf numFmtId="0" fontId="4" fillId="0" borderId="59" xfId="0" applyFont="1" applyFill="1" applyBorder="1" applyAlignment="1" applyProtection="1">
      <alignment horizontal="center" vertical="center" wrapText="1"/>
      <protection locked="0"/>
    </xf>
    <xf numFmtId="0" fontId="31" fillId="0" borderId="21" xfId="1" applyFont="1" applyBorder="1" applyAlignment="1" applyProtection="1">
      <alignment horizontal="center" vertical="center" wrapText="1"/>
      <protection locked="0"/>
    </xf>
    <xf numFmtId="0" fontId="4" fillId="9" borderId="0" xfId="0" applyFont="1" applyFill="1"/>
    <xf numFmtId="0" fontId="0" fillId="9" borderId="0" xfId="0" applyFill="1"/>
    <xf numFmtId="0" fontId="5" fillId="0" borderId="0" xfId="0" applyFont="1" applyAlignment="1">
      <alignment wrapText="1"/>
    </xf>
    <xf numFmtId="0" fontId="8" fillId="0" borderId="23" xfId="0" applyFont="1" applyBorder="1" applyAlignment="1" applyProtection="1">
      <alignment horizontal="left" vertical="top" wrapText="1"/>
      <protection locked="0"/>
    </xf>
    <xf numFmtId="0" fontId="5" fillId="0" borderId="24" xfId="0" applyFont="1" applyBorder="1" applyAlignment="1" applyProtection="1">
      <protection locked="0"/>
    </xf>
    <xf numFmtId="0" fontId="5" fillId="0" borderId="8" xfId="0" applyFont="1" applyBorder="1" applyAlignment="1" applyProtection="1">
      <protection locked="0"/>
    </xf>
    <xf numFmtId="0" fontId="16" fillId="0" borderId="23" xfId="0" applyFont="1" applyBorder="1" applyAlignment="1" applyProtection="1">
      <alignment horizontal="center" vertical="top" wrapText="1"/>
      <protection locked="0"/>
    </xf>
    <xf numFmtId="0" fontId="15" fillId="2" borderId="23" xfId="0" applyFont="1" applyFill="1" applyBorder="1" applyAlignment="1">
      <alignment horizontal="center" vertical="center" wrapText="1"/>
    </xf>
    <xf numFmtId="0" fontId="5" fillId="2" borderId="24" xfId="0" applyFont="1" applyFill="1" applyBorder="1" applyAlignment="1">
      <alignment vertical="center"/>
    </xf>
    <xf numFmtId="0" fontId="5" fillId="2" borderId="8" xfId="0" applyFont="1" applyFill="1" applyBorder="1" applyAlignment="1">
      <alignment vertical="center"/>
    </xf>
    <xf numFmtId="0" fontId="16" fillId="0" borderId="23" xfId="0" applyFont="1" applyBorder="1" applyAlignment="1" applyProtection="1">
      <alignment horizontal="justify" vertical="top" wrapText="1"/>
      <protection locked="0"/>
    </xf>
    <xf numFmtId="0" fontId="4" fillId="0" borderId="25" xfId="0" applyFont="1" applyBorder="1" applyAlignment="1">
      <alignment wrapText="1"/>
    </xf>
    <xf numFmtId="0" fontId="5" fillId="0" borderId="25" xfId="0" applyFont="1" applyBorder="1" applyAlignment="1">
      <alignment wrapText="1"/>
    </xf>
    <xf numFmtId="0" fontId="15" fillId="3" borderId="23" xfId="0" applyFont="1" applyFill="1" applyBorder="1" applyAlignment="1">
      <alignment horizontal="center" vertical="center" wrapText="1"/>
    </xf>
    <xf numFmtId="0" fontId="8" fillId="0" borderId="23" xfId="0" applyFont="1" applyBorder="1" applyAlignment="1">
      <alignment horizontal="left" vertical="center" wrapText="1"/>
    </xf>
    <xf numFmtId="0" fontId="5" fillId="0" borderId="24" xfId="0" applyFont="1" applyBorder="1" applyAlignment="1">
      <alignment vertical="center"/>
    </xf>
    <xf numFmtId="0" fontId="5" fillId="0" borderId="8" xfId="0" applyFont="1" applyBorder="1" applyAlignment="1">
      <alignment vertical="center"/>
    </xf>
    <xf numFmtId="0" fontId="10" fillId="0" borderId="0" xfId="0" applyFont="1" applyBorder="1" applyAlignment="1">
      <alignment horizontal="center" vertical="top" wrapText="1"/>
    </xf>
    <xf numFmtId="0" fontId="13" fillId="0" borderId="0" xfId="0" applyFont="1" applyAlignment="1" applyProtection="1">
      <alignment horizontal="left" wrapText="1"/>
      <protection locked="0"/>
    </xf>
    <xf numFmtId="0" fontId="5" fillId="0" borderId="0" xfId="0" applyFont="1" applyAlignment="1" applyProtection="1">
      <alignment wrapText="1"/>
      <protection locked="0"/>
    </xf>
    <xf numFmtId="164" fontId="16" fillId="0" borderId="23" xfId="0" applyNumberFormat="1" applyFont="1" applyBorder="1" applyAlignment="1" applyProtection="1">
      <alignment horizontal="left" vertical="center" wrapText="1"/>
      <protection locked="0"/>
    </xf>
    <xf numFmtId="164" fontId="5" fillId="0" borderId="24" xfId="0" applyNumberFormat="1" applyFont="1" applyBorder="1" applyAlignment="1" applyProtection="1">
      <alignment vertical="center"/>
      <protection locked="0"/>
    </xf>
    <xf numFmtId="164" fontId="5" fillId="0" borderId="8" xfId="0" applyNumberFormat="1" applyFont="1" applyBorder="1" applyAlignment="1" applyProtection="1">
      <alignment vertical="center"/>
      <protection locked="0"/>
    </xf>
    <xf numFmtId="0" fontId="20" fillId="2" borderId="36" xfId="0" applyFont="1" applyFill="1" applyBorder="1" applyAlignment="1">
      <alignment vertical="center" wrapText="1"/>
    </xf>
    <xf numFmtId="0" fontId="20" fillId="2" borderId="38" xfId="0" applyFont="1" applyFill="1" applyBorder="1" applyAlignment="1">
      <alignment vertical="center" wrapText="1"/>
    </xf>
    <xf numFmtId="0" fontId="20" fillId="2" borderId="27" xfId="0" applyFont="1" applyFill="1" applyBorder="1" applyAlignment="1">
      <alignment horizontal="center" wrapText="1"/>
    </xf>
    <xf numFmtId="0" fontId="20" fillId="2" borderId="28" xfId="0" applyFont="1" applyFill="1" applyBorder="1" applyAlignment="1">
      <alignment horizontal="center" wrapText="1"/>
    </xf>
    <xf numFmtId="0" fontId="20" fillId="2" borderId="20" xfId="0" applyFont="1" applyFill="1" applyBorder="1" applyAlignment="1">
      <alignment horizontal="center" vertical="center" wrapText="1"/>
    </xf>
    <xf numFmtId="0" fontId="20" fillId="2" borderId="19"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20" fillId="2" borderId="47" xfId="0" applyFont="1" applyFill="1" applyBorder="1" applyAlignment="1">
      <alignment horizontal="center" vertical="center" wrapText="1"/>
    </xf>
    <xf numFmtId="0" fontId="4" fillId="0" borderId="0" xfId="0" applyFont="1" applyAlignment="1">
      <alignment horizontal="center"/>
    </xf>
    <xf numFmtId="0" fontId="18" fillId="2" borderId="0" xfId="0" applyFont="1" applyFill="1" applyBorder="1" applyAlignment="1">
      <alignment horizontal="center"/>
    </xf>
    <xf numFmtId="0" fontId="22" fillId="2" borderId="29" xfId="0" applyFont="1" applyFill="1" applyBorder="1" applyAlignment="1">
      <alignment horizontal="center"/>
    </xf>
    <xf numFmtId="0" fontId="22" fillId="2" borderId="30" xfId="0" applyFont="1" applyFill="1" applyBorder="1" applyAlignment="1">
      <alignment horizontal="center"/>
    </xf>
    <xf numFmtId="0" fontId="22" fillId="2" borderId="31" xfId="0" applyFont="1" applyFill="1" applyBorder="1" applyAlignment="1">
      <alignment horizontal="center"/>
    </xf>
    <xf numFmtId="0" fontId="32" fillId="0" borderId="64" xfId="5" applyFont="1" applyBorder="1"/>
    <xf numFmtId="9" fontId="33" fillId="0" borderId="0" xfId="5" applyNumberFormat="1" applyFont="1" applyBorder="1" applyAlignment="1">
      <alignment vertical="center"/>
    </xf>
    <xf numFmtId="9" fontId="33" fillId="0" borderId="62" xfId="5" applyNumberFormat="1" applyFont="1" applyBorder="1" applyAlignment="1">
      <alignment vertical="center"/>
    </xf>
    <xf numFmtId="0" fontId="32" fillId="0" borderId="42" xfId="5" applyFont="1" applyBorder="1" applyAlignment="1">
      <alignment horizontal="center"/>
    </xf>
    <xf numFmtId="0" fontId="0" fillId="0" borderId="0" xfId="0" applyBorder="1"/>
    <xf numFmtId="0" fontId="0" fillId="0" borderId="62" xfId="0" applyBorder="1"/>
    <xf numFmtId="14" fontId="34" fillId="0" borderId="47" xfId="5" applyNumberFormat="1" applyFont="1" applyBorder="1" applyAlignment="1">
      <alignment horizontal="right" vertical="center"/>
    </xf>
    <xf numFmtId="14" fontId="34" fillId="0" borderId="47" xfId="0" applyNumberFormat="1" applyFont="1" applyBorder="1"/>
    <xf numFmtId="14" fontId="34" fillId="0" borderId="63" xfId="0" applyNumberFormat="1" applyFont="1" applyBorder="1"/>
    <xf numFmtId="0" fontId="35" fillId="0" borderId="0" xfId="0" applyFont="1" applyBorder="1" applyAlignment="1" applyProtection="1">
      <alignment horizontal="left" vertical="center" wrapText="1"/>
      <protection locked="0"/>
    </xf>
    <xf numFmtId="0" fontId="35" fillId="0" borderId="62" xfId="0" applyFont="1" applyBorder="1" applyAlignment="1" applyProtection="1">
      <alignment horizontal="left" vertical="center" wrapText="1"/>
      <protection locked="0"/>
    </xf>
    <xf numFmtId="0" fontId="32" fillId="0" borderId="0" xfId="5" applyFont="1" applyBorder="1" applyAlignment="1">
      <alignment vertical="center" wrapText="1"/>
    </xf>
    <xf numFmtId="0" fontId="32" fillId="0" borderId="64" xfId="5" applyFont="1" applyBorder="1" applyAlignment="1">
      <alignment vertical="center"/>
    </xf>
    <xf numFmtId="0" fontId="34" fillId="0" borderId="64" xfId="0" applyFont="1" applyBorder="1"/>
    <xf numFmtId="0" fontId="34" fillId="0" borderId="0" xfId="0" applyFont="1" applyBorder="1"/>
    <xf numFmtId="0" fontId="34" fillId="0" borderId="61" xfId="0" applyFont="1" applyBorder="1"/>
    <xf numFmtId="0" fontId="34" fillId="0" borderId="62" xfId="0" applyFont="1" applyBorder="1"/>
    <xf numFmtId="0" fontId="37" fillId="0" borderId="60" xfId="0" applyFont="1" applyBorder="1" applyAlignment="1">
      <alignment horizontal="center"/>
    </xf>
    <xf numFmtId="0" fontId="0" fillId="0" borderId="60" xfId="0" applyBorder="1" applyAlignment="1">
      <alignment horizontal="center"/>
    </xf>
    <xf numFmtId="0" fontId="0" fillId="0" borderId="43" xfId="0" applyBorder="1" applyAlignment="1">
      <alignment horizontal="center"/>
    </xf>
    <xf numFmtId="0" fontId="35" fillId="0" borderId="0" xfId="0" applyFont="1" applyBorder="1" applyAlignment="1">
      <alignment vertical="center"/>
    </xf>
    <xf numFmtId="0" fontId="32" fillId="0" borderId="10" xfId="5" applyFont="1" applyBorder="1" applyAlignment="1">
      <alignment horizontal="center"/>
    </xf>
    <xf numFmtId="0" fontId="33" fillId="0" borderId="10" xfId="5" applyFont="1" applyBorder="1" applyAlignment="1">
      <alignment horizontal="center"/>
    </xf>
    <xf numFmtId="0" fontId="32" fillId="0" borderId="21" xfId="5" applyFont="1" applyBorder="1" applyAlignment="1">
      <alignment horizontal="center"/>
    </xf>
    <xf numFmtId="0" fontId="32" fillId="0" borderId="14" xfId="5" applyFont="1" applyBorder="1" applyAlignment="1">
      <alignment horizontal="center"/>
    </xf>
    <xf numFmtId="0" fontId="34" fillId="0" borderId="64" xfId="5" applyFont="1" applyBorder="1"/>
    <xf numFmtId="0" fontId="35" fillId="0" borderId="62" xfId="0" applyFont="1" applyBorder="1" applyAlignment="1">
      <alignment vertical="center"/>
    </xf>
    <xf numFmtId="0" fontId="34" fillId="0" borderId="65" xfId="5" applyFont="1" applyBorder="1"/>
    <xf numFmtId="0" fontId="35" fillId="0" borderId="1" xfId="0" applyFont="1" applyBorder="1" applyAlignment="1">
      <alignment vertical="center"/>
    </xf>
    <xf numFmtId="9" fontId="33" fillId="0" borderId="1" xfId="5" applyNumberFormat="1" applyFont="1" applyBorder="1" applyAlignment="1">
      <alignment vertical="center"/>
    </xf>
    <xf numFmtId="0" fontId="32" fillId="0" borderId="1" xfId="5" applyFont="1" applyBorder="1" applyAlignment="1">
      <alignment vertical="center" wrapText="1"/>
    </xf>
    <xf numFmtId="14" fontId="34" fillId="0" borderId="49" xfId="5" applyNumberFormat="1" applyFont="1" applyBorder="1" applyAlignment="1">
      <alignment horizontal="right" vertical="center"/>
    </xf>
    <xf numFmtId="9" fontId="36" fillId="0" borderId="0" xfId="0" applyNumberFormat="1" applyFont="1" applyBorder="1"/>
    <xf numFmtId="9" fontId="36" fillId="0" borderId="62" xfId="0" applyNumberFormat="1" applyFont="1" applyBorder="1"/>
    <xf numFmtId="0" fontId="4" fillId="6" borderId="10" xfId="0" applyFont="1" applyFill="1" applyBorder="1" applyAlignment="1">
      <alignment vertical="top" wrapText="1"/>
    </xf>
    <xf numFmtId="0" fontId="34" fillId="0" borderId="1" xfId="0" applyFont="1" applyBorder="1"/>
    <xf numFmtId="14" fontId="34" fillId="0" borderId="63" xfId="0" applyNumberFormat="1" applyFont="1" applyBorder="1" applyAlignment="1">
      <alignment horizontal="right"/>
    </xf>
    <xf numFmtId="0" fontId="4" fillId="0" borderId="10" xfId="0" applyFont="1" applyBorder="1" applyAlignment="1">
      <alignment vertical="top" wrapText="1"/>
    </xf>
    <xf numFmtId="0" fontId="32" fillId="0" borderId="65" xfId="5" applyFont="1" applyBorder="1" applyAlignment="1">
      <alignment vertical="center"/>
    </xf>
    <xf numFmtId="0" fontId="35" fillId="0" borderId="1" xfId="0" applyFont="1" applyBorder="1" applyAlignment="1" applyProtection="1">
      <alignment horizontal="left" vertical="center" wrapText="1"/>
      <protection locked="0"/>
    </xf>
    <xf numFmtId="0" fontId="0" fillId="0" borderId="1" xfId="0" applyBorder="1"/>
    <xf numFmtId="0" fontId="32" fillId="0" borderId="61" xfId="5" applyFont="1" applyBorder="1" applyAlignment="1">
      <alignment vertical="center"/>
    </xf>
  </cellXfs>
  <cellStyles count="6">
    <cellStyle name="Hipervínculo" xfId="1" builtinId="8"/>
    <cellStyle name="Normal" xfId="0" builtinId="0"/>
    <cellStyle name="Normal 2" xfId="2" xr:uid="{00000000-0005-0000-0000-000031000000}"/>
    <cellStyle name="Normal 3" xfId="3" xr:uid="{00000000-0005-0000-0000-000032000000}"/>
    <cellStyle name="Normal 4" xfId="4" xr:uid="{00000000-0005-0000-0000-000033000000}"/>
    <cellStyle name="Normal 5" xfId="5" xr:uid="{00000000-0005-0000-0000-000034000000}"/>
  </cellStyles>
  <dxfs count="1">
    <dxf>
      <font>
        <b val="0"/>
        <i val="0"/>
        <strike val="0"/>
        <condense val="0"/>
        <extend val="0"/>
        <outline val="0"/>
        <shadow val="0"/>
        <u val="none"/>
        <vertAlign val="baseline"/>
        <sz val="10"/>
        <color auto="1"/>
        <name val="Arial"/>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v>Daily</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'Sprint Backlog'!$I$15:$W$15</c15:sqref>
                  </c15:fullRef>
                </c:ext>
              </c:extLst>
              <c:f>'Sprint Backlog'!$I$15:$R$15</c:f>
              <c:numCache>
                <c:formatCode>0</c:formatCode>
                <c:ptCount val="10"/>
                <c:pt idx="0">
                  <c:v>795</c:v>
                </c:pt>
                <c:pt idx="1">
                  <c:v>795</c:v>
                </c:pt>
                <c:pt idx="2">
                  <c:v>795</c:v>
                </c:pt>
                <c:pt idx="3">
                  <c:v>795</c:v>
                </c:pt>
                <c:pt idx="4">
                  <c:v>795</c:v>
                </c:pt>
                <c:pt idx="5">
                  <c:v>795</c:v>
                </c:pt>
                <c:pt idx="6">
                  <c:v>795</c:v>
                </c:pt>
                <c:pt idx="7">
                  <c:v>795</c:v>
                </c:pt>
                <c:pt idx="8">
                  <c:v>795</c:v>
                </c:pt>
                <c:pt idx="9">
                  <c:v>795</c:v>
                </c:pt>
              </c:numCache>
            </c:numRef>
          </c:val>
          <c:smooth val="0"/>
          <c:extLst>
            <c:ext xmlns:c16="http://schemas.microsoft.com/office/drawing/2014/chart" uri="{C3380CC4-5D6E-409C-BE32-E72D297353CC}">
              <c16:uniqueId val="{00000000-91AE-4DB5-A9AB-A993CBA006B0}"/>
            </c:ext>
          </c:extLst>
        </c:ser>
        <c:ser>
          <c:idx val="1"/>
          <c:order val="1"/>
          <c:tx>
            <c:v>Ideal Horas</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'Sprint Backlog'!$I$14:$W$14</c15:sqref>
                  </c15:fullRef>
                </c:ext>
              </c:extLst>
              <c:f>'Sprint Backlog'!$I$14:$R$14</c:f>
              <c:numCache>
                <c:formatCode>General</c:formatCode>
                <c:ptCount val="10"/>
                <c:pt idx="0">
                  <c:v>715.5</c:v>
                </c:pt>
                <c:pt idx="1">
                  <c:v>636</c:v>
                </c:pt>
                <c:pt idx="2">
                  <c:v>556.5</c:v>
                </c:pt>
                <c:pt idx="3">
                  <c:v>477</c:v>
                </c:pt>
                <c:pt idx="4">
                  <c:v>397.5</c:v>
                </c:pt>
                <c:pt idx="5">
                  <c:v>318</c:v>
                </c:pt>
                <c:pt idx="6">
                  <c:v>238.5</c:v>
                </c:pt>
                <c:pt idx="7">
                  <c:v>159</c:v>
                </c:pt>
                <c:pt idx="8">
                  <c:v>79.5</c:v>
                </c:pt>
                <c:pt idx="9">
                  <c:v>0</c:v>
                </c:pt>
              </c:numCache>
            </c:numRef>
          </c:val>
          <c:smooth val="0"/>
          <c:extLst>
            <c:ext xmlns:c16="http://schemas.microsoft.com/office/drawing/2014/chart" uri="{C3380CC4-5D6E-409C-BE32-E72D297353CC}">
              <c16:uniqueId val="{00000001-91AE-4DB5-A9AB-A993CBA006B0}"/>
            </c:ext>
          </c:extLst>
        </c:ser>
        <c:dLbls>
          <c:showLegendKey val="0"/>
          <c:showVal val="0"/>
          <c:showCatName val="0"/>
          <c:showSerName val="0"/>
          <c:showPercent val="0"/>
          <c:showBubbleSize val="0"/>
        </c:dLbls>
        <c:marker val="1"/>
        <c:smooth val="0"/>
        <c:axId val="334167856"/>
        <c:axId val="341944928"/>
      </c:lineChart>
      <c:catAx>
        <c:axId val="3341678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1944928"/>
        <c:crosses val="autoZero"/>
        <c:auto val="1"/>
        <c:lblAlgn val="ctr"/>
        <c:lblOffset val="100"/>
        <c:noMultiLvlLbl val="0"/>
      </c:catAx>
      <c:valAx>
        <c:axId val="341944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416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98913</xdr:rowOff>
    </xdr:from>
    <xdr:to>
      <xdr:col>7</xdr:col>
      <xdr:colOff>866775</xdr:colOff>
      <xdr:row>3</xdr:row>
      <xdr:rowOff>72536</xdr:rowOff>
    </xdr:to>
    <xdr:pic>
      <xdr:nvPicPr>
        <xdr:cNvPr id="4" name="Picture 4" descr="LogoMIDS">
          <a:extLst>
            <a:ext uri="{FF2B5EF4-FFF2-40B4-BE49-F238E27FC236}">
              <a16:creationId xmlns:a16="http://schemas.microsoft.com/office/drawing/2014/main" id="{CB95EEA1-09CC-4DCC-A510-507512479151}"/>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4048125" y="98913"/>
          <a:ext cx="1828800" cy="849923"/>
        </a:xfrm>
        <a:prstGeom prst="rect">
          <a:avLst/>
        </a:prstGeom>
        <a:noFill/>
        <a:ln w="9525">
          <a:noFill/>
          <a:miter lim="800000"/>
          <a:headEnd/>
          <a:tailEnd/>
        </a:ln>
      </xdr:spPr>
    </xdr:pic>
    <xdr:clientData/>
  </xdr:twoCellAnchor>
  <xdr:twoCellAnchor editAs="oneCell">
    <xdr:from>
      <xdr:col>0</xdr:col>
      <xdr:colOff>57150</xdr:colOff>
      <xdr:row>0</xdr:row>
      <xdr:rowOff>38100</xdr:rowOff>
    </xdr:from>
    <xdr:to>
      <xdr:col>1</xdr:col>
      <xdr:colOff>552450</xdr:colOff>
      <xdr:row>3</xdr:row>
      <xdr:rowOff>142875</xdr:rowOff>
    </xdr:to>
    <xdr:pic>
      <xdr:nvPicPr>
        <xdr:cNvPr id="5" name="Picture 3">
          <a:extLst>
            <a:ext uri="{FF2B5EF4-FFF2-40B4-BE49-F238E27FC236}">
              <a16:creationId xmlns:a16="http://schemas.microsoft.com/office/drawing/2014/main" id="{83A8F395-A48C-46F0-8AF6-6C53B96A34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12954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5943600</xdr:colOff>
      <xdr:row>0</xdr:row>
      <xdr:rowOff>98913</xdr:rowOff>
    </xdr:from>
    <xdr:to>
      <xdr:col>0</xdr:col>
      <xdr:colOff>7724775</xdr:colOff>
      <xdr:row>5</xdr:row>
      <xdr:rowOff>148736</xdr:rowOff>
    </xdr:to>
    <xdr:pic>
      <xdr:nvPicPr>
        <xdr:cNvPr id="5184" name="Picture 2" descr="LogoMIDS">
          <a:extLst>
            <a:ext uri="{FF2B5EF4-FFF2-40B4-BE49-F238E27FC236}">
              <a16:creationId xmlns:a16="http://schemas.microsoft.com/office/drawing/2014/main" id="{00000000-0008-0000-0100-00004014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5943600" y="98913"/>
          <a:ext cx="1781175" cy="859448"/>
        </a:xfrm>
        <a:prstGeom prst="rect">
          <a:avLst/>
        </a:prstGeom>
        <a:noFill/>
        <a:ln w="9525">
          <a:noFill/>
          <a:miter lim="800000"/>
          <a:headEnd/>
          <a:tailEnd/>
        </a:ln>
      </xdr:spPr>
    </xdr:pic>
    <xdr:clientData/>
  </xdr:twoCellAnchor>
  <xdr:twoCellAnchor editAs="oneCell">
    <xdr:from>
      <xdr:col>0</xdr:col>
      <xdr:colOff>47625</xdr:colOff>
      <xdr:row>0</xdr:row>
      <xdr:rowOff>85725</xdr:rowOff>
    </xdr:from>
    <xdr:to>
      <xdr:col>0</xdr:col>
      <xdr:colOff>1162050</xdr:colOff>
      <xdr:row>5</xdr:row>
      <xdr:rowOff>114300</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85725"/>
          <a:ext cx="111442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468086</xdr:colOff>
      <xdr:row>3</xdr:row>
      <xdr:rowOff>130990</xdr:rowOff>
    </xdr:from>
    <xdr:to>
      <xdr:col>13</xdr:col>
      <xdr:colOff>710747</xdr:colOff>
      <xdr:row>8</xdr:row>
      <xdr:rowOff>11885</xdr:rowOff>
    </xdr:to>
    <xdr:pic>
      <xdr:nvPicPr>
        <xdr:cNvPr id="3" name="Picture 2" descr="LogoMIDS">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8869136" y="616765"/>
          <a:ext cx="1766661" cy="852445"/>
        </a:xfrm>
        <a:prstGeom prst="rect">
          <a:avLst/>
        </a:prstGeom>
        <a:noFill/>
        <a:ln w="9525">
          <a:noFill/>
          <a:miter lim="800000"/>
          <a:headEnd/>
          <a:tailEnd/>
        </a:ln>
      </xdr:spPr>
    </xdr:pic>
    <xdr:clientData/>
  </xdr:twoCellAnchor>
  <xdr:twoCellAnchor editAs="oneCell">
    <xdr:from>
      <xdr:col>0</xdr:col>
      <xdr:colOff>51648</xdr:colOff>
      <xdr:row>2</xdr:row>
      <xdr:rowOff>114298</xdr:rowOff>
    </xdr:from>
    <xdr:to>
      <xdr:col>0</xdr:col>
      <xdr:colOff>1424728</xdr:colOff>
      <xdr:row>7</xdr:row>
      <xdr:rowOff>85726</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648" y="438148"/>
          <a:ext cx="1373080" cy="847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20</xdr:col>
      <xdr:colOff>419100</xdr:colOff>
      <xdr:row>1</xdr:row>
      <xdr:rowOff>58782</xdr:rowOff>
    </xdr:from>
    <xdr:to>
      <xdr:col>22</xdr:col>
      <xdr:colOff>476250</xdr:colOff>
      <xdr:row>5</xdr:row>
      <xdr:rowOff>26943</xdr:rowOff>
    </xdr:to>
    <xdr:pic>
      <xdr:nvPicPr>
        <xdr:cNvPr id="2" name="Picture 34" descr="LogoMIDS">
          <a:extLst>
            <a:ext uri="{FF2B5EF4-FFF2-40B4-BE49-F238E27FC236}">
              <a16:creationId xmlns:a16="http://schemas.microsoft.com/office/drawing/2014/main" id="{AE357593-F8D8-413E-89E5-F65221074C0D}"/>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16103600" y="217532"/>
          <a:ext cx="1339850" cy="603161"/>
        </a:xfrm>
        <a:prstGeom prst="rect">
          <a:avLst/>
        </a:prstGeom>
        <a:noFill/>
        <a:ln w="9525">
          <a:noFill/>
          <a:miter lim="800000"/>
          <a:headEnd/>
          <a:tailEnd/>
        </a:ln>
      </xdr:spPr>
    </xdr:pic>
    <xdr:clientData/>
  </xdr:twoCellAnchor>
  <xdr:twoCellAnchor editAs="oneCell">
    <xdr:from>
      <xdr:col>0</xdr:col>
      <xdr:colOff>114300</xdr:colOff>
      <xdr:row>1</xdr:row>
      <xdr:rowOff>9524</xdr:rowOff>
    </xdr:from>
    <xdr:to>
      <xdr:col>1</xdr:col>
      <xdr:colOff>228600</xdr:colOff>
      <xdr:row>5</xdr:row>
      <xdr:rowOff>152399</xdr:rowOff>
    </xdr:to>
    <xdr:pic>
      <xdr:nvPicPr>
        <xdr:cNvPr id="3" name="Picture 3">
          <a:extLst>
            <a:ext uri="{FF2B5EF4-FFF2-40B4-BE49-F238E27FC236}">
              <a16:creationId xmlns:a16="http://schemas.microsoft.com/office/drawing/2014/main" id="{3BE76084-0CAD-4C96-A80E-F3E39B83E1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168274"/>
          <a:ext cx="1123950" cy="77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88900</xdr:colOff>
      <xdr:row>2</xdr:row>
      <xdr:rowOff>152400</xdr:rowOff>
    </xdr:from>
    <xdr:to>
      <xdr:col>7</xdr:col>
      <xdr:colOff>88900</xdr:colOff>
      <xdr:row>23</xdr:row>
      <xdr:rowOff>146050</xdr:rowOff>
    </xdr:to>
    <xdr:graphicFrame macro="">
      <xdr:nvGraphicFramePr>
        <xdr:cNvPr id="8" name="Gráfico 7">
          <a:extLst>
            <a:ext uri="{FF2B5EF4-FFF2-40B4-BE49-F238E27FC236}">
              <a16:creationId xmlns:a16="http://schemas.microsoft.com/office/drawing/2014/main" id="{67374E96-DD68-47E3-B332-4296B6B34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CFFF5F-2547-4056-AEEE-872C21C907DB}" name="Tabla1" displayName="Tabla1" ref="A1:B12" totalsRowShown="0" headerRowDxfId="0">
  <autoFilter ref="A1:B12" xr:uid="{1DDE93DC-9F57-4B64-9F94-49BD113671D2}"/>
  <tableColumns count="2">
    <tableColumn id="1" xr3:uid="{4653BC19-D507-41F2-80D3-551C1716296C}" name="Consultor"/>
    <tableColumn id="2" xr3:uid="{B0C8F46D-16C6-42E5-B81D-5CD89DB0ABDE}" name="Horas Asignadas"/>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B2E18-5F22-45F3-8EBE-4F64198637DA}">
  <sheetPr codeName="Hoja1"/>
  <dimension ref="A1:I48"/>
  <sheetViews>
    <sheetView topLeftCell="A6" workbookViewId="0">
      <selection activeCell="A14" sqref="A14:H15"/>
    </sheetView>
  </sheetViews>
  <sheetFormatPr baseColWidth="10" defaultColWidth="11.453125" defaultRowHeight="12.5" x14ac:dyDescent="0.25"/>
  <cols>
    <col min="1" max="6" width="11.453125" style="2"/>
    <col min="7" max="7" width="3" style="2" customWidth="1"/>
    <col min="8" max="8" width="13.54296875" style="2" customWidth="1"/>
    <col min="9" max="16384" width="11.453125" style="2"/>
  </cols>
  <sheetData>
    <row r="1" spans="1:9" ht="41.25" customHeight="1" x14ac:dyDescent="0.25">
      <c r="A1" s="1"/>
      <c r="B1" s="1"/>
      <c r="C1" s="1"/>
      <c r="D1" s="1"/>
      <c r="E1" s="1"/>
      <c r="F1" s="1"/>
      <c r="G1" s="1"/>
      <c r="H1" s="1"/>
    </row>
    <row r="2" spans="1:9" ht="15.5" x14ac:dyDescent="0.25">
      <c r="A2" s="235"/>
      <c r="B2" s="235"/>
      <c r="C2" s="235"/>
      <c r="D2" s="235"/>
      <c r="E2" s="235"/>
      <c r="F2" s="235"/>
      <c r="G2" s="235"/>
      <c r="H2" s="235"/>
    </row>
    <row r="4" spans="1:9" x14ac:dyDescent="0.25">
      <c r="A4" s="3"/>
      <c r="B4" s="3"/>
      <c r="C4" s="3"/>
      <c r="D4" s="3"/>
      <c r="E4" s="3"/>
      <c r="F4" s="3"/>
      <c r="G4" s="3"/>
      <c r="H4" s="3"/>
    </row>
    <row r="5" spans="1:9" ht="154.5" customHeight="1" x14ac:dyDescent="0.25">
      <c r="E5" s="20"/>
    </row>
    <row r="6" spans="1:9" ht="23" x14ac:dyDescent="0.5">
      <c r="H6" s="4" t="s">
        <v>86</v>
      </c>
    </row>
    <row r="7" spans="1:9" ht="23" x14ac:dyDescent="0.5">
      <c r="H7" s="80" t="s">
        <v>87</v>
      </c>
    </row>
    <row r="8" spans="1:9" ht="23" x14ac:dyDescent="0.5">
      <c r="A8" s="4"/>
      <c r="H8" s="80" t="s">
        <v>23</v>
      </c>
    </row>
    <row r="9" spans="1:9" ht="18" x14ac:dyDescent="0.4">
      <c r="A9" s="5"/>
      <c r="H9" s="81" t="s">
        <v>88</v>
      </c>
    </row>
    <row r="10" spans="1:9" ht="15.5" x14ac:dyDescent="0.35">
      <c r="H10" s="6"/>
      <c r="I10" s="6"/>
    </row>
    <row r="12" spans="1:9" ht="24.75" customHeight="1" x14ac:dyDescent="0.3">
      <c r="A12" s="236"/>
      <c r="B12" s="237"/>
      <c r="C12" s="237"/>
      <c r="D12" s="237"/>
      <c r="E12" s="237"/>
      <c r="F12" s="237"/>
      <c r="G12" s="237"/>
      <c r="H12" s="237"/>
    </row>
    <row r="13" spans="1:9" ht="24.75" customHeight="1" x14ac:dyDescent="0.3">
      <c r="A13" s="236"/>
      <c r="B13" s="237"/>
      <c r="C13" s="237"/>
      <c r="D13" s="237"/>
      <c r="E13" s="237"/>
      <c r="F13" s="237"/>
      <c r="G13" s="237"/>
      <c r="H13" s="237"/>
    </row>
    <row r="14" spans="1:9" x14ac:dyDescent="0.25">
      <c r="A14" s="85" t="s">
        <v>86</v>
      </c>
      <c r="B14" s="78"/>
      <c r="C14" s="78"/>
      <c r="D14" s="78"/>
      <c r="E14" s="79"/>
      <c r="F14" s="8" t="s">
        <v>1</v>
      </c>
      <c r="G14" s="8"/>
      <c r="H14" s="79">
        <v>0.1</v>
      </c>
    </row>
    <row r="15" spans="1:9" x14ac:dyDescent="0.25">
      <c r="A15" s="85" t="s">
        <v>87</v>
      </c>
      <c r="B15" s="78"/>
      <c r="C15" s="78"/>
      <c r="D15" s="78"/>
      <c r="E15" s="79"/>
      <c r="F15" s="8" t="s">
        <v>2</v>
      </c>
      <c r="G15" s="8"/>
      <c r="H15" s="119">
        <v>43343</v>
      </c>
    </row>
    <row r="16" spans="1:9" x14ac:dyDescent="0.25">
      <c r="A16" s="32" t="s">
        <v>23</v>
      </c>
      <c r="B16" s="8"/>
      <c r="C16" s="8"/>
      <c r="D16" s="8"/>
      <c r="E16" s="8"/>
      <c r="F16" s="8"/>
      <c r="G16" s="8"/>
      <c r="H16" s="9"/>
    </row>
    <row r="17" spans="1:8" x14ac:dyDescent="0.25">
      <c r="A17" s="10"/>
      <c r="B17" s="10"/>
      <c r="C17" s="10"/>
      <c r="D17" s="10"/>
      <c r="E17" s="10"/>
      <c r="F17" s="10"/>
      <c r="G17" s="10"/>
      <c r="H17" s="10"/>
    </row>
    <row r="18" spans="1:8" ht="23" x14ac:dyDescent="0.5">
      <c r="A18" s="11" t="s">
        <v>21</v>
      </c>
    </row>
    <row r="20" spans="1:8" x14ac:dyDescent="0.25">
      <c r="A20" s="2">
        <v>1</v>
      </c>
      <c r="B20" s="2" t="s">
        <v>17</v>
      </c>
    </row>
    <row r="21" spans="1:8" x14ac:dyDescent="0.25">
      <c r="A21" s="2">
        <v>2</v>
      </c>
      <c r="B21" s="20" t="s">
        <v>22</v>
      </c>
    </row>
    <row r="22" spans="1:8" x14ac:dyDescent="0.25">
      <c r="A22" s="2">
        <v>3</v>
      </c>
      <c r="B22" s="20" t="s">
        <v>40</v>
      </c>
    </row>
    <row r="23" spans="1:8" x14ac:dyDescent="0.25">
      <c r="A23" s="2">
        <v>4</v>
      </c>
      <c r="B23" s="20" t="s">
        <v>23</v>
      </c>
    </row>
    <row r="24" spans="1:8" x14ac:dyDescent="0.25">
      <c r="A24" s="20">
        <v>5</v>
      </c>
      <c r="B24" s="20" t="s">
        <v>70</v>
      </c>
    </row>
    <row r="26" spans="1:8" x14ac:dyDescent="0.25">
      <c r="A26" s="77" t="str">
        <f>A14</f>
        <v>ABN7473</v>
      </c>
      <c r="B26" s="78"/>
      <c r="C26" s="78"/>
      <c r="D26" s="78"/>
      <c r="E26" s="79"/>
      <c r="F26" s="8" t="str">
        <f>F14</f>
        <v>Versión:</v>
      </c>
      <c r="G26" s="8"/>
      <c r="H26" s="79">
        <f>H14</f>
        <v>0.1</v>
      </c>
    </row>
    <row r="27" spans="1:8" x14ac:dyDescent="0.25">
      <c r="A27" s="77" t="str">
        <f>A15</f>
        <v>Afore Banamex</v>
      </c>
      <c r="B27" s="78"/>
      <c r="C27" s="78"/>
      <c r="D27" s="78"/>
      <c r="E27" s="79"/>
      <c r="F27" s="8" t="str">
        <f>F15</f>
        <v xml:space="preserve">Fecha: </v>
      </c>
      <c r="G27" s="8"/>
      <c r="H27" s="119">
        <f>H15</f>
        <v>43343</v>
      </c>
    </row>
    <row r="28" spans="1:8" x14ac:dyDescent="0.25">
      <c r="A28" s="7"/>
      <c r="B28" s="8"/>
      <c r="C28" s="8"/>
      <c r="D28" s="8"/>
      <c r="E28" s="8"/>
      <c r="F28" s="8"/>
      <c r="G28" s="8"/>
      <c r="H28" s="9"/>
    </row>
    <row r="31" spans="1:8" ht="15.5" x14ac:dyDescent="0.35">
      <c r="A31" s="12" t="s">
        <v>3</v>
      </c>
    </row>
    <row r="32" spans="1:8" ht="13" thickBot="1" x14ac:dyDescent="0.3"/>
    <row r="33" spans="1:8" ht="13" thickBot="1" x14ac:dyDescent="0.3">
      <c r="A33" s="13" t="s">
        <v>4</v>
      </c>
      <c r="B33" s="232" t="s">
        <v>23</v>
      </c>
      <c r="C33" s="233"/>
      <c r="D33" s="233"/>
      <c r="E33" s="233"/>
      <c r="F33" s="233"/>
      <c r="G33" s="233"/>
      <c r="H33" s="234"/>
    </row>
    <row r="34" spans="1:8" ht="13" thickBot="1" x14ac:dyDescent="0.3">
      <c r="A34" s="14" t="s">
        <v>5</v>
      </c>
      <c r="B34" s="238">
        <v>1</v>
      </c>
      <c r="C34" s="239"/>
      <c r="D34" s="239"/>
      <c r="E34" s="239"/>
      <c r="F34" s="239"/>
      <c r="G34" s="239"/>
      <c r="H34" s="240"/>
    </row>
    <row r="35" spans="1:8" ht="21.5" thickBot="1" x14ac:dyDescent="0.3">
      <c r="A35" s="14" t="s">
        <v>6</v>
      </c>
      <c r="B35" s="232" t="s">
        <v>24</v>
      </c>
      <c r="C35" s="233"/>
      <c r="D35" s="233"/>
      <c r="E35" s="233"/>
      <c r="F35" s="233"/>
      <c r="G35" s="233"/>
      <c r="H35" s="234"/>
    </row>
    <row r="36" spans="1:8" ht="13" thickBot="1" x14ac:dyDescent="0.3">
      <c r="A36" s="15"/>
    </row>
    <row r="37" spans="1:8" s="17" customFormat="1" ht="13" thickBot="1" x14ac:dyDescent="0.3">
      <c r="A37" s="16" t="s">
        <v>7</v>
      </c>
      <c r="B37" s="231" t="s">
        <v>8</v>
      </c>
      <c r="C37" s="226"/>
      <c r="D37" s="227"/>
      <c r="E37" s="231" t="s">
        <v>9</v>
      </c>
      <c r="F37" s="227"/>
      <c r="G37" s="231" t="s">
        <v>10</v>
      </c>
      <c r="H37" s="227"/>
    </row>
    <row r="38" spans="1:8" ht="13" thickBot="1" x14ac:dyDescent="0.3">
      <c r="A38" s="18" t="s">
        <v>11</v>
      </c>
      <c r="B38" s="221" t="s">
        <v>89</v>
      </c>
      <c r="C38" s="222"/>
      <c r="D38" s="223"/>
      <c r="E38" s="224"/>
      <c r="F38" s="223"/>
      <c r="G38" s="224"/>
      <c r="H38" s="223"/>
    </row>
    <row r="39" spans="1:8" ht="13" thickBot="1" x14ac:dyDescent="0.3">
      <c r="A39" s="18" t="s">
        <v>12</v>
      </c>
      <c r="B39" s="221" t="s">
        <v>87</v>
      </c>
      <c r="C39" s="222"/>
      <c r="D39" s="223"/>
      <c r="E39" s="224"/>
      <c r="F39" s="223"/>
      <c r="G39" s="224"/>
      <c r="H39" s="223"/>
    </row>
    <row r="40" spans="1:8" ht="13" thickBot="1" x14ac:dyDescent="0.3">
      <c r="A40" s="15"/>
    </row>
    <row r="41" spans="1:8" s="17" customFormat="1" ht="21.5" thickBot="1" x14ac:dyDescent="0.3">
      <c r="A41" s="16" t="s">
        <v>5</v>
      </c>
      <c r="B41" s="19" t="s">
        <v>13</v>
      </c>
      <c r="C41" s="19" t="s">
        <v>10</v>
      </c>
      <c r="D41" s="225" t="s">
        <v>14</v>
      </c>
      <c r="E41" s="226"/>
      <c r="F41" s="226"/>
      <c r="G41" s="226"/>
      <c r="H41" s="227"/>
    </row>
    <row r="42" spans="1:8" ht="13" thickBot="1" x14ac:dyDescent="0.3">
      <c r="A42" s="82">
        <v>0.1</v>
      </c>
      <c r="B42" s="120" t="s">
        <v>90</v>
      </c>
      <c r="C42" s="83"/>
      <c r="D42" s="228"/>
      <c r="E42" s="222"/>
      <c r="F42" s="222"/>
      <c r="G42" s="222"/>
      <c r="H42" s="223"/>
    </row>
    <row r="43" spans="1:8" ht="36.75" customHeight="1" x14ac:dyDescent="0.25">
      <c r="A43" s="229" t="s">
        <v>78</v>
      </c>
      <c r="B43" s="230"/>
      <c r="C43" s="230"/>
      <c r="D43" s="230"/>
      <c r="E43" s="230"/>
      <c r="F43" s="230"/>
      <c r="G43" s="230"/>
      <c r="H43" s="230"/>
    </row>
    <row r="45" spans="1:8" ht="15.5" x14ac:dyDescent="0.35">
      <c r="A45" s="12"/>
    </row>
    <row r="46" spans="1:8" ht="15.5" x14ac:dyDescent="0.35">
      <c r="A46" s="12"/>
    </row>
    <row r="48" spans="1:8" x14ac:dyDescent="0.25">
      <c r="B48" s="220"/>
      <c r="C48" s="220"/>
      <c r="D48" s="220"/>
      <c r="E48" s="220"/>
      <c r="F48" s="220"/>
      <c r="G48" s="220"/>
      <c r="H48" s="220"/>
    </row>
  </sheetData>
  <mergeCells count="19">
    <mergeCell ref="B35:H35"/>
    <mergeCell ref="A2:H2"/>
    <mergeCell ref="A12:H12"/>
    <mergeCell ref="A13:H13"/>
    <mergeCell ref="B33:H33"/>
    <mergeCell ref="B34:H34"/>
    <mergeCell ref="B37:D37"/>
    <mergeCell ref="E37:F37"/>
    <mergeCell ref="G37:H37"/>
    <mergeCell ref="B38:D38"/>
    <mergeCell ref="E38:F38"/>
    <mergeCell ref="G38:H38"/>
    <mergeCell ref="B48:H48"/>
    <mergeCell ref="B39:D39"/>
    <mergeCell ref="E39:F39"/>
    <mergeCell ref="G39:H39"/>
    <mergeCell ref="D41:H41"/>
    <mergeCell ref="D42:H42"/>
    <mergeCell ref="A43:H4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7:G37"/>
  <sheetViews>
    <sheetView topLeftCell="A30" zoomScaleNormal="100" workbookViewId="0">
      <selection activeCell="A32" sqref="A32"/>
    </sheetView>
  </sheetViews>
  <sheetFormatPr baseColWidth="10" defaultRowHeight="12.5" x14ac:dyDescent="0.25"/>
  <cols>
    <col min="1" max="1" width="116.1796875" style="21" customWidth="1"/>
  </cols>
  <sheetData>
    <row r="7" spans="1:7" ht="18" x14ac:dyDescent="0.4">
      <c r="B7" s="22"/>
      <c r="C7" s="22"/>
      <c r="D7" s="22"/>
      <c r="E7" s="22"/>
      <c r="F7" s="22"/>
      <c r="G7" s="22"/>
    </row>
    <row r="8" spans="1:7" ht="20" x14ac:dyDescent="0.4">
      <c r="A8" s="23" t="s">
        <v>23</v>
      </c>
      <c r="B8" s="22"/>
      <c r="C8" s="22"/>
      <c r="D8" s="22"/>
      <c r="E8" s="22"/>
      <c r="F8" s="22"/>
      <c r="G8" s="22"/>
    </row>
    <row r="9" spans="1:7" ht="26.25" customHeight="1" thickBot="1" x14ac:dyDescent="0.45">
      <c r="A9" s="23" t="s">
        <v>16</v>
      </c>
    </row>
    <row r="10" spans="1:7" ht="129.75" customHeight="1" thickBot="1" x14ac:dyDescent="0.35">
      <c r="A10" s="31" t="s">
        <v>47</v>
      </c>
    </row>
    <row r="11" spans="1:7" ht="13" thickBot="1" x14ac:dyDescent="0.3">
      <c r="A11" s="24"/>
    </row>
    <row r="12" spans="1:7" ht="26" thickBot="1" x14ac:dyDescent="0.3">
      <c r="A12" s="25" t="s">
        <v>55</v>
      </c>
    </row>
    <row r="13" spans="1:7" ht="15" customHeight="1" x14ac:dyDescent="0.3">
      <c r="A13" s="28" t="s">
        <v>57</v>
      </c>
    </row>
    <row r="14" spans="1:7" ht="15" customHeight="1" x14ac:dyDescent="0.3">
      <c r="A14" s="26" t="s">
        <v>58</v>
      </c>
    </row>
    <row r="15" spans="1:7" ht="15" customHeight="1" x14ac:dyDescent="0.3">
      <c r="A15" s="65" t="s">
        <v>59</v>
      </c>
    </row>
    <row r="16" spans="1:7" ht="15" customHeight="1" x14ac:dyDescent="0.3">
      <c r="A16" s="65" t="s">
        <v>74</v>
      </c>
    </row>
    <row r="17" spans="1:1" ht="15" customHeight="1" x14ac:dyDescent="0.3">
      <c r="A17" s="65" t="s">
        <v>81</v>
      </c>
    </row>
    <row r="18" spans="1:1" ht="15" customHeight="1" x14ac:dyDescent="0.3">
      <c r="A18" s="65" t="s">
        <v>82</v>
      </c>
    </row>
    <row r="19" spans="1:1" ht="15" customHeight="1" x14ac:dyDescent="0.3">
      <c r="A19" s="65" t="s">
        <v>60</v>
      </c>
    </row>
    <row r="20" spans="1:1" ht="15" customHeight="1" x14ac:dyDescent="0.3">
      <c r="A20" s="65" t="s">
        <v>83</v>
      </c>
    </row>
    <row r="21" spans="1:1" ht="15" customHeight="1" x14ac:dyDescent="0.3">
      <c r="A21" s="67" t="s">
        <v>63</v>
      </c>
    </row>
    <row r="22" spans="1:1" ht="15" customHeight="1" x14ac:dyDescent="0.3">
      <c r="A22" s="65" t="s">
        <v>61</v>
      </c>
    </row>
    <row r="23" spans="1:1" ht="15" customHeight="1" thickBot="1" x14ac:dyDescent="0.35">
      <c r="A23" s="66" t="s">
        <v>62</v>
      </c>
    </row>
    <row r="24" spans="1:1" ht="13" thickBot="1" x14ac:dyDescent="0.3">
      <c r="A24" s="51"/>
    </row>
    <row r="25" spans="1:1" ht="26" thickBot="1" x14ac:dyDescent="0.3">
      <c r="A25" s="25" t="s">
        <v>30</v>
      </c>
    </row>
    <row r="26" spans="1:1" ht="13" x14ac:dyDescent="0.3">
      <c r="A26" s="28" t="s">
        <v>20</v>
      </c>
    </row>
    <row r="27" spans="1:1" ht="13" x14ac:dyDescent="0.3">
      <c r="A27" s="26" t="s">
        <v>31</v>
      </c>
    </row>
    <row r="28" spans="1:1" ht="25.5" x14ac:dyDescent="0.25">
      <c r="A28" s="26" t="s">
        <v>27</v>
      </c>
    </row>
    <row r="29" spans="1:1" ht="26" x14ac:dyDescent="0.3">
      <c r="A29" s="26" t="s">
        <v>28</v>
      </c>
    </row>
    <row r="30" spans="1:1" ht="26" x14ac:dyDescent="0.3">
      <c r="A30" s="26" t="s">
        <v>29</v>
      </c>
    </row>
    <row r="31" spans="1:1" ht="213.5" thickBot="1" x14ac:dyDescent="0.3">
      <c r="A31" s="27" t="s">
        <v>85</v>
      </c>
    </row>
    <row r="32" spans="1:1" ht="51" thickBot="1" x14ac:dyDescent="0.3">
      <c r="A32" s="27" t="s">
        <v>54</v>
      </c>
    </row>
    <row r="34" spans="1:1" ht="13" thickBot="1" x14ac:dyDescent="0.3"/>
    <row r="35" spans="1:1" ht="26" thickBot="1" x14ac:dyDescent="0.3">
      <c r="A35" s="56" t="s">
        <v>75</v>
      </c>
    </row>
    <row r="36" spans="1:1" ht="13" x14ac:dyDescent="0.3">
      <c r="A36" s="28" t="s">
        <v>76</v>
      </c>
    </row>
    <row r="37" spans="1:1" ht="13.5" thickBot="1" x14ac:dyDescent="0.35">
      <c r="A37" s="27" t="s">
        <v>77</v>
      </c>
    </row>
  </sheetData>
  <sheetProtection algorithmName="SHA-512" hashValue="ccv0Wy3M8cJVZJiYRJNP5D0UY0sFN2+pLIYvkYOfp3eD4xfFkvKSFXk8Yjn5GIWQhZnT1lbOFwBSb0y6Es4PFg==" saltValue="e/fOMfSTae0IjbqTzT8lSg==" spinCount="100000" sheet="1" objects="1" scenarios="1"/>
  <phoneticPr fontId="8" type="noConversion"/>
  <pageMargins left="0.75" right="0.75" top="1" bottom="1"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A2:K39"/>
  <sheetViews>
    <sheetView topLeftCell="A10" zoomScaleNormal="100" workbookViewId="0">
      <selection activeCell="C26" sqref="C26"/>
    </sheetView>
  </sheetViews>
  <sheetFormatPr baseColWidth="10" defaultRowHeight="12.5" x14ac:dyDescent="0.25"/>
  <cols>
    <col min="1" max="1" width="21.81640625" style="21" bestFit="1" customWidth="1"/>
    <col min="2" max="2" width="15.81640625" customWidth="1"/>
    <col min="3" max="3" width="18.453125" bestFit="1" customWidth="1"/>
    <col min="4" max="4" width="12.7265625" bestFit="1" customWidth="1"/>
    <col min="5" max="6" width="11.453125" hidden="1" customWidth="1"/>
  </cols>
  <sheetData>
    <row r="2" spans="1:11" x14ac:dyDescent="0.25">
      <c r="C2" s="20"/>
      <c r="D2" s="20"/>
      <c r="E2" s="20"/>
      <c r="F2" s="20"/>
      <c r="G2" s="20"/>
      <c r="I2" s="20"/>
      <c r="K2" s="20"/>
    </row>
    <row r="3" spans="1:11" x14ac:dyDescent="0.25">
      <c r="C3" s="20"/>
      <c r="D3" s="20"/>
      <c r="E3" s="20"/>
      <c r="F3" s="20"/>
    </row>
    <row r="4" spans="1:11" x14ac:dyDescent="0.25">
      <c r="C4" s="20"/>
      <c r="D4" s="20"/>
      <c r="E4" s="20"/>
      <c r="F4" s="20"/>
    </row>
    <row r="5" spans="1:11" x14ac:dyDescent="0.25">
      <c r="E5" s="20"/>
    </row>
    <row r="6" spans="1:11" x14ac:dyDescent="0.25">
      <c r="D6" s="90"/>
    </row>
    <row r="7" spans="1:11" ht="18" x14ac:dyDescent="0.4">
      <c r="B7" s="22"/>
      <c r="C7" s="22"/>
      <c r="D7" s="22"/>
      <c r="E7" s="22"/>
      <c r="F7" s="22"/>
    </row>
    <row r="8" spans="1:11" ht="20" x14ac:dyDescent="0.4">
      <c r="A8" s="23"/>
      <c r="B8" s="22"/>
      <c r="C8" s="22"/>
      <c r="D8" s="22"/>
      <c r="E8" s="22"/>
      <c r="F8" s="22"/>
    </row>
    <row r="9" spans="1:11" ht="20" x14ac:dyDescent="0.4">
      <c r="A9" s="23"/>
      <c r="B9" s="22"/>
      <c r="C9" s="22"/>
      <c r="D9" s="22"/>
      <c r="E9" s="22"/>
      <c r="F9" s="22"/>
    </row>
    <row r="10" spans="1:11" ht="20" x14ac:dyDescent="0.4">
      <c r="A10" s="23" t="s">
        <v>40</v>
      </c>
      <c r="B10" s="112" t="s">
        <v>84</v>
      </c>
    </row>
    <row r="11" spans="1:11" ht="13" thickBot="1" x14ac:dyDescent="0.3">
      <c r="A11" s="24"/>
    </row>
    <row r="12" spans="1:11" ht="28.5" customHeight="1" x14ac:dyDescent="0.25">
      <c r="A12" s="88" t="s">
        <v>41</v>
      </c>
      <c r="B12" s="89" t="s">
        <v>39</v>
      </c>
      <c r="C12" s="89" t="s">
        <v>48</v>
      </c>
      <c r="D12" s="89" t="s">
        <v>73</v>
      </c>
    </row>
    <row r="13" spans="1:11" ht="15" customHeight="1" thickBot="1" x14ac:dyDescent="0.35">
      <c r="A13" s="109">
        <v>15</v>
      </c>
      <c r="B13" s="110">
        <v>10</v>
      </c>
      <c r="C13" s="113">
        <v>41155</v>
      </c>
      <c r="D13" s="111">
        <v>200</v>
      </c>
    </row>
    <row r="14" spans="1:11" ht="15" customHeight="1" thickBot="1" x14ac:dyDescent="0.35">
      <c r="A14" s="50"/>
    </row>
    <row r="15" spans="1:11" ht="15" customHeight="1" thickBot="1" x14ac:dyDescent="0.35">
      <c r="A15" s="245" t="s">
        <v>80</v>
      </c>
      <c r="B15" s="247" t="s">
        <v>79</v>
      </c>
      <c r="C15" s="241" t="s">
        <v>42</v>
      </c>
      <c r="D15" s="241" t="s">
        <v>49</v>
      </c>
      <c r="E15" s="243" t="s">
        <v>50</v>
      </c>
      <c r="F15" s="244"/>
    </row>
    <row r="16" spans="1:11" ht="15" customHeight="1" thickBot="1" x14ac:dyDescent="0.35">
      <c r="A16" s="246"/>
      <c r="B16" s="248"/>
      <c r="C16" s="242"/>
      <c r="D16" s="242"/>
      <c r="E16" s="55" t="s">
        <v>51</v>
      </c>
      <c r="F16" s="56" t="s">
        <v>52</v>
      </c>
    </row>
    <row r="17" spans="1:6" ht="15" customHeight="1" x14ac:dyDescent="0.25">
      <c r="A17" s="98" t="s">
        <v>43</v>
      </c>
      <c r="B17" s="93" t="s">
        <v>112</v>
      </c>
      <c r="C17" s="96" t="s">
        <v>91</v>
      </c>
      <c r="D17" s="108">
        <v>43358</v>
      </c>
      <c r="E17" s="57">
        <v>2</v>
      </c>
      <c r="F17" s="60" t="s">
        <v>32</v>
      </c>
    </row>
    <row r="18" spans="1:6" ht="15" customHeight="1" x14ac:dyDescent="0.25">
      <c r="A18" s="99" t="s">
        <v>44</v>
      </c>
      <c r="B18" s="94" t="s">
        <v>113</v>
      </c>
      <c r="C18" s="97" t="s">
        <v>92</v>
      </c>
      <c r="D18" s="103"/>
      <c r="E18" s="58">
        <v>3</v>
      </c>
      <c r="F18" s="61" t="s">
        <v>33</v>
      </c>
    </row>
    <row r="19" spans="1:6" ht="15" customHeight="1" thickBot="1" x14ac:dyDescent="0.3">
      <c r="A19" s="100" t="s">
        <v>45</v>
      </c>
      <c r="B19" s="94" t="s">
        <v>114</v>
      </c>
      <c r="C19" s="97" t="s">
        <v>97</v>
      </c>
      <c r="D19" s="103"/>
      <c r="E19" s="58">
        <v>4</v>
      </c>
      <c r="F19" s="62" t="s">
        <v>53</v>
      </c>
    </row>
    <row r="20" spans="1:6" ht="15" customHeight="1" x14ac:dyDescent="0.25">
      <c r="A20" s="101"/>
      <c r="B20" s="94" t="s">
        <v>115</v>
      </c>
      <c r="C20" s="97" t="s">
        <v>94</v>
      </c>
      <c r="D20" s="103"/>
      <c r="E20" s="58">
        <v>5</v>
      </c>
      <c r="F20" s="62" t="s">
        <v>34</v>
      </c>
    </row>
    <row r="21" spans="1:6" ht="15" customHeight="1" thickBot="1" x14ac:dyDescent="0.3">
      <c r="A21" s="101"/>
      <c r="B21" s="94" t="s">
        <v>116</v>
      </c>
      <c r="C21" s="97" t="s">
        <v>95</v>
      </c>
      <c r="D21" s="103"/>
      <c r="E21" s="59">
        <v>6</v>
      </c>
      <c r="F21" s="63" t="s">
        <v>35</v>
      </c>
    </row>
    <row r="22" spans="1:6" ht="15" customHeight="1" x14ac:dyDescent="0.25">
      <c r="A22" s="101"/>
      <c r="B22" s="94" t="s">
        <v>117</v>
      </c>
      <c r="C22" s="97" t="s">
        <v>96</v>
      </c>
      <c r="D22" s="103"/>
      <c r="E22" s="114"/>
      <c r="F22" s="115"/>
    </row>
    <row r="23" spans="1:6" ht="15" customHeight="1" x14ac:dyDescent="0.25">
      <c r="A23" s="101"/>
      <c r="B23" s="102" t="s">
        <v>118</v>
      </c>
      <c r="C23" s="97" t="s">
        <v>93</v>
      </c>
      <c r="D23" s="103"/>
      <c r="E23" s="114"/>
      <c r="F23" s="115"/>
    </row>
    <row r="24" spans="1:6" ht="15" customHeight="1" x14ac:dyDescent="0.25">
      <c r="A24" s="101"/>
      <c r="B24" s="102" t="s">
        <v>119</v>
      </c>
      <c r="C24" s="97" t="s">
        <v>98</v>
      </c>
      <c r="D24" s="103"/>
    </row>
    <row r="25" spans="1:6" ht="15" customHeight="1" x14ac:dyDescent="0.25">
      <c r="A25" s="101"/>
      <c r="B25" s="102" t="s">
        <v>120</v>
      </c>
      <c r="C25" s="97" t="s">
        <v>99</v>
      </c>
      <c r="D25" s="103"/>
    </row>
    <row r="26" spans="1:6" ht="15" customHeight="1" x14ac:dyDescent="0.25">
      <c r="A26" s="101"/>
      <c r="B26" s="102" t="s">
        <v>121</v>
      </c>
      <c r="C26" s="97" t="s">
        <v>450</v>
      </c>
      <c r="D26" s="103"/>
    </row>
    <row r="27" spans="1:6" ht="15" customHeight="1" x14ac:dyDescent="0.25">
      <c r="A27" s="101"/>
      <c r="B27" s="102" t="s">
        <v>122</v>
      </c>
      <c r="C27" s="97"/>
      <c r="D27" s="103"/>
    </row>
    <row r="28" spans="1:6" ht="15" customHeight="1" x14ac:dyDescent="0.25">
      <c r="A28" s="101"/>
      <c r="B28" s="116" t="s">
        <v>123</v>
      </c>
      <c r="C28" s="117"/>
      <c r="D28" s="118"/>
    </row>
    <row r="29" spans="1:6" ht="15" customHeight="1" thickBot="1" x14ac:dyDescent="0.3">
      <c r="A29" s="104"/>
      <c r="B29" s="105" t="s">
        <v>124</v>
      </c>
      <c r="C29" s="106"/>
      <c r="D29" s="107"/>
    </row>
    <row r="30" spans="1:6" ht="15" customHeight="1" x14ac:dyDescent="0.25">
      <c r="A30" s="52"/>
      <c r="B30" s="95"/>
    </row>
    <row r="31" spans="1:6" ht="15" customHeight="1" x14ac:dyDescent="0.25">
      <c r="A31" s="52"/>
      <c r="B31" s="95"/>
    </row>
    <row r="32" spans="1:6" ht="15" customHeight="1" x14ac:dyDescent="0.25">
      <c r="A32" s="52"/>
      <c r="B32" s="95"/>
    </row>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sheetData>
  <sheetProtection algorithmName="SHA-512" hashValue="Uo9toE6sWDqZtmGXGYQfkqkq6z06sxKzN6OGzhJTMy83COG64KIfIrQSUsKPsUlnEbb5VX0TU0T5u57W8b8OXg==" saltValue="LFl+p6voqz0cAQgu9lbCxQ==" spinCount="100000" sheet="1" objects="1" scenarios="1"/>
  <mergeCells count="5">
    <mergeCell ref="C15:C16"/>
    <mergeCell ref="D15:D16"/>
    <mergeCell ref="E15:F15"/>
    <mergeCell ref="A15:A16"/>
    <mergeCell ref="B15:B16"/>
  </mergeCells>
  <dataValidations count="2">
    <dataValidation type="list" allowBlank="1" showInputMessage="1" showErrorMessage="1" sqref="B13" xr:uid="{00000000-0002-0000-0200-000000000000}">
      <formula1>"1,2,3,4,5,6,7,8,9,10,11,12,13,14,15,16,17,18,19,20,21,22,23,24,25,26,27,28,29,30"</formula1>
    </dataValidation>
    <dataValidation type="date" allowBlank="1" showInputMessage="1" showErrorMessage="1" sqref="C13" xr:uid="{00000000-0002-0000-0200-000001000000}">
      <formula1>36526</formula1>
      <formula2>401769</formula2>
    </dataValidation>
  </dataValidations>
  <pageMargins left="0.75" right="0.75" top="1" bottom="1" header="0" footer="0"/>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8789-8855-423F-AD16-1FC7D2095FBE}">
  <sheetPr codeName="Hoja3"/>
  <dimension ref="A1:BQ200"/>
  <sheetViews>
    <sheetView topLeftCell="A88" zoomScaleNormal="100" workbookViewId="0">
      <selection activeCell="A95" sqref="A95"/>
    </sheetView>
  </sheetViews>
  <sheetFormatPr baseColWidth="10" defaultColWidth="11.453125" defaultRowHeight="12.5" x14ac:dyDescent="0.25"/>
  <cols>
    <col min="1" max="1" width="14.453125" style="20" bestFit="1" customWidth="1"/>
    <col min="2" max="3" width="14.453125" style="20" customWidth="1"/>
    <col min="4" max="4" width="57.81640625" style="128" customWidth="1"/>
    <col min="5" max="5" width="15.54296875" style="20" customWidth="1"/>
    <col min="6" max="6" width="14.1796875" style="20" bestFit="1" customWidth="1"/>
    <col min="7" max="7" width="10.81640625" style="20" bestFit="1" customWidth="1"/>
    <col min="8" max="8" width="17.90625" style="20" customWidth="1"/>
    <col min="9" max="10" width="11.81640625" style="20" bestFit="1" customWidth="1"/>
    <col min="11" max="11" width="8.54296875" style="20" bestFit="1" customWidth="1"/>
    <col min="12" max="13" width="11.81640625" style="20" bestFit="1" customWidth="1"/>
    <col min="14" max="14" width="9.54296875" style="20" bestFit="1" customWidth="1"/>
    <col min="15" max="16" width="11.81640625" style="20" bestFit="1" customWidth="1"/>
    <col min="17" max="17" width="9.54296875" style="20" bestFit="1" customWidth="1"/>
    <col min="18" max="19" width="11.81640625" style="20" bestFit="1" customWidth="1"/>
    <col min="20" max="20" width="9.54296875" style="20" bestFit="1" customWidth="1"/>
    <col min="21" max="22" width="11.81640625" style="20" bestFit="1" customWidth="1"/>
    <col min="23" max="23" width="12.7265625" style="20" bestFit="1" customWidth="1"/>
    <col min="24" max="25" width="11.453125" style="20"/>
    <col min="26" max="26" width="11.453125" style="20" hidden="1" customWidth="1"/>
    <col min="27" max="27" width="13" style="20" hidden="1" customWidth="1"/>
    <col min="28" max="42" width="11.453125" style="20" hidden="1" customWidth="1"/>
    <col min="43" max="66" width="11.453125" style="20"/>
    <col min="67" max="67" width="0" style="20" hidden="1" customWidth="1"/>
    <col min="68" max="69" width="14.26953125" style="20" hidden="1" customWidth="1"/>
    <col min="70" max="16384" width="11.453125" style="20"/>
  </cols>
  <sheetData>
    <row r="1" spans="1:41" x14ac:dyDescent="0.25">
      <c r="A1" s="249"/>
      <c r="B1" s="249"/>
      <c r="C1" s="249"/>
      <c r="D1" s="249"/>
      <c r="E1" s="249"/>
      <c r="F1" s="249"/>
      <c r="G1" s="249"/>
      <c r="H1" s="249"/>
      <c r="I1" s="249"/>
      <c r="J1" s="249"/>
      <c r="K1" s="249"/>
      <c r="L1" s="249"/>
      <c r="M1" s="249"/>
      <c r="N1" s="249"/>
      <c r="O1" s="249"/>
      <c r="P1" s="249"/>
      <c r="Q1" s="249"/>
      <c r="R1" s="249"/>
      <c r="S1" s="249"/>
      <c r="T1" s="249"/>
      <c r="U1" s="249"/>
      <c r="V1" s="249"/>
      <c r="W1" s="249"/>
    </row>
    <row r="2" spans="1:41" x14ac:dyDescent="0.25">
      <c r="A2" s="249"/>
      <c r="B2" s="249"/>
      <c r="C2" s="249"/>
      <c r="D2" s="249"/>
      <c r="E2" s="249"/>
      <c r="F2" s="249"/>
      <c r="G2" s="249"/>
      <c r="H2" s="249"/>
      <c r="I2" s="249"/>
      <c r="J2" s="249"/>
      <c r="K2" s="249"/>
      <c r="L2" s="249"/>
      <c r="M2" s="249"/>
      <c r="N2" s="249"/>
      <c r="O2" s="249"/>
      <c r="P2" s="249"/>
      <c r="Q2" s="249"/>
      <c r="R2" s="249"/>
      <c r="S2" s="249"/>
      <c r="T2" s="249"/>
      <c r="U2" s="249"/>
      <c r="V2" s="249"/>
      <c r="W2" s="249"/>
    </row>
    <row r="3" spans="1:41" x14ac:dyDescent="0.25">
      <c r="A3" s="249"/>
      <c r="B3" s="249"/>
      <c r="C3" s="249"/>
      <c r="D3" s="249"/>
      <c r="E3" s="249"/>
      <c r="F3" s="249"/>
      <c r="G3" s="249"/>
      <c r="H3" s="249"/>
      <c r="I3" s="249"/>
      <c r="J3" s="249"/>
      <c r="K3" s="249"/>
      <c r="L3" s="249"/>
      <c r="M3" s="249"/>
      <c r="N3" s="249"/>
      <c r="O3" s="249"/>
      <c r="P3" s="249"/>
      <c r="Q3" s="249"/>
      <c r="R3" s="249"/>
      <c r="S3" s="249"/>
      <c r="T3" s="249"/>
      <c r="U3" s="249"/>
      <c r="V3" s="249"/>
      <c r="W3" s="249"/>
    </row>
    <row r="4" spans="1:41" x14ac:dyDescent="0.25">
      <c r="A4" s="249"/>
      <c r="B4" s="249"/>
      <c r="C4" s="249"/>
      <c r="D4" s="249"/>
      <c r="E4" s="249"/>
      <c r="F4" s="249"/>
      <c r="G4" s="249"/>
      <c r="H4" s="249"/>
      <c r="I4" s="249"/>
      <c r="J4" s="249"/>
      <c r="K4" s="249"/>
      <c r="L4" s="249"/>
      <c r="M4" s="249"/>
      <c r="N4" s="249"/>
      <c r="O4" s="249"/>
      <c r="P4" s="249"/>
      <c r="Q4" s="249"/>
      <c r="R4" s="249"/>
      <c r="S4" s="249"/>
      <c r="T4" s="249"/>
      <c r="U4" s="249"/>
      <c r="V4" s="249"/>
      <c r="W4" s="249"/>
    </row>
    <row r="5" spans="1:41" x14ac:dyDescent="0.25">
      <c r="A5" s="249"/>
      <c r="B5" s="249"/>
      <c r="C5" s="249"/>
      <c r="D5" s="249"/>
      <c r="E5" s="249"/>
      <c r="F5" s="249"/>
      <c r="G5" s="249"/>
      <c r="H5" s="249"/>
      <c r="I5" s="249"/>
      <c r="J5" s="249"/>
      <c r="K5" s="249"/>
      <c r="L5" s="249"/>
      <c r="M5" s="249"/>
      <c r="N5" s="249"/>
      <c r="O5" s="249"/>
      <c r="P5" s="249"/>
      <c r="Q5" s="249"/>
      <c r="R5" s="249"/>
      <c r="S5" s="249"/>
      <c r="T5" s="249"/>
      <c r="U5" s="249"/>
      <c r="V5" s="249"/>
      <c r="W5" s="249"/>
    </row>
    <row r="6" spans="1:41" x14ac:dyDescent="0.25">
      <c r="A6" s="249"/>
      <c r="B6" s="249"/>
      <c r="C6" s="249"/>
      <c r="D6" s="249"/>
      <c r="E6" s="249"/>
      <c r="F6" s="249"/>
      <c r="G6" s="249"/>
      <c r="H6" s="249"/>
      <c r="I6" s="249"/>
      <c r="J6" s="249"/>
      <c r="K6" s="249"/>
      <c r="L6" s="249"/>
      <c r="M6" s="249"/>
      <c r="N6" s="249"/>
      <c r="O6" s="249"/>
      <c r="P6" s="249"/>
      <c r="Q6" s="249"/>
      <c r="R6" s="249"/>
      <c r="S6" s="249"/>
      <c r="T6" s="249"/>
      <c r="U6" s="249"/>
      <c r="V6" s="249"/>
      <c r="W6" s="249"/>
    </row>
    <row r="7" spans="1:41" x14ac:dyDescent="0.25">
      <c r="A7" s="249"/>
      <c r="B7" s="249"/>
      <c r="C7" s="249"/>
      <c r="D7" s="249"/>
      <c r="E7" s="249"/>
      <c r="F7" s="249"/>
      <c r="G7" s="249"/>
      <c r="H7" s="249"/>
      <c r="I7" s="249"/>
      <c r="J7" s="249"/>
      <c r="K7" s="249"/>
      <c r="L7" s="249"/>
      <c r="M7" s="249"/>
      <c r="N7" s="249"/>
      <c r="O7" s="249"/>
      <c r="P7" s="249"/>
      <c r="Q7" s="249"/>
      <c r="R7" s="249"/>
      <c r="S7" s="249"/>
      <c r="T7" s="249"/>
      <c r="U7" s="249"/>
      <c r="V7" s="249"/>
      <c r="W7" s="249"/>
    </row>
    <row r="8" spans="1:41" ht="20.25" customHeight="1" x14ac:dyDescent="0.4">
      <c r="A8" s="250" t="s">
        <v>23</v>
      </c>
      <c r="B8" s="250"/>
      <c r="C8" s="250"/>
      <c r="D8" s="250"/>
      <c r="E8" s="250"/>
      <c r="F8" s="250"/>
      <c r="G8" s="250"/>
      <c r="H8" s="250"/>
      <c r="I8" s="250"/>
      <c r="J8" s="250"/>
      <c r="K8" s="250"/>
      <c r="L8" s="250"/>
      <c r="M8" s="250"/>
      <c r="N8" s="250"/>
      <c r="O8" s="250"/>
      <c r="P8" s="250"/>
      <c r="Q8" s="250"/>
      <c r="R8" s="250"/>
      <c r="S8" s="250"/>
      <c r="T8" s="250"/>
      <c r="U8" s="250"/>
      <c r="V8" s="250"/>
      <c r="W8" s="250"/>
    </row>
    <row r="9" spans="1:41" ht="13" thickBot="1" x14ac:dyDescent="0.3">
      <c r="A9" s="34"/>
      <c r="B9" s="34"/>
      <c r="C9" s="34"/>
      <c r="D9" s="34"/>
      <c r="E9" s="34"/>
      <c r="F9" s="34"/>
      <c r="G9" s="34"/>
      <c r="H9" s="34"/>
      <c r="I9" s="34"/>
      <c r="J9" s="34"/>
    </row>
    <row r="10" spans="1:41" ht="20.5" thickBot="1" x14ac:dyDescent="0.45">
      <c r="A10" s="34"/>
      <c r="B10" s="34"/>
      <c r="C10" s="34"/>
      <c r="D10" s="39" t="s">
        <v>36</v>
      </c>
      <c r="E10" s="40">
        <f>dias</f>
        <v>10</v>
      </c>
      <c r="F10" s="41" t="s">
        <v>37</v>
      </c>
      <c r="G10" s="34"/>
      <c r="H10" s="34"/>
      <c r="I10" s="251" t="s">
        <v>46</v>
      </c>
      <c r="J10" s="252"/>
      <c r="K10" s="252"/>
      <c r="L10" s="252"/>
      <c r="M10" s="252"/>
      <c r="N10" s="252"/>
      <c r="O10" s="252"/>
      <c r="P10" s="252"/>
      <c r="Q10" s="252"/>
      <c r="R10" s="252"/>
      <c r="S10" s="252"/>
      <c r="T10" s="252"/>
      <c r="U10" s="252"/>
      <c r="V10" s="252"/>
      <c r="W10" s="253"/>
    </row>
    <row r="11" spans="1:41" ht="13" x14ac:dyDescent="0.3">
      <c r="A11" s="42"/>
      <c r="B11" s="42"/>
      <c r="C11" s="42"/>
      <c r="D11" s="39" t="s">
        <v>71</v>
      </c>
      <c r="E11" s="87">
        <f>pesosprint</f>
        <v>200</v>
      </c>
      <c r="F11" s="86" t="s">
        <v>72</v>
      </c>
      <c r="G11" s="42"/>
      <c r="H11" s="42"/>
      <c r="I11" s="36" t="str">
        <f t="shared" ref="I11:W11" si="0">VLOOKUP(WEEKDAY(I17),diassemana,2)</f>
        <v>L</v>
      </c>
      <c r="J11" s="37" t="str">
        <f t="shared" si="0"/>
        <v>M</v>
      </c>
      <c r="K11" s="37" t="str">
        <f t="shared" si="0"/>
        <v>MI</v>
      </c>
      <c r="L11" s="37" t="str">
        <f t="shared" si="0"/>
        <v>J</v>
      </c>
      <c r="M11" s="37" t="str">
        <f t="shared" si="0"/>
        <v>V</v>
      </c>
      <c r="N11" s="37" t="str">
        <f t="shared" si="0"/>
        <v>L</v>
      </c>
      <c r="O11" s="37" t="str">
        <f t="shared" si="0"/>
        <v>M</v>
      </c>
      <c r="P11" s="37" t="str">
        <f t="shared" si="0"/>
        <v>MI</v>
      </c>
      <c r="Q11" s="37" t="str">
        <f t="shared" si="0"/>
        <v>J</v>
      </c>
      <c r="R11" s="37" t="str">
        <f t="shared" si="0"/>
        <v>V</v>
      </c>
      <c r="S11" s="37" t="str">
        <f t="shared" si="0"/>
        <v>L</v>
      </c>
      <c r="T11" s="37" t="str">
        <f t="shared" si="0"/>
        <v>M</v>
      </c>
      <c r="U11" s="37" t="str">
        <f t="shared" si="0"/>
        <v>MI</v>
      </c>
      <c r="V11" s="37" t="str">
        <f t="shared" si="0"/>
        <v>J</v>
      </c>
      <c r="W11" s="38" t="str">
        <f t="shared" si="0"/>
        <v>V</v>
      </c>
      <c r="Z11" s="20" t="s">
        <v>69</v>
      </c>
    </row>
    <row r="12" spans="1:41" hidden="1" x14ac:dyDescent="0.25">
      <c r="A12" s="42"/>
      <c r="B12" s="42"/>
      <c r="C12" s="42"/>
      <c r="D12" s="42"/>
      <c r="E12" s="42"/>
      <c r="F12" s="42"/>
      <c r="G12" s="42"/>
      <c r="H12" s="44" t="s">
        <v>67</v>
      </c>
      <c r="I12" s="46">
        <f>E11-(E11/E10)</f>
        <v>180</v>
      </c>
      <c r="J12" s="35">
        <f t="shared" ref="J12:W12" si="1">I12-($E$11/$E$10)</f>
        <v>160</v>
      </c>
      <c r="K12" s="35">
        <f t="shared" si="1"/>
        <v>140</v>
      </c>
      <c r="L12" s="35">
        <f t="shared" si="1"/>
        <v>120</v>
      </c>
      <c r="M12" s="35">
        <f t="shared" si="1"/>
        <v>100</v>
      </c>
      <c r="N12" s="35">
        <f t="shared" si="1"/>
        <v>80</v>
      </c>
      <c r="O12" s="35">
        <f t="shared" si="1"/>
        <v>60</v>
      </c>
      <c r="P12" s="35">
        <f t="shared" si="1"/>
        <v>40</v>
      </c>
      <c r="Q12" s="35">
        <f t="shared" si="1"/>
        <v>20</v>
      </c>
      <c r="R12" s="35">
        <f t="shared" si="1"/>
        <v>0</v>
      </c>
      <c r="S12" s="35">
        <f t="shared" si="1"/>
        <v>-20</v>
      </c>
      <c r="T12" s="35">
        <f t="shared" si="1"/>
        <v>-40</v>
      </c>
      <c r="U12" s="35">
        <f t="shared" si="1"/>
        <v>-60</v>
      </c>
      <c r="V12" s="35">
        <f t="shared" si="1"/>
        <v>-80</v>
      </c>
      <c r="W12" s="35">
        <f t="shared" si="1"/>
        <v>-100</v>
      </c>
      <c r="Z12" s="44" t="s">
        <v>67</v>
      </c>
      <c r="AA12" s="20">
        <f>W12</f>
        <v>-100</v>
      </c>
      <c r="AB12" s="20">
        <f>V12</f>
        <v>-80</v>
      </c>
      <c r="AC12" s="20">
        <f>U12</f>
        <v>-60</v>
      </c>
      <c r="AD12" s="20">
        <f>T12</f>
        <v>-40</v>
      </c>
      <c r="AE12" s="20">
        <f>S12</f>
        <v>-20</v>
      </c>
      <c r="AF12" s="20">
        <f>R12</f>
        <v>0</v>
      </c>
      <c r="AG12" s="20">
        <f>Q12</f>
        <v>20</v>
      </c>
      <c r="AH12" s="20">
        <f>P12</f>
        <v>40</v>
      </c>
      <c r="AI12" s="20">
        <f>O12</f>
        <v>60</v>
      </c>
      <c r="AJ12" s="20">
        <f>N12</f>
        <v>80</v>
      </c>
      <c r="AK12" s="20">
        <f>M12</f>
        <v>100</v>
      </c>
      <c r="AL12" s="20">
        <f>L12</f>
        <v>120</v>
      </c>
      <c r="AM12" s="20">
        <f>K12</f>
        <v>140</v>
      </c>
      <c r="AN12" s="20">
        <f>J12</f>
        <v>160</v>
      </c>
      <c r="AO12" s="20">
        <f>I12</f>
        <v>180</v>
      </c>
    </row>
    <row r="13" spans="1:41" hidden="1" x14ac:dyDescent="0.25">
      <c r="A13" s="42"/>
      <c r="B13" s="42"/>
      <c r="C13" s="42"/>
      <c r="D13" s="42"/>
      <c r="E13" s="42"/>
      <c r="F13" s="42"/>
      <c r="G13" s="42"/>
      <c r="H13" s="44" t="s">
        <v>68</v>
      </c>
      <c r="I13" s="47">
        <f>E11-(I199/5.1)</f>
        <v>200</v>
      </c>
      <c r="J13" s="45">
        <f t="shared" ref="J13:W13" si="2">IF($E$10&lt;J16,"",I12-J199/5.1)</f>
        <v>180</v>
      </c>
      <c r="K13" s="45">
        <f t="shared" si="2"/>
        <v>160</v>
      </c>
      <c r="L13" s="45">
        <f t="shared" si="2"/>
        <v>140</v>
      </c>
      <c r="M13" s="45">
        <f t="shared" si="2"/>
        <v>120</v>
      </c>
      <c r="N13" s="45">
        <f t="shared" si="2"/>
        <v>100</v>
      </c>
      <c r="O13" s="45">
        <f t="shared" si="2"/>
        <v>80</v>
      </c>
      <c r="P13" s="45">
        <f t="shared" si="2"/>
        <v>60</v>
      </c>
      <c r="Q13" s="45">
        <f t="shared" si="2"/>
        <v>40</v>
      </c>
      <c r="R13" s="45">
        <f t="shared" si="2"/>
        <v>20</v>
      </c>
      <c r="S13" s="45" t="str">
        <f t="shared" si="2"/>
        <v/>
      </c>
      <c r="T13" s="45" t="str">
        <f t="shared" si="2"/>
        <v/>
      </c>
      <c r="U13" s="45" t="str">
        <f t="shared" si="2"/>
        <v/>
      </c>
      <c r="V13" s="45" t="str">
        <f t="shared" si="2"/>
        <v/>
      </c>
      <c r="W13" s="45" t="str">
        <f t="shared" si="2"/>
        <v/>
      </c>
      <c r="Z13" s="44" t="s">
        <v>68</v>
      </c>
      <c r="AA13" s="20" t="str">
        <f>W13</f>
        <v/>
      </c>
      <c r="AB13" s="20" t="str">
        <f>V13</f>
        <v/>
      </c>
      <c r="AC13" s="20" t="str">
        <f>U13</f>
        <v/>
      </c>
      <c r="AD13" s="20" t="str">
        <f>T13</f>
        <v/>
      </c>
      <c r="AE13" s="20" t="str">
        <f>S13</f>
        <v/>
      </c>
      <c r="AF13" s="20">
        <f>R13</f>
        <v>20</v>
      </c>
      <c r="AG13" s="20">
        <f>Q13</f>
        <v>40</v>
      </c>
      <c r="AH13" s="20">
        <f>P13</f>
        <v>60</v>
      </c>
      <c r="AI13" s="20">
        <f>O13</f>
        <v>80</v>
      </c>
      <c r="AJ13" s="20">
        <f>N13</f>
        <v>100</v>
      </c>
      <c r="AK13" s="20">
        <f>M13</f>
        <v>120</v>
      </c>
      <c r="AL13" s="20">
        <f>L13</f>
        <v>140</v>
      </c>
      <c r="AM13" s="20">
        <f>K13</f>
        <v>160</v>
      </c>
      <c r="AN13" s="20">
        <f>J13</f>
        <v>180</v>
      </c>
      <c r="AO13" s="20">
        <f>I13</f>
        <v>200</v>
      </c>
    </row>
    <row r="14" spans="1:41" hidden="1" x14ac:dyDescent="0.25">
      <c r="A14" s="42"/>
      <c r="B14" s="42"/>
      <c r="C14" s="42"/>
      <c r="D14" s="42"/>
      <c r="E14" s="42"/>
      <c r="F14" s="42"/>
      <c r="G14" s="42"/>
      <c r="H14" s="44" t="s">
        <v>65</v>
      </c>
      <c r="I14" s="46">
        <f>G199-(G199/E10)</f>
        <v>715.5</v>
      </c>
      <c r="J14" s="35">
        <f t="shared" ref="J14:W14" si="3">I14-($G$199/$E$10)</f>
        <v>636</v>
      </c>
      <c r="K14" s="35">
        <f t="shared" si="3"/>
        <v>556.5</v>
      </c>
      <c r="L14" s="35">
        <f t="shared" si="3"/>
        <v>477</v>
      </c>
      <c r="M14" s="35">
        <f t="shared" si="3"/>
        <v>397.5</v>
      </c>
      <c r="N14" s="35">
        <f t="shared" si="3"/>
        <v>318</v>
      </c>
      <c r="O14" s="35">
        <f t="shared" si="3"/>
        <v>238.5</v>
      </c>
      <c r="P14" s="35">
        <f t="shared" si="3"/>
        <v>159</v>
      </c>
      <c r="Q14" s="35">
        <f t="shared" si="3"/>
        <v>79.5</v>
      </c>
      <c r="R14" s="35">
        <f t="shared" si="3"/>
        <v>0</v>
      </c>
      <c r="S14" s="35">
        <f t="shared" si="3"/>
        <v>-79.5</v>
      </c>
      <c r="T14" s="35">
        <f t="shared" si="3"/>
        <v>-159</v>
      </c>
      <c r="U14" s="35">
        <f t="shared" si="3"/>
        <v>-238.5</v>
      </c>
      <c r="V14" s="35">
        <f t="shared" si="3"/>
        <v>-318</v>
      </c>
      <c r="W14" s="35">
        <f t="shared" si="3"/>
        <v>-397.5</v>
      </c>
      <c r="Z14" s="44" t="s">
        <v>65</v>
      </c>
      <c r="AA14" s="20">
        <f>W14</f>
        <v>-397.5</v>
      </c>
      <c r="AB14" s="20">
        <f>V14</f>
        <v>-318</v>
      </c>
      <c r="AC14" s="20">
        <f>U14</f>
        <v>-238.5</v>
      </c>
      <c r="AD14" s="20">
        <f>T14</f>
        <v>-159</v>
      </c>
      <c r="AE14" s="20">
        <f>S14</f>
        <v>-79.5</v>
      </c>
      <c r="AF14" s="20">
        <f>R14</f>
        <v>0</v>
      </c>
      <c r="AG14" s="20">
        <f>Q14</f>
        <v>79.5</v>
      </c>
      <c r="AH14" s="20">
        <f>P14</f>
        <v>159</v>
      </c>
      <c r="AI14" s="20">
        <f>O14</f>
        <v>238.5</v>
      </c>
      <c r="AJ14" s="20">
        <f>N14</f>
        <v>318</v>
      </c>
      <c r="AK14" s="20">
        <f>M14</f>
        <v>397.5</v>
      </c>
      <c r="AL14" s="20">
        <f>L14</f>
        <v>477</v>
      </c>
      <c r="AM14" s="20">
        <f>K14</f>
        <v>556.5</v>
      </c>
      <c r="AN14" s="20">
        <f>J14</f>
        <v>636</v>
      </c>
      <c r="AO14" s="20">
        <f>I14</f>
        <v>715.5</v>
      </c>
    </row>
    <row r="15" spans="1:41" hidden="1" x14ac:dyDescent="0.25">
      <c r="A15" s="42"/>
      <c r="B15" s="42"/>
      <c r="C15" s="42"/>
      <c r="D15" s="42"/>
      <c r="E15" s="42"/>
      <c r="F15" s="42"/>
      <c r="G15" s="42"/>
      <c r="H15" s="44" t="s">
        <v>66</v>
      </c>
      <c r="I15" s="47">
        <f>G199-I199</f>
        <v>795</v>
      </c>
      <c r="J15" s="45">
        <f t="shared" ref="J15:W15" si="4">IF($E$10&lt;J16,"",I15-J199)</f>
        <v>795</v>
      </c>
      <c r="K15" s="45">
        <f t="shared" si="4"/>
        <v>795</v>
      </c>
      <c r="L15" s="45">
        <f t="shared" si="4"/>
        <v>795</v>
      </c>
      <c r="M15" s="45">
        <f t="shared" si="4"/>
        <v>795</v>
      </c>
      <c r="N15" s="45">
        <f t="shared" si="4"/>
        <v>795</v>
      </c>
      <c r="O15" s="45">
        <f t="shared" si="4"/>
        <v>795</v>
      </c>
      <c r="P15" s="45">
        <f t="shared" si="4"/>
        <v>795</v>
      </c>
      <c r="Q15" s="45">
        <f t="shared" si="4"/>
        <v>795</v>
      </c>
      <c r="R15" s="45">
        <f t="shared" si="4"/>
        <v>795</v>
      </c>
      <c r="S15" s="45" t="str">
        <f t="shared" si="4"/>
        <v/>
      </c>
      <c r="T15" s="45" t="str">
        <f t="shared" si="4"/>
        <v/>
      </c>
      <c r="U15" s="45" t="str">
        <f t="shared" si="4"/>
        <v/>
      </c>
      <c r="V15" s="45" t="str">
        <f t="shared" si="4"/>
        <v/>
      </c>
      <c r="W15" s="45" t="str">
        <f t="shared" si="4"/>
        <v/>
      </c>
      <c r="Z15" s="44" t="s">
        <v>66</v>
      </c>
      <c r="AA15" s="20">
        <f>I199/5.1</f>
        <v>0</v>
      </c>
      <c r="AB15" s="20">
        <f t="shared" ref="AB15:AO15" si="5">AA15+J199/5.1</f>
        <v>0</v>
      </c>
      <c r="AC15" s="20">
        <f t="shared" si="5"/>
        <v>0</v>
      </c>
      <c r="AD15" s="20">
        <f t="shared" si="5"/>
        <v>0</v>
      </c>
      <c r="AE15" s="20">
        <f t="shared" si="5"/>
        <v>0</v>
      </c>
      <c r="AF15" s="20">
        <f t="shared" si="5"/>
        <v>0</v>
      </c>
      <c r="AG15" s="20">
        <f t="shared" si="5"/>
        <v>0</v>
      </c>
      <c r="AH15" s="20">
        <f t="shared" si="5"/>
        <v>0</v>
      </c>
      <c r="AI15" s="20">
        <f t="shared" si="5"/>
        <v>0</v>
      </c>
      <c r="AJ15" s="20">
        <f t="shared" si="5"/>
        <v>0</v>
      </c>
      <c r="AK15" s="20">
        <f t="shared" si="5"/>
        <v>0</v>
      </c>
      <c r="AL15" s="20">
        <f t="shared" si="5"/>
        <v>0</v>
      </c>
      <c r="AM15" s="20">
        <f t="shared" si="5"/>
        <v>0</v>
      </c>
      <c r="AN15" s="20">
        <f t="shared" si="5"/>
        <v>0</v>
      </c>
      <c r="AO15" s="20">
        <f t="shared" si="5"/>
        <v>0</v>
      </c>
    </row>
    <row r="16" spans="1:41" ht="13" thickBot="1" x14ac:dyDescent="0.3">
      <c r="A16" s="42"/>
      <c r="B16" s="42"/>
      <c r="C16" s="42"/>
      <c r="D16" s="42"/>
      <c r="E16" s="42"/>
      <c r="F16" s="42"/>
      <c r="G16" s="42"/>
      <c r="H16" s="44" t="s">
        <v>56</v>
      </c>
      <c r="I16" s="48">
        <v>1</v>
      </c>
      <c r="J16" s="49">
        <f>IF($E$10&lt;2,"",2)</f>
        <v>2</v>
      </c>
      <c r="K16" s="49">
        <f>IF($E$10&lt;3,"",3)</f>
        <v>3</v>
      </c>
      <c r="L16" s="49">
        <f>IF($E$10&lt;4,"",4)</f>
        <v>4</v>
      </c>
      <c r="M16" s="49">
        <f>IF($E$10&lt;5,"",5)</f>
        <v>5</v>
      </c>
      <c r="N16" s="49">
        <f>IF($E$10&lt;6,"",6)</f>
        <v>6</v>
      </c>
      <c r="O16" s="49">
        <f>IF($E$10&lt;7,"",7)</f>
        <v>7</v>
      </c>
      <c r="P16" s="49">
        <f>IF($E$10&lt;8,"",8)</f>
        <v>8</v>
      </c>
      <c r="Q16" s="49">
        <f>IF($E$10&lt;9,"",9)</f>
        <v>9</v>
      </c>
      <c r="R16" s="49">
        <f>IF($E$10&lt;10,"",10)</f>
        <v>10</v>
      </c>
      <c r="S16" s="49" t="str">
        <f>IF($E$10&lt;11,"",11)</f>
        <v/>
      </c>
      <c r="T16" s="49" t="str">
        <f>IF($E$10&lt;12,"",12)</f>
        <v/>
      </c>
      <c r="U16" s="49" t="str">
        <f>IF($E$10&lt;13,"",13)</f>
        <v/>
      </c>
      <c r="V16" s="49" t="str">
        <f>IF($E$10&lt;14,"",14)</f>
        <v/>
      </c>
      <c r="W16" s="49" t="str">
        <f>IF($E$10&lt;15,"",15)</f>
        <v/>
      </c>
    </row>
    <row r="17" spans="1:23" customFormat="1" ht="30.75" customHeight="1" thickBot="1" x14ac:dyDescent="0.3">
      <c r="A17" s="29" t="s">
        <v>18</v>
      </c>
      <c r="B17" s="121" t="s">
        <v>106</v>
      </c>
      <c r="C17" s="121" t="s">
        <v>107</v>
      </c>
      <c r="D17" s="33" t="s">
        <v>25</v>
      </c>
      <c r="E17" s="33" t="s">
        <v>26</v>
      </c>
      <c r="F17" s="30" t="s">
        <v>0</v>
      </c>
      <c r="G17" s="30" t="s">
        <v>19</v>
      </c>
      <c r="H17" s="92" t="s">
        <v>15</v>
      </c>
      <c r="I17" s="53">
        <f>fecha</f>
        <v>41155</v>
      </c>
      <c r="J17" s="54">
        <f t="shared" ref="J17:W17" si="6">WORKDAY(I17,1,diasfestivos)</f>
        <v>41156</v>
      </c>
      <c r="K17" s="54">
        <f t="shared" si="6"/>
        <v>41157</v>
      </c>
      <c r="L17" s="54">
        <f t="shared" si="6"/>
        <v>41158</v>
      </c>
      <c r="M17" s="54">
        <f t="shared" si="6"/>
        <v>41159</v>
      </c>
      <c r="N17" s="54">
        <f t="shared" si="6"/>
        <v>41162</v>
      </c>
      <c r="O17" s="54">
        <f t="shared" si="6"/>
        <v>41163</v>
      </c>
      <c r="P17" s="54">
        <f t="shared" si="6"/>
        <v>41164</v>
      </c>
      <c r="Q17" s="54">
        <f t="shared" si="6"/>
        <v>41165</v>
      </c>
      <c r="R17" s="54">
        <f t="shared" si="6"/>
        <v>41166</v>
      </c>
      <c r="S17" s="54">
        <f t="shared" si="6"/>
        <v>41169</v>
      </c>
      <c r="T17" s="54">
        <f t="shared" si="6"/>
        <v>41170</v>
      </c>
      <c r="U17" s="54">
        <f t="shared" si="6"/>
        <v>41171</v>
      </c>
      <c r="V17" s="54">
        <f t="shared" si="6"/>
        <v>41172</v>
      </c>
      <c r="W17" s="64">
        <f t="shared" si="6"/>
        <v>41173</v>
      </c>
    </row>
    <row r="18" spans="1:23" s="17" customFormat="1" x14ac:dyDescent="0.25">
      <c r="A18" s="197">
        <v>80</v>
      </c>
      <c r="B18" s="123">
        <v>1</v>
      </c>
      <c r="C18" s="130" t="s">
        <v>101</v>
      </c>
      <c r="D18" s="129" t="s">
        <v>125</v>
      </c>
      <c r="E18" s="124" t="s">
        <v>91</v>
      </c>
      <c r="F18" s="124" t="s">
        <v>43</v>
      </c>
      <c r="G18" s="125">
        <v>3</v>
      </c>
      <c r="H18" s="126" t="s">
        <v>112</v>
      </c>
      <c r="I18" s="68"/>
      <c r="J18" s="69"/>
      <c r="K18" s="69"/>
      <c r="L18" s="69"/>
      <c r="M18" s="69"/>
      <c r="N18" s="69"/>
      <c r="O18" s="69"/>
      <c r="P18" s="69"/>
      <c r="Q18" s="69"/>
      <c r="R18" s="69"/>
      <c r="S18" s="69"/>
      <c r="T18" s="69"/>
      <c r="U18" s="69"/>
      <c r="V18" s="69"/>
      <c r="W18" s="70"/>
    </row>
    <row r="19" spans="1:23" s="17" customFormat="1" x14ac:dyDescent="0.25">
      <c r="A19" s="197">
        <v>80</v>
      </c>
      <c r="B19" s="123">
        <v>2</v>
      </c>
      <c r="C19" s="123" t="s">
        <v>102</v>
      </c>
      <c r="D19" s="127" t="s">
        <v>108</v>
      </c>
      <c r="E19" s="124" t="s">
        <v>91</v>
      </c>
      <c r="F19" s="124" t="s">
        <v>43</v>
      </c>
      <c r="G19" s="125">
        <v>1</v>
      </c>
      <c r="H19" s="126" t="s">
        <v>112</v>
      </c>
      <c r="I19" s="68"/>
      <c r="J19" s="69"/>
      <c r="K19" s="69"/>
      <c r="L19" s="69"/>
      <c r="M19" s="69"/>
      <c r="N19" s="69"/>
      <c r="O19" s="69"/>
      <c r="P19" s="69"/>
      <c r="Q19" s="69"/>
      <c r="R19" s="69"/>
      <c r="S19" s="69"/>
      <c r="T19" s="69"/>
      <c r="U19" s="69"/>
      <c r="V19" s="69"/>
      <c r="W19" s="70"/>
    </row>
    <row r="20" spans="1:23" s="17" customFormat="1" x14ac:dyDescent="0.25">
      <c r="A20" s="197">
        <v>80</v>
      </c>
      <c r="B20" s="123">
        <v>3</v>
      </c>
      <c r="C20" s="123" t="s">
        <v>102</v>
      </c>
      <c r="D20" s="127" t="s">
        <v>109</v>
      </c>
      <c r="E20" s="124" t="s">
        <v>91</v>
      </c>
      <c r="F20" s="124" t="s">
        <v>43</v>
      </c>
      <c r="G20" s="125">
        <v>2</v>
      </c>
      <c r="H20" s="126" t="s">
        <v>112</v>
      </c>
      <c r="I20" s="71"/>
      <c r="J20" s="72"/>
      <c r="K20" s="72"/>
      <c r="L20" s="72"/>
      <c r="M20" s="72"/>
      <c r="N20" s="72"/>
      <c r="O20" s="72"/>
      <c r="P20" s="72"/>
      <c r="Q20" s="72"/>
      <c r="R20" s="72"/>
      <c r="S20" s="72"/>
      <c r="T20" s="72"/>
      <c r="U20" s="72"/>
      <c r="V20" s="72"/>
      <c r="W20" s="73"/>
    </row>
    <row r="21" spans="1:23" s="17" customFormat="1" x14ac:dyDescent="0.25">
      <c r="A21" s="197">
        <v>80</v>
      </c>
      <c r="B21" s="122">
        <v>4</v>
      </c>
      <c r="C21" s="123" t="s">
        <v>110</v>
      </c>
      <c r="D21" s="127" t="s">
        <v>147</v>
      </c>
      <c r="E21" s="124" t="s">
        <v>91</v>
      </c>
      <c r="F21" s="124" t="s">
        <v>43</v>
      </c>
      <c r="G21" s="125">
        <v>4</v>
      </c>
      <c r="H21" s="126" t="s">
        <v>112</v>
      </c>
      <c r="I21" s="71"/>
      <c r="J21" s="72"/>
      <c r="K21" s="72"/>
      <c r="L21" s="72"/>
      <c r="M21" s="72"/>
      <c r="N21" s="72"/>
      <c r="O21" s="72"/>
      <c r="P21" s="72"/>
      <c r="Q21" s="72"/>
      <c r="R21" s="72"/>
      <c r="S21" s="72"/>
      <c r="T21" s="72"/>
      <c r="U21" s="72"/>
      <c r="V21" s="72"/>
      <c r="W21" s="73"/>
    </row>
    <row r="22" spans="1:23" s="17" customFormat="1" x14ac:dyDescent="0.25">
      <c r="A22" s="197">
        <v>80</v>
      </c>
      <c r="B22" s="122">
        <v>5</v>
      </c>
      <c r="C22" s="123" t="s">
        <v>110</v>
      </c>
      <c r="D22" s="127" t="s">
        <v>111</v>
      </c>
      <c r="E22" s="124" t="s">
        <v>91</v>
      </c>
      <c r="F22" s="124" t="s">
        <v>43</v>
      </c>
      <c r="G22" s="125">
        <v>4</v>
      </c>
      <c r="H22" s="126" t="s">
        <v>112</v>
      </c>
      <c r="I22" s="71"/>
      <c r="J22" s="72"/>
      <c r="K22" s="72"/>
      <c r="L22" s="72"/>
      <c r="M22" s="72"/>
      <c r="N22" s="72"/>
      <c r="O22" s="72"/>
      <c r="P22" s="72"/>
      <c r="Q22" s="72"/>
      <c r="R22" s="72"/>
      <c r="S22" s="72"/>
      <c r="T22" s="72"/>
      <c r="U22" s="72"/>
      <c r="V22" s="72"/>
      <c r="W22" s="73"/>
    </row>
    <row r="23" spans="1:23" s="17" customFormat="1" x14ac:dyDescent="0.25">
      <c r="A23" s="197">
        <v>37</v>
      </c>
      <c r="B23" s="122">
        <v>1</v>
      </c>
      <c r="C23" s="123" t="s">
        <v>101</v>
      </c>
      <c r="D23" s="127" t="s">
        <v>126</v>
      </c>
      <c r="E23" s="124" t="s">
        <v>92</v>
      </c>
      <c r="F23" s="124" t="s">
        <v>43</v>
      </c>
      <c r="G23" s="125">
        <v>1</v>
      </c>
      <c r="H23" s="126" t="s">
        <v>115</v>
      </c>
      <c r="I23" s="71"/>
      <c r="J23" s="72"/>
      <c r="K23" s="72"/>
      <c r="L23" s="72"/>
      <c r="M23" s="72"/>
      <c r="N23" s="72"/>
      <c r="O23" s="72"/>
      <c r="P23" s="72"/>
      <c r="Q23" s="72"/>
      <c r="R23" s="72"/>
      <c r="S23" s="72"/>
      <c r="T23" s="72"/>
      <c r="U23" s="72"/>
      <c r="V23" s="72"/>
      <c r="W23" s="73"/>
    </row>
    <row r="24" spans="1:23" s="17" customFormat="1" x14ac:dyDescent="0.25">
      <c r="A24" s="197">
        <v>37</v>
      </c>
      <c r="B24" s="122">
        <v>2</v>
      </c>
      <c r="C24" s="123" t="s">
        <v>102</v>
      </c>
      <c r="D24" s="127" t="s">
        <v>127</v>
      </c>
      <c r="E24" s="124" t="s">
        <v>94</v>
      </c>
      <c r="F24" s="124" t="s">
        <v>43</v>
      </c>
      <c r="G24" s="125">
        <v>1</v>
      </c>
      <c r="H24" s="126" t="s">
        <v>112</v>
      </c>
      <c r="I24" s="71"/>
      <c r="J24" s="72"/>
      <c r="K24" s="72"/>
      <c r="L24" s="72"/>
      <c r="M24" s="72"/>
      <c r="N24" s="72"/>
      <c r="O24" s="72"/>
      <c r="P24" s="72"/>
      <c r="Q24" s="72"/>
      <c r="R24" s="72"/>
      <c r="S24" s="72"/>
      <c r="T24" s="72"/>
      <c r="U24" s="72"/>
      <c r="V24" s="72"/>
      <c r="W24" s="73"/>
    </row>
    <row r="25" spans="1:23" s="17" customFormat="1" x14ac:dyDescent="0.25">
      <c r="A25" s="197">
        <v>37</v>
      </c>
      <c r="B25" s="122">
        <v>3</v>
      </c>
      <c r="C25" s="123" t="s">
        <v>102</v>
      </c>
      <c r="D25" s="127" t="s">
        <v>128</v>
      </c>
      <c r="E25" s="124" t="s">
        <v>94</v>
      </c>
      <c r="F25" s="124" t="s">
        <v>43</v>
      </c>
      <c r="G25" s="125">
        <v>1</v>
      </c>
      <c r="H25" s="126" t="s">
        <v>112</v>
      </c>
      <c r="I25" s="71"/>
      <c r="J25" s="72"/>
      <c r="K25" s="72"/>
      <c r="L25" s="72"/>
      <c r="M25" s="72"/>
      <c r="N25" s="72"/>
      <c r="O25" s="72"/>
      <c r="P25" s="72"/>
      <c r="Q25" s="72"/>
      <c r="R25" s="72"/>
      <c r="S25" s="72"/>
      <c r="T25" s="72"/>
      <c r="U25" s="72"/>
      <c r="V25" s="72"/>
      <c r="W25" s="73"/>
    </row>
    <row r="26" spans="1:23" s="17" customFormat="1" x14ac:dyDescent="0.25">
      <c r="A26" s="197">
        <v>37</v>
      </c>
      <c r="B26" s="122">
        <v>4</v>
      </c>
      <c r="C26" s="123" t="s">
        <v>102</v>
      </c>
      <c r="D26" s="127" t="s">
        <v>129</v>
      </c>
      <c r="E26" s="124" t="s">
        <v>94</v>
      </c>
      <c r="F26" s="124" t="s">
        <v>43</v>
      </c>
      <c r="G26" s="125">
        <v>1</v>
      </c>
      <c r="H26" s="126" t="s">
        <v>112</v>
      </c>
      <c r="I26" s="71"/>
      <c r="J26" s="72"/>
      <c r="K26" s="72"/>
      <c r="L26" s="72"/>
      <c r="M26" s="72"/>
      <c r="N26" s="72"/>
      <c r="O26" s="72"/>
      <c r="P26" s="72"/>
      <c r="Q26" s="72"/>
      <c r="R26" s="72"/>
      <c r="S26" s="72"/>
      <c r="T26" s="72"/>
      <c r="U26" s="72"/>
      <c r="V26" s="72"/>
      <c r="W26" s="73"/>
    </row>
    <row r="27" spans="1:23" s="17" customFormat="1" x14ac:dyDescent="0.25">
      <c r="A27" s="197">
        <v>37</v>
      </c>
      <c r="B27" s="122">
        <v>5</v>
      </c>
      <c r="C27" s="123" t="s">
        <v>102</v>
      </c>
      <c r="D27" s="127" t="s">
        <v>130</v>
      </c>
      <c r="E27" s="124" t="s">
        <v>92</v>
      </c>
      <c r="F27" s="124" t="s">
        <v>43</v>
      </c>
      <c r="G27" s="125">
        <v>5</v>
      </c>
      <c r="H27" s="126" t="s">
        <v>115</v>
      </c>
      <c r="I27" s="71"/>
      <c r="J27" s="72"/>
      <c r="K27" s="72"/>
      <c r="L27" s="72"/>
      <c r="M27" s="72"/>
      <c r="N27" s="72"/>
      <c r="O27" s="72"/>
      <c r="P27" s="72"/>
      <c r="Q27" s="72"/>
      <c r="R27" s="72"/>
      <c r="S27" s="72"/>
      <c r="T27" s="72"/>
      <c r="U27" s="72"/>
      <c r="V27" s="72"/>
      <c r="W27" s="73"/>
    </row>
    <row r="28" spans="1:23" s="17" customFormat="1" x14ac:dyDescent="0.25">
      <c r="A28" s="197">
        <v>37</v>
      </c>
      <c r="B28" s="122">
        <v>6</v>
      </c>
      <c r="C28" s="123" t="s">
        <v>102</v>
      </c>
      <c r="D28" s="127" t="s">
        <v>131</v>
      </c>
      <c r="E28" s="124" t="s">
        <v>92</v>
      </c>
      <c r="F28" s="124" t="s">
        <v>43</v>
      </c>
      <c r="G28" s="125">
        <v>3</v>
      </c>
      <c r="H28" s="126" t="s">
        <v>115</v>
      </c>
      <c r="I28" s="71"/>
      <c r="J28" s="72"/>
      <c r="K28" s="72"/>
      <c r="L28" s="72"/>
      <c r="M28" s="72"/>
      <c r="N28" s="72"/>
      <c r="O28" s="72"/>
      <c r="P28" s="72"/>
      <c r="Q28" s="72"/>
      <c r="R28" s="72"/>
      <c r="S28" s="72"/>
      <c r="T28" s="72"/>
      <c r="U28" s="72"/>
      <c r="V28" s="72"/>
      <c r="W28" s="73"/>
    </row>
    <row r="29" spans="1:23" s="17" customFormat="1" x14ac:dyDescent="0.25">
      <c r="A29" s="197">
        <v>37</v>
      </c>
      <c r="B29" s="122">
        <v>7</v>
      </c>
      <c r="C29" s="123" t="s">
        <v>102</v>
      </c>
      <c r="D29" s="127" t="s">
        <v>132</v>
      </c>
      <c r="E29" s="124" t="s">
        <v>92</v>
      </c>
      <c r="F29" s="124" t="s">
        <v>43</v>
      </c>
      <c r="G29" s="125">
        <v>3</v>
      </c>
      <c r="H29" s="126" t="s">
        <v>115</v>
      </c>
      <c r="I29" s="71"/>
      <c r="J29" s="72"/>
      <c r="K29" s="72"/>
      <c r="L29" s="72"/>
      <c r="M29" s="72"/>
      <c r="N29" s="72"/>
      <c r="O29" s="72"/>
      <c r="P29" s="72"/>
      <c r="Q29" s="72"/>
      <c r="R29" s="72"/>
      <c r="S29" s="72"/>
      <c r="T29" s="72"/>
      <c r="U29" s="72"/>
      <c r="V29" s="72"/>
      <c r="W29" s="73"/>
    </row>
    <row r="30" spans="1:23" s="17" customFormat="1" x14ac:dyDescent="0.25">
      <c r="A30" s="197">
        <v>37</v>
      </c>
      <c r="B30" s="122">
        <v>8</v>
      </c>
      <c r="C30" s="123" t="s">
        <v>102</v>
      </c>
      <c r="D30" s="127" t="s">
        <v>133</v>
      </c>
      <c r="E30" s="124" t="s">
        <v>92</v>
      </c>
      <c r="F30" s="124" t="s">
        <v>43</v>
      </c>
      <c r="G30" s="125">
        <v>2</v>
      </c>
      <c r="H30" s="126" t="s">
        <v>115</v>
      </c>
      <c r="I30" s="71"/>
      <c r="J30" s="72"/>
      <c r="K30" s="72"/>
      <c r="L30" s="72"/>
      <c r="M30" s="72"/>
      <c r="N30" s="72"/>
      <c r="O30" s="72"/>
      <c r="P30" s="72"/>
      <c r="Q30" s="72"/>
      <c r="R30" s="72"/>
      <c r="S30" s="72"/>
      <c r="T30" s="72"/>
      <c r="U30" s="72"/>
      <c r="V30" s="72"/>
      <c r="W30" s="73"/>
    </row>
    <row r="31" spans="1:23" s="17" customFormat="1" x14ac:dyDescent="0.25">
      <c r="A31" s="197">
        <v>37</v>
      </c>
      <c r="B31" s="122">
        <v>9</v>
      </c>
      <c r="C31" s="123" t="s">
        <v>102</v>
      </c>
      <c r="D31" s="127" t="s">
        <v>134</v>
      </c>
      <c r="E31" s="124" t="s">
        <v>92</v>
      </c>
      <c r="F31" s="124" t="s">
        <v>43</v>
      </c>
      <c r="G31" s="125">
        <v>2</v>
      </c>
      <c r="H31" s="126" t="s">
        <v>115</v>
      </c>
      <c r="I31" s="71"/>
      <c r="J31" s="72"/>
      <c r="K31" s="72"/>
      <c r="L31" s="72"/>
      <c r="M31" s="72"/>
      <c r="N31" s="72"/>
      <c r="O31" s="72"/>
      <c r="P31" s="72"/>
      <c r="Q31" s="72"/>
      <c r="R31" s="72"/>
      <c r="S31" s="72"/>
      <c r="T31" s="72"/>
      <c r="U31" s="72"/>
      <c r="V31" s="72"/>
      <c r="W31" s="73"/>
    </row>
    <row r="32" spans="1:23" s="17" customFormat="1" x14ac:dyDescent="0.25">
      <c r="A32" s="197">
        <v>37</v>
      </c>
      <c r="B32" s="122">
        <v>10</v>
      </c>
      <c r="C32" s="123" t="s">
        <v>102</v>
      </c>
      <c r="D32" s="127" t="s">
        <v>135</v>
      </c>
      <c r="E32" s="124" t="s">
        <v>92</v>
      </c>
      <c r="F32" s="124" t="s">
        <v>43</v>
      </c>
      <c r="G32" s="125">
        <v>3</v>
      </c>
      <c r="H32" s="126" t="s">
        <v>115</v>
      </c>
      <c r="I32" s="71"/>
      <c r="J32" s="72"/>
      <c r="K32" s="72"/>
      <c r="L32" s="72"/>
      <c r="M32" s="72"/>
      <c r="N32" s="72"/>
      <c r="O32" s="72"/>
      <c r="P32" s="72"/>
      <c r="Q32" s="72"/>
      <c r="R32" s="72"/>
      <c r="S32" s="72"/>
      <c r="T32" s="72"/>
      <c r="U32" s="72"/>
      <c r="V32" s="72"/>
      <c r="W32" s="73"/>
    </row>
    <row r="33" spans="1:23" s="17" customFormat="1" x14ac:dyDescent="0.25">
      <c r="A33" s="197">
        <v>37</v>
      </c>
      <c r="B33" s="122">
        <v>11</v>
      </c>
      <c r="C33" s="123" t="s">
        <v>102</v>
      </c>
      <c r="D33" s="127" t="s">
        <v>136</v>
      </c>
      <c r="E33" s="124" t="s">
        <v>92</v>
      </c>
      <c r="F33" s="124" t="s">
        <v>43</v>
      </c>
      <c r="G33" s="125">
        <v>3</v>
      </c>
      <c r="H33" s="126" t="s">
        <v>115</v>
      </c>
      <c r="I33" s="71"/>
      <c r="J33" s="72"/>
      <c r="K33" s="72"/>
      <c r="L33" s="72"/>
      <c r="M33" s="72"/>
      <c r="N33" s="72"/>
      <c r="O33" s="72"/>
      <c r="P33" s="72"/>
      <c r="Q33" s="72"/>
      <c r="R33" s="72"/>
      <c r="S33" s="72"/>
      <c r="T33" s="72"/>
      <c r="U33" s="72"/>
      <c r="V33" s="72"/>
      <c r="W33" s="73"/>
    </row>
    <row r="34" spans="1:23" s="17" customFormat="1" x14ac:dyDescent="0.25">
      <c r="A34" s="197">
        <v>37</v>
      </c>
      <c r="B34" s="122">
        <v>12</v>
      </c>
      <c r="C34" s="123" t="s">
        <v>102</v>
      </c>
      <c r="D34" s="127" t="s">
        <v>425</v>
      </c>
      <c r="E34" s="124" t="s">
        <v>94</v>
      </c>
      <c r="F34" s="124" t="s">
        <v>43</v>
      </c>
      <c r="G34" s="125">
        <v>6</v>
      </c>
      <c r="H34" s="126" t="s">
        <v>112</v>
      </c>
      <c r="I34" s="71"/>
      <c r="J34" s="72"/>
      <c r="K34" s="72"/>
      <c r="L34" s="72"/>
      <c r="M34" s="72"/>
      <c r="N34" s="72"/>
      <c r="O34" s="72"/>
      <c r="P34" s="72"/>
      <c r="Q34" s="72"/>
      <c r="R34" s="72"/>
      <c r="S34" s="72"/>
      <c r="T34" s="72"/>
      <c r="U34" s="72"/>
      <c r="V34" s="72"/>
      <c r="W34" s="73"/>
    </row>
    <row r="35" spans="1:23" s="17" customFormat="1" x14ac:dyDescent="0.25">
      <c r="A35" s="197">
        <v>37</v>
      </c>
      <c r="B35" s="122">
        <v>13</v>
      </c>
      <c r="C35" s="123" t="s">
        <v>102</v>
      </c>
      <c r="D35" s="127" t="s">
        <v>426</v>
      </c>
      <c r="E35" s="124" t="s">
        <v>94</v>
      </c>
      <c r="F35" s="124" t="s">
        <v>43</v>
      </c>
      <c r="G35" s="125">
        <v>8</v>
      </c>
      <c r="H35" s="126" t="s">
        <v>112</v>
      </c>
      <c r="I35" s="71"/>
      <c r="J35" s="72"/>
      <c r="K35" s="72"/>
      <c r="L35" s="72"/>
      <c r="M35" s="72"/>
      <c r="N35" s="72"/>
      <c r="O35" s="72"/>
      <c r="P35" s="72"/>
      <c r="Q35" s="72"/>
      <c r="R35" s="72"/>
      <c r="S35" s="72"/>
      <c r="T35" s="72"/>
      <c r="U35" s="72"/>
      <c r="V35" s="72"/>
      <c r="W35" s="73"/>
    </row>
    <row r="36" spans="1:23" s="17" customFormat="1" x14ac:dyDescent="0.25">
      <c r="A36" s="197">
        <v>12</v>
      </c>
      <c r="B36" s="122">
        <v>1</v>
      </c>
      <c r="C36" s="123" t="s">
        <v>101</v>
      </c>
      <c r="D36" s="127" t="s">
        <v>137</v>
      </c>
      <c r="E36" s="124" t="s">
        <v>97</v>
      </c>
      <c r="F36" s="124" t="s">
        <v>43</v>
      </c>
      <c r="G36" s="125">
        <v>2</v>
      </c>
      <c r="H36" s="126" t="s">
        <v>113</v>
      </c>
      <c r="I36" s="71"/>
      <c r="J36" s="72"/>
      <c r="K36" s="72"/>
      <c r="L36" s="72"/>
      <c r="M36" s="72"/>
      <c r="N36" s="72"/>
      <c r="O36" s="72"/>
      <c r="P36" s="72"/>
      <c r="Q36" s="72"/>
      <c r="R36" s="72"/>
      <c r="S36" s="72"/>
      <c r="T36" s="72"/>
      <c r="U36" s="72"/>
      <c r="V36" s="72"/>
      <c r="W36" s="73"/>
    </row>
    <row r="37" spans="1:23" s="17" customFormat="1" x14ac:dyDescent="0.25">
      <c r="A37" s="197">
        <v>12</v>
      </c>
      <c r="B37" s="122">
        <v>2</v>
      </c>
      <c r="C37" s="123" t="s">
        <v>101</v>
      </c>
      <c r="D37" s="127" t="s">
        <v>138</v>
      </c>
      <c r="E37" s="124" t="s">
        <v>97</v>
      </c>
      <c r="F37" s="124" t="s">
        <v>43</v>
      </c>
      <c r="G37" s="125">
        <v>3</v>
      </c>
      <c r="H37" s="126" t="s">
        <v>113</v>
      </c>
      <c r="I37" s="71"/>
      <c r="J37" s="72"/>
      <c r="K37" s="72"/>
      <c r="L37" s="72"/>
      <c r="M37" s="72"/>
      <c r="N37" s="72"/>
      <c r="O37" s="72"/>
      <c r="P37" s="72"/>
      <c r="Q37" s="72"/>
      <c r="R37" s="72"/>
      <c r="S37" s="72"/>
      <c r="T37" s="72"/>
      <c r="U37" s="72"/>
      <c r="V37" s="72"/>
      <c r="W37" s="73"/>
    </row>
    <row r="38" spans="1:23" s="17" customFormat="1" x14ac:dyDescent="0.25">
      <c r="A38" s="197">
        <v>12</v>
      </c>
      <c r="B38" s="122">
        <v>3</v>
      </c>
      <c r="C38" s="123" t="s">
        <v>101</v>
      </c>
      <c r="D38" s="127" t="s">
        <v>142</v>
      </c>
      <c r="E38" s="124" t="s">
        <v>97</v>
      </c>
      <c r="F38" s="124" t="s">
        <v>43</v>
      </c>
      <c r="G38" s="125">
        <v>2</v>
      </c>
      <c r="H38" s="126" t="s">
        <v>113</v>
      </c>
      <c r="I38" s="71"/>
      <c r="J38" s="72"/>
      <c r="K38" s="72"/>
      <c r="L38" s="72"/>
      <c r="M38" s="72"/>
      <c r="N38" s="72"/>
      <c r="O38" s="72"/>
      <c r="P38" s="72"/>
      <c r="Q38" s="72"/>
      <c r="R38" s="72"/>
      <c r="S38" s="72"/>
      <c r="T38" s="72"/>
      <c r="U38" s="72"/>
      <c r="V38" s="72"/>
      <c r="W38" s="73"/>
    </row>
    <row r="39" spans="1:23" s="17" customFormat="1" x14ac:dyDescent="0.25">
      <c r="A39" s="197">
        <v>12</v>
      </c>
      <c r="B39" s="122">
        <v>4</v>
      </c>
      <c r="C39" s="123" t="s">
        <v>101</v>
      </c>
      <c r="D39" s="127" t="s">
        <v>143</v>
      </c>
      <c r="E39" s="124" t="s">
        <v>97</v>
      </c>
      <c r="F39" s="124" t="s">
        <v>43</v>
      </c>
      <c r="G39" s="125">
        <v>2</v>
      </c>
      <c r="H39" s="126" t="s">
        <v>115</v>
      </c>
      <c r="I39" s="71"/>
      <c r="J39" s="72"/>
      <c r="K39" s="72"/>
      <c r="L39" s="72"/>
      <c r="M39" s="72"/>
      <c r="N39" s="72"/>
      <c r="O39" s="72"/>
      <c r="P39" s="72"/>
      <c r="Q39" s="72"/>
      <c r="R39" s="72"/>
      <c r="S39" s="72"/>
      <c r="T39" s="72"/>
      <c r="U39" s="72"/>
      <c r="V39" s="72"/>
      <c r="W39" s="73"/>
    </row>
    <row r="40" spans="1:23" s="17" customFormat="1" x14ac:dyDescent="0.25">
      <c r="A40" s="197">
        <v>12</v>
      </c>
      <c r="B40" s="122">
        <v>5</v>
      </c>
      <c r="C40" s="123" t="s">
        <v>101</v>
      </c>
      <c r="D40" s="127" t="s">
        <v>144</v>
      </c>
      <c r="E40" s="124" t="s">
        <v>97</v>
      </c>
      <c r="F40" s="124" t="s">
        <v>43</v>
      </c>
      <c r="G40" s="125">
        <v>1</v>
      </c>
      <c r="H40" s="126" t="s">
        <v>112</v>
      </c>
      <c r="I40" s="71"/>
      <c r="J40" s="72"/>
      <c r="K40" s="72"/>
      <c r="L40" s="72"/>
      <c r="M40" s="72"/>
      <c r="N40" s="72"/>
      <c r="O40" s="72"/>
      <c r="P40" s="72"/>
      <c r="Q40" s="72"/>
      <c r="R40" s="72"/>
      <c r="S40" s="72"/>
      <c r="T40" s="72"/>
      <c r="U40" s="72"/>
      <c r="V40" s="72"/>
      <c r="W40" s="73"/>
    </row>
    <row r="41" spans="1:23" s="17" customFormat="1" x14ac:dyDescent="0.25">
      <c r="A41" s="197">
        <v>12</v>
      </c>
      <c r="B41" s="122">
        <v>6</v>
      </c>
      <c r="C41" s="123" t="s">
        <v>102</v>
      </c>
      <c r="D41" s="127" t="s">
        <v>139</v>
      </c>
      <c r="E41" s="124" t="s">
        <v>97</v>
      </c>
      <c r="F41" s="124" t="s">
        <v>43</v>
      </c>
      <c r="G41" s="125">
        <v>3</v>
      </c>
      <c r="H41" s="126" t="s">
        <v>112</v>
      </c>
      <c r="I41" s="71"/>
      <c r="J41" s="72"/>
      <c r="K41" s="72"/>
      <c r="L41" s="72"/>
      <c r="M41" s="72"/>
      <c r="N41" s="72"/>
      <c r="O41" s="72"/>
      <c r="P41" s="72"/>
      <c r="Q41" s="72"/>
      <c r="R41" s="72"/>
      <c r="S41" s="72"/>
      <c r="T41" s="72"/>
      <c r="U41" s="72"/>
      <c r="V41" s="72"/>
      <c r="W41" s="73"/>
    </row>
    <row r="42" spans="1:23" s="17" customFormat="1" x14ac:dyDescent="0.25">
      <c r="A42" s="197">
        <v>12</v>
      </c>
      <c r="B42" s="122">
        <v>7</v>
      </c>
      <c r="C42" s="123" t="s">
        <v>102</v>
      </c>
      <c r="D42" s="127" t="s">
        <v>140</v>
      </c>
      <c r="E42" s="124" t="s">
        <v>97</v>
      </c>
      <c r="F42" s="124" t="s">
        <v>43</v>
      </c>
      <c r="G42" s="125">
        <v>3</v>
      </c>
      <c r="H42" s="126" t="s">
        <v>112</v>
      </c>
      <c r="I42" s="71"/>
      <c r="J42" s="72"/>
      <c r="K42" s="72"/>
      <c r="L42" s="72"/>
      <c r="M42" s="72"/>
      <c r="N42" s="72"/>
      <c r="O42" s="72"/>
      <c r="P42" s="72"/>
      <c r="Q42" s="72"/>
      <c r="R42" s="72"/>
      <c r="S42" s="72"/>
      <c r="T42" s="72"/>
      <c r="U42" s="72"/>
      <c r="V42" s="72"/>
      <c r="W42" s="73"/>
    </row>
    <row r="43" spans="1:23" s="17" customFormat="1" x14ac:dyDescent="0.25">
      <c r="A43" s="197">
        <v>12</v>
      </c>
      <c r="B43" s="122">
        <v>8</v>
      </c>
      <c r="C43" s="123" t="s">
        <v>102</v>
      </c>
      <c r="D43" s="127" t="s">
        <v>141</v>
      </c>
      <c r="E43" s="124" t="s">
        <v>97</v>
      </c>
      <c r="F43" s="124" t="s">
        <v>43</v>
      </c>
      <c r="G43" s="125">
        <v>3</v>
      </c>
      <c r="H43" s="126" t="s">
        <v>112</v>
      </c>
      <c r="I43" s="71"/>
      <c r="J43" s="72"/>
      <c r="K43" s="72"/>
      <c r="L43" s="72"/>
      <c r="M43" s="72"/>
      <c r="N43" s="72"/>
      <c r="O43" s="72"/>
      <c r="P43" s="72"/>
      <c r="Q43" s="72"/>
      <c r="R43" s="72"/>
      <c r="S43" s="72"/>
      <c r="T43" s="72"/>
      <c r="U43" s="72"/>
      <c r="V43" s="72"/>
      <c r="W43" s="73"/>
    </row>
    <row r="44" spans="1:23" s="17" customFormat="1" x14ac:dyDescent="0.25">
      <c r="A44" s="197">
        <v>12</v>
      </c>
      <c r="B44" s="122">
        <v>9</v>
      </c>
      <c r="C44" s="123" t="s">
        <v>110</v>
      </c>
      <c r="D44" s="127" t="s">
        <v>146</v>
      </c>
      <c r="E44" s="124" t="s">
        <v>93</v>
      </c>
      <c r="F44" s="124" t="s">
        <v>43</v>
      </c>
      <c r="G44" s="125">
        <v>3</v>
      </c>
      <c r="H44" s="126" t="s">
        <v>112</v>
      </c>
      <c r="I44" s="71"/>
      <c r="J44" s="72"/>
      <c r="K44" s="72"/>
      <c r="L44" s="72"/>
      <c r="M44" s="72"/>
      <c r="N44" s="72"/>
      <c r="O44" s="72"/>
      <c r="P44" s="72"/>
      <c r="Q44" s="72"/>
      <c r="R44" s="72"/>
      <c r="S44" s="72"/>
      <c r="T44" s="72"/>
      <c r="U44" s="72"/>
      <c r="V44" s="72"/>
      <c r="W44" s="73"/>
    </row>
    <row r="45" spans="1:23" s="17" customFormat="1" x14ac:dyDescent="0.25">
      <c r="A45" s="197">
        <v>12</v>
      </c>
      <c r="B45" s="122">
        <v>10</v>
      </c>
      <c r="C45" s="123" t="s">
        <v>110</v>
      </c>
      <c r="D45" s="127" t="s">
        <v>148</v>
      </c>
      <c r="E45" s="124" t="s">
        <v>97</v>
      </c>
      <c r="F45" s="124" t="s">
        <v>43</v>
      </c>
      <c r="G45" s="125">
        <v>5</v>
      </c>
      <c r="H45" s="126" t="s">
        <v>112</v>
      </c>
      <c r="I45" s="71"/>
      <c r="J45" s="72"/>
      <c r="K45" s="72"/>
      <c r="L45" s="72"/>
      <c r="M45" s="72"/>
      <c r="N45" s="72"/>
      <c r="O45" s="72"/>
      <c r="P45" s="72"/>
      <c r="Q45" s="72"/>
      <c r="R45" s="72"/>
      <c r="S45" s="72"/>
      <c r="T45" s="72"/>
      <c r="U45" s="72"/>
      <c r="V45" s="72"/>
      <c r="W45" s="73"/>
    </row>
    <row r="46" spans="1:23" s="17" customFormat="1" x14ac:dyDescent="0.25">
      <c r="A46" s="205">
        <v>26</v>
      </c>
      <c r="B46" s="122">
        <v>1</v>
      </c>
      <c r="C46" s="123" t="s">
        <v>101</v>
      </c>
      <c r="D46" s="129" t="s">
        <v>149</v>
      </c>
      <c r="E46" s="124" t="s">
        <v>93</v>
      </c>
      <c r="F46" s="124" t="s">
        <v>43</v>
      </c>
      <c r="G46" s="125">
        <v>2</v>
      </c>
      <c r="H46" s="126" t="s">
        <v>112</v>
      </c>
      <c r="I46" s="71"/>
      <c r="J46" s="72"/>
      <c r="K46" s="72"/>
      <c r="L46" s="72"/>
      <c r="M46" s="72"/>
      <c r="N46" s="72"/>
      <c r="O46" s="72"/>
      <c r="P46" s="72"/>
      <c r="Q46" s="72"/>
      <c r="R46" s="72"/>
      <c r="S46" s="72"/>
      <c r="T46" s="72"/>
      <c r="U46" s="72"/>
      <c r="V46" s="72"/>
      <c r="W46" s="73"/>
    </row>
    <row r="47" spans="1:23" s="17" customFormat="1" x14ac:dyDescent="0.25">
      <c r="A47" s="205">
        <v>26</v>
      </c>
      <c r="B47" s="122">
        <v>2</v>
      </c>
      <c r="C47" s="123" t="s">
        <v>101</v>
      </c>
      <c r="D47" s="129" t="s">
        <v>150</v>
      </c>
      <c r="E47" s="124" t="s">
        <v>99</v>
      </c>
      <c r="F47" s="124" t="s">
        <v>43</v>
      </c>
      <c r="G47" s="125">
        <v>2</v>
      </c>
      <c r="H47" s="126" t="s">
        <v>112</v>
      </c>
      <c r="I47" s="71"/>
      <c r="J47" s="72"/>
      <c r="K47" s="72"/>
      <c r="L47" s="72"/>
      <c r="M47" s="72"/>
      <c r="N47" s="72"/>
      <c r="O47" s="72"/>
      <c r="P47" s="72"/>
      <c r="Q47" s="72"/>
      <c r="R47" s="72"/>
      <c r="S47" s="72"/>
      <c r="T47" s="72"/>
      <c r="U47" s="72"/>
      <c r="V47" s="72"/>
      <c r="W47" s="73"/>
    </row>
    <row r="48" spans="1:23" s="17" customFormat="1" x14ac:dyDescent="0.25">
      <c r="A48" s="205">
        <v>26</v>
      </c>
      <c r="B48" s="122">
        <v>3</v>
      </c>
      <c r="C48" s="123" t="s">
        <v>102</v>
      </c>
      <c r="D48" s="127" t="s">
        <v>151</v>
      </c>
      <c r="E48" s="124" t="s">
        <v>99</v>
      </c>
      <c r="F48" s="124" t="s">
        <v>43</v>
      </c>
      <c r="G48" s="125">
        <v>13</v>
      </c>
      <c r="H48" s="126" t="s">
        <v>112</v>
      </c>
      <c r="I48" s="71"/>
      <c r="J48" s="72"/>
      <c r="K48" s="72"/>
      <c r="L48" s="72"/>
      <c r="M48" s="72"/>
      <c r="N48" s="72"/>
      <c r="O48" s="72"/>
      <c r="P48" s="72"/>
      <c r="Q48" s="72"/>
      <c r="R48" s="72"/>
      <c r="S48" s="72"/>
      <c r="T48" s="72"/>
      <c r="U48" s="72"/>
      <c r="V48" s="72"/>
      <c r="W48" s="73"/>
    </row>
    <row r="49" spans="1:23" s="17" customFormat="1" x14ac:dyDescent="0.25">
      <c r="A49" s="205">
        <v>26</v>
      </c>
      <c r="B49" s="122">
        <v>4</v>
      </c>
      <c r="C49" s="123" t="s">
        <v>102</v>
      </c>
      <c r="D49" s="127" t="s">
        <v>152</v>
      </c>
      <c r="E49" s="124" t="s">
        <v>99</v>
      </c>
      <c r="F49" s="124" t="s">
        <v>43</v>
      </c>
      <c r="G49" s="125">
        <v>13</v>
      </c>
      <c r="H49" s="126" t="s">
        <v>112</v>
      </c>
      <c r="I49" s="71"/>
      <c r="J49" s="72"/>
      <c r="K49" s="72"/>
      <c r="L49" s="72"/>
      <c r="M49" s="72"/>
      <c r="N49" s="72"/>
      <c r="O49" s="72"/>
      <c r="P49" s="72"/>
      <c r="Q49" s="72"/>
      <c r="R49" s="72"/>
      <c r="S49" s="72"/>
      <c r="T49" s="72"/>
      <c r="U49" s="72"/>
      <c r="V49" s="72"/>
      <c r="W49" s="73"/>
    </row>
    <row r="50" spans="1:23" x14ac:dyDescent="0.25">
      <c r="A50" s="205">
        <v>26</v>
      </c>
      <c r="B50" s="122">
        <v>5</v>
      </c>
      <c r="C50" s="123" t="s">
        <v>102</v>
      </c>
      <c r="D50" s="127" t="s">
        <v>153</v>
      </c>
      <c r="E50" s="124" t="s">
        <v>99</v>
      </c>
      <c r="F50" s="124" t="s">
        <v>43</v>
      </c>
      <c r="G50" s="125">
        <v>13</v>
      </c>
      <c r="H50" s="126" t="s">
        <v>112</v>
      </c>
      <c r="I50" s="74"/>
      <c r="J50" s="75"/>
      <c r="K50" s="75"/>
      <c r="L50" s="75"/>
      <c r="M50" s="75"/>
      <c r="N50" s="75"/>
      <c r="O50" s="75"/>
      <c r="P50" s="75"/>
      <c r="Q50" s="75"/>
      <c r="R50" s="75"/>
      <c r="S50" s="75"/>
      <c r="T50" s="75"/>
      <c r="U50" s="75"/>
      <c r="V50" s="75"/>
      <c r="W50" s="76"/>
    </row>
    <row r="51" spans="1:23" x14ac:dyDescent="0.25">
      <c r="A51" s="205">
        <v>26</v>
      </c>
      <c r="B51" s="122">
        <v>6</v>
      </c>
      <c r="C51" s="123" t="s">
        <v>102</v>
      </c>
      <c r="D51" s="127" t="s">
        <v>154</v>
      </c>
      <c r="E51" s="124" t="s">
        <v>99</v>
      </c>
      <c r="F51" s="124" t="s">
        <v>43</v>
      </c>
      <c r="G51" s="125">
        <v>13</v>
      </c>
      <c r="H51" s="126" t="s">
        <v>112</v>
      </c>
      <c r="I51" s="74"/>
      <c r="J51" s="75"/>
      <c r="K51" s="75"/>
      <c r="L51" s="75"/>
      <c r="M51" s="75"/>
      <c r="N51" s="75"/>
      <c r="O51" s="75"/>
      <c r="P51" s="75"/>
      <c r="Q51" s="75"/>
      <c r="R51" s="75"/>
      <c r="S51" s="75"/>
      <c r="T51" s="75"/>
      <c r="U51" s="75"/>
      <c r="V51" s="75"/>
      <c r="W51" s="76"/>
    </row>
    <row r="52" spans="1:23" x14ac:dyDescent="0.25">
      <c r="A52" s="205">
        <v>26</v>
      </c>
      <c r="B52" s="122">
        <v>7</v>
      </c>
      <c r="C52" s="123" t="s">
        <v>102</v>
      </c>
      <c r="D52" s="131" t="s">
        <v>156</v>
      </c>
      <c r="E52" s="124" t="s">
        <v>99</v>
      </c>
      <c r="F52" s="124" t="s">
        <v>43</v>
      </c>
      <c r="G52" s="125">
        <v>2</v>
      </c>
      <c r="H52" s="126" t="s">
        <v>112</v>
      </c>
      <c r="I52" s="74"/>
      <c r="J52" s="75"/>
      <c r="K52" s="75"/>
      <c r="L52" s="75"/>
      <c r="M52" s="75"/>
      <c r="N52" s="75"/>
      <c r="O52" s="75"/>
      <c r="P52" s="75"/>
      <c r="Q52" s="75"/>
      <c r="R52" s="75"/>
      <c r="S52" s="75"/>
      <c r="T52" s="75"/>
      <c r="U52" s="75"/>
      <c r="V52" s="75"/>
      <c r="W52" s="76"/>
    </row>
    <row r="53" spans="1:23" x14ac:dyDescent="0.25">
      <c r="A53" s="205">
        <v>26</v>
      </c>
      <c r="B53" s="122">
        <v>8</v>
      </c>
      <c r="C53" s="123" t="s">
        <v>110</v>
      </c>
      <c r="D53" s="127" t="s">
        <v>145</v>
      </c>
      <c r="E53" s="124" t="s">
        <v>93</v>
      </c>
      <c r="F53" s="124" t="s">
        <v>43</v>
      </c>
      <c r="G53" s="125">
        <v>2</v>
      </c>
      <c r="H53" s="126" t="s">
        <v>112</v>
      </c>
      <c r="I53" s="74"/>
      <c r="J53" s="75"/>
      <c r="K53" s="75"/>
      <c r="L53" s="75"/>
      <c r="M53" s="75"/>
      <c r="N53" s="75"/>
      <c r="O53" s="75"/>
      <c r="P53" s="75"/>
      <c r="Q53" s="75"/>
      <c r="R53" s="75"/>
      <c r="S53" s="75"/>
      <c r="T53" s="75"/>
      <c r="U53" s="75"/>
      <c r="V53" s="75"/>
      <c r="W53" s="76"/>
    </row>
    <row r="54" spans="1:23" x14ac:dyDescent="0.25">
      <c r="A54" s="205">
        <v>26</v>
      </c>
      <c r="B54" s="122">
        <v>9</v>
      </c>
      <c r="C54" s="123" t="s">
        <v>110</v>
      </c>
      <c r="D54" s="127" t="s">
        <v>155</v>
      </c>
      <c r="E54" s="124" t="s">
        <v>93</v>
      </c>
      <c r="F54" s="124" t="s">
        <v>43</v>
      </c>
      <c r="G54" s="125">
        <v>3</v>
      </c>
      <c r="H54" s="126" t="s">
        <v>112</v>
      </c>
      <c r="I54" s="74"/>
      <c r="J54" s="75"/>
      <c r="K54" s="75"/>
      <c r="L54" s="75"/>
      <c r="M54" s="75"/>
      <c r="N54" s="75"/>
      <c r="O54" s="75"/>
      <c r="P54" s="75"/>
      <c r="Q54" s="75"/>
      <c r="R54" s="75"/>
      <c r="S54" s="75"/>
      <c r="T54" s="75"/>
      <c r="U54" s="75"/>
      <c r="V54" s="75"/>
      <c r="W54" s="76"/>
    </row>
    <row r="55" spans="1:23" x14ac:dyDescent="0.25">
      <c r="A55" s="205">
        <v>26</v>
      </c>
      <c r="B55" s="122">
        <v>10</v>
      </c>
      <c r="C55" s="123" t="s">
        <v>110</v>
      </c>
      <c r="D55" s="127" t="s">
        <v>148</v>
      </c>
      <c r="E55" s="124" t="s">
        <v>99</v>
      </c>
      <c r="F55" s="124" t="s">
        <v>43</v>
      </c>
      <c r="G55" s="125">
        <v>5</v>
      </c>
      <c r="H55" s="126" t="s">
        <v>112</v>
      </c>
      <c r="I55" s="74"/>
      <c r="J55" s="75"/>
      <c r="K55" s="75"/>
      <c r="L55" s="75"/>
      <c r="M55" s="75"/>
      <c r="N55" s="75"/>
      <c r="O55" s="75"/>
      <c r="P55" s="75"/>
      <c r="Q55" s="75"/>
      <c r="R55" s="75"/>
      <c r="S55" s="75"/>
      <c r="T55" s="75"/>
      <c r="U55" s="75"/>
      <c r="V55" s="75"/>
      <c r="W55" s="76"/>
    </row>
    <row r="56" spans="1:23" x14ac:dyDescent="0.25">
      <c r="A56" s="197">
        <v>55</v>
      </c>
      <c r="B56" s="122">
        <v>1</v>
      </c>
      <c r="C56" s="123" t="s">
        <v>101</v>
      </c>
      <c r="D56" s="127" t="s">
        <v>376</v>
      </c>
      <c r="E56" s="124" t="s">
        <v>91</v>
      </c>
      <c r="F56" s="124" t="s">
        <v>44</v>
      </c>
      <c r="G56" s="125">
        <v>1</v>
      </c>
      <c r="H56" s="126" t="s">
        <v>112</v>
      </c>
      <c r="I56" s="74"/>
      <c r="J56" s="75"/>
      <c r="K56" s="75"/>
      <c r="L56" s="75"/>
      <c r="M56" s="75"/>
      <c r="N56" s="75"/>
      <c r="O56" s="75"/>
      <c r="P56" s="75"/>
      <c r="Q56" s="75"/>
      <c r="R56" s="75"/>
      <c r="S56" s="75"/>
      <c r="T56" s="75"/>
      <c r="U56" s="75"/>
      <c r="V56" s="75"/>
      <c r="W56" s="76"/>
    </row>
    <row r="57" spans="1:23" x14ac:dyDescent="0.25">
      <c r="A57" s="197">
        <v>55</v>
      </c>
      <c r="B57" s="122">
        <v>2</v>
      </c>
      <c r="C57" s="123" t="s">
        <v>101</v>
      </c>
      <c r="D57" s="127" t="s">
        <v>377</v>
      </c>
      <c r="E57" s="124" t="s">
        <v>91</v>
      </c>
      <c r="F57" s="124" t="s">
        <v>44</v>
      </c>
      <c r="G57" s="125">
        <v>3</v>
      </c>
      <c r="H57" s="126" t="s">
        <v>112</v>
      </c>
      <c r="I57" s="74"/>
      <c r="J57" s="75"/>
      <c r="K57" s="75"/>
      <c r="L57" s="75"/>
      <c r="M57" s="75"/>
      <c r="N57" s="75"/>
      <c r="O57" s="75"/>
      <c r="P57" s="75"/>
      <c r="Q57" s="75"/>
      <c r="R57" s="75"/>
      <c r="S57" s="75"/>
      <c r="T57" s="75"/>
      <c r="U57" s="75"/>
      <c r="V57" s="75"/>
      <c r="W57" s="76"/>
    </row>
    <row r="58" spans="1:23" x14ac:dyDescent="0.25">
      <c r="A58" s="197">
        <v>55</v>
      </c>
      <c r="B58" s="122">
        <v>3</v>
      </c>
      <c r="C58" s="123" t="s">
        <v>101</v>
      </c>
      <c r="D58" s="127" t="s">
        <v>378</v>
      </c>
      <c r="E58" s="124" t="s">
        <v>91</v>
      </c>
      <c r="F58" s="124" t="s">
        <v>44</v>
      </c>
      <c r="G58" s="125">
        <v>3</v>
      </c>
      <c r="H58" s="126" t="s">
        <v>112</v>
      </c>
      <c r="I58" s="74"/>
      <c r="J58" s="75"/>
      <c r="K58" s="75"/>
      <c r="L58" s="75"/>
      <c r="M58" s="75"/>
      <c r="N58" s="75"/>
      <c r="O58" s="75"/>
      <c r="P58" s="75"/>
      <c r="Q58" s="75"/>
      <c r="R58" s="75"/>
      <c r="S58" s="75"/>
      <c r="T58" s="75"/>
      <c r="U58" s="75"/>
      <c r="V58" s="75"/>
      <c r="W58" s="76"/>
    </row>
    <row r="59" spans="1:23" x14ac:dyDescent="0.25">
      <c r="A59" s="197">
        <v>55</v>
      </c>
      <c r="B59" s="122">
        <v>4</v>
      </c>
      <c r="C59" s="123" t="s">
        <v>101</v>
      </c>
      <c r="D59" s="127" t="s">
        <v>144</v>
      </c>
      <c r="E59" s="124" t="s">
        <v>91</v>
      </c>
      <c r="F59" s="124" t="s">
        <v>44</v>
      </c>
      <c r="G59" s="125">
        <v>1</v>
      </c>
      <c r="H59" s="126" t="s">
        <v>112</v>
      </c>
      <c r="I59" s="74"/>
      <c r="J59" s="75"/>
      <c r="K59" s="75"/>
      <c r="L59" s="75"/>
      <c r="M59" s="75"/>
      <c r="N59" s="75"/>
      <c r="O59" s="75"/>
      <c r="P59" s="75"/>
      <c r="Q59" s="75"/>
      <c r="R59" s="75"/>
      <c r="S59" s="75"/>
      <c r="T59" s="75"/>
      <c r="U59" s="75"/>
      <c r="V59" s="75"/>
      <c r="W59" s="76"/>
    </row>
    <row r="60" spans="1:23" x14ac:dyDescent="0.25">
      <c r="A60" s="197">
        <v>55</v>
      </c>
      <c r="B60" s="122">
        <v>5</v>
      </c>
      <c r="C60" s="123" t="s">
        <v>102</v>
      </c>
      <c r="D60" s="127" t="s">
        <v>379</v>
      </c>
      <c r="E60" s="124" t="s">
        <v>91</v>
      </c>
      <c r="F60" s="124" t="s">
        <v>44</v>
      </c>
      <c r="G60" s="125">
        <v>3</v>
      </c>
      <c r="H60" s="126" t="s">
        <v>112</v>
      </c>
      <c r="I60" s="74"/>
      <c r="J60" s="75"/>
      <c r="K60" s="75"/>
      <c r="L60" s="75"/>
      <c r="M60" s="75"/>
      <c r="N60" s="75"/>
      <c r="O60" s="75"/>
      <c r="P60" s="75"/>
      <c r="Q60" s="75"/>
      <c r="R60" s="75"/>
      <c r="S60" s="75"/>
      <c r="T60" s="75"/>
      <c r="U60" s="75"/>
      <c r="V60" s="75"/>
      <c r="W60" s="76"/>
    </row>
    <row r="61" spans="1:23" x14ac:dyDescent="0.25">
      <c r="A61" s="197">
        <v>55</v>
      </c>
      <c r="B61" s="122">
        <v>6</v>
      </c>
      <c r="C61" s="123" t="s">
        <v>102</v>
      </c>
      <c r="D61" s="127" t="s">
        <v>380</v>
      </c>
      <c r="E61" s="124" t="s">
        <v>91</v>
      </c>
      <c r="F61" s="124" t="s">
        <v>44</v>
      </c>
      <c r="G61" s="125">
        <v>1</v>
      </c>
      <c r="H61" s="126" t="s">
        <v>112</v>
      </c>
      <c r="I61" s="74"/>
      <c r="J61" s="75"/>
      <c r="K61" s="75"/>
      <c r="L61" s="75"/>
      <c r="M61" s="75"/>
      <c r="N61" s="75"/>
      <c r="O61" s="75"/>
      <c r="P61" s="75"/>
      <c r="Q61" s="75"/>
      <c r="R61" s="75"/>
      <c r="S61" s="75"/>
      <c r="T61" s="75"/>
      <c r="U61" s="75"/>
      <c r="V61" s="75"/>
      <c r="W61" s="76"/>
    </row>
    <row r="62" spans="1:23" x14ac:dyDescent="0.25">
      <c r="A62" s="197">
        <v>55</v>
      </c>
      <c r="B62" s="123">
        <v>7</v>
      </c>
      <c r="C62" s="123" t="s">
        <v>110</v>
      </c>
      <c r="D62" s="196" t="s">
        <v>155</v>
      </c>
      <c r="E62" s="124" t="s">
        <v>91</v>
      </c>
      <c r="F62" s="124" t="s">
        <v>44</v>
      </c>
      <c r="G62" s="125">
        <v>3</v>
      </c>
      <c r="H62" s="126" t="s">
        <v>112</v>
      </c>
      <c r="I62" s="74"/>
      <c r="J62" s="75"/>
      <c r="K62" s="75"/>
      <c r="L62" s="75"/>
      <c r="M62" s="75"/>
      <c r="N62" s="75"/>
      <c r="O62" s="75"/>
      <c r="P62" s="75"/>
      <c r="Q62" s="75"/>
      <c r="R62" s="75"/>
      <c r="S62" s="75"/>
      <c r="T62" s="75"/>
      <c r="U62" s="75"/>
      <c r="V62" s="75"/>
      <c r="W62" s="76"/>
    </row>
    <row r="63" spans="1:23" x14ac:dyDescent="0.25">
      <c r="A63" s="197">
        <v>55</v>
      </c>
      <c r="B63" s="123">
        <v>8</v>
      </c>
      <c r="C63" s="123" t="s">
        <v>110</v>
      </c>
      <c r="D63" s="127" t="s">
        <v>148</v>
      </c>
      <c r="E63" s="124" t="s">
        <v>91</v>
      </c>
      <c r="F63" s="124" t="s">
        <v>44</v>
      </c>
      <c r="G63" s="125">
        <v>5</v>
      </c>
      <c r="H63" s="126" t="s">
        <v>112</v>
      </c>
      <c r="I63" s="74"/>
      <c r="J63" s="75"/>
      <c r="K63" s="75"/>
      <c r="L63" s="75"/>
      <c r="M63" s="75"/>
      <c r="N63" s="75"/>
      <c r="O63" s="75"/>
      <c r="P63" s="75"/>
      <c r="Q63" s="75"/>
      <c r="R63" s="75"/>
      <c r="S63" s="75"/>
      <c r="T63" s="75"/>
      <c r="U63" s="75"/>
      <c r="V63" s="75"/>
      <c r="W63" s="76"/>
    </row>
    <row r="64" spans="1:23" x14ac:dyDescent="0.25">
      <c r="A64" s="197">
        <v>55</v>
      </c>
      <c r="B64" s="123">
        <v>9</v>
      </c>
      <c r="C64" s="123" t="s">
        <v>110</v>
      </c>
      <c r="D64" s="127" t="s">
        <v>381</v>
      </c>
      <c r="E64" s="124" t="s">
        <v>91</v>
      </c>
      <c r="F64" s="124" t="s">
        <v>44</v>
      </c>
      <c r="G64" s="125">
        <v>2</v>
      </c>
      <c r="H64" s="126" t="s">
        <v>112</v>
      </c>
      <c r="I64" s="74"/>
      <c r="J64" s="75"/>
      <c r="K64" s="75"/>
      <c r="L64" s="75"/>
      <c r="M64" s="75"/>
      <c r="N64" s="75"/>
      <c r="O64" s="75"/>
      <c r="P64" s="75"/>
      <c r="Q64" s="75"/>
      <c r="R64" s="75"/>
      <c r="S64" s="75"/>
      <c r="T64" s="75"/>
      <c r="U64" s="75"/>
      <c r="V64" s="75"/>
      <c r="W64" s="76"/>
    </row>
    <row r="65" spans="1:23" x14ac:dyDescent="0.25">
      <c r="A65" s="197">
        <v>55</v>
      </c>
      <c r="B65" s="123">
        <v>10</v>
      </c>
      <c r="C65" s="123" t="s">
        <v>110</v>
      </c>
      <c r="D65" s="127" t="s">
        <v>382</v>
      </c>
      <c r="E65" s="124" t="s">
        <v>91</v>
      </c>
      <c r="F65" s="124" t="s">
        <v>44</v>
      </c>
      <c r="G65" s="125">
        <v>2</v>
      </c>
      <c r="H65" s="126" t="s">
        <v>112</v>
      </c>
      <c r="I65" s="74"/>
      <c r="J65" s="75"/>
      <c r="K65" s="75"/>
      <c r="L65" s="75"/>
      <c r="M65" s="75"/>
      <c r="N65" s="75"/>
      <c r="O65" s="75"/>
      <c r="P65" s="75"/>
      <c r="Q65" s="75"/>
      <c r="R65" s="75"/>
      <c r="S65" s="75"/>
      <c r="T65" s="75"/>
      <c r="U65" s="75"/>
      <c r="V65" s="75"/>
      <c r="W65" s="76"/>
    </row>
    <row r="66" spans="1:23" x14ac:dyDescent="0.25">
      <c r="A66" s="197">
        <v>55</v>
      </c>
      <c r="B66" s="123">
        <v>11</v>
      </c>
      <c r="C66" s="123" t="s">
        <v>110</v>
      </c>
      <c r="D66" s="127" t="s">
        <v>383</v>
      </c>
      <c r="E66" s="124" t="s">
        <v>91</v>
      </c>
      <c r="F66" s="124" t="s">
        <v>44</v>
      </c>
      <c r="G66" s="125">
        <v>3</v>
      </c>
      <c r="H66" s="126" t="s">
        <v>112</v>
      </c>
      <c r="I66" s="74"/>
      <c r="J66" s="75"/>
      <c r="K66" s="75"/>
      <c r="L66" s="75"/>
      <c r="M66" s="75"/>
      <c r="N66" s="75"/>
      <c r="O66" s="75"/>
      <c r="P66" s="75"/>
      <c r="Q66" s="75"/>
      <c r="R66" s="75"/>
      <c r="S66" s="75"/>
      <c r="T66" s="75"/>
      <c r="U66" s="75"/>
      <c r="V66" s="75"/>
      <c r="W66" s="76"/>
    </row>
    <row r="67" spans="1:23" x14ac:dyDescent="0.25">
      <c r="A67" s="197">
        <v>55</v>
      </c>
      <c r="B67" s="123">
        <v>12</v>
      </c>
      <c r="C67" s="123" t="s">
        <v>110</v>
      </c>
      <c r="D67" s="127" t="s">
        <v>422</v>
      </c>
      <c r="E67" s="124" t="s">
        <v>93</v>
      </c>
      <c r="F67" s="124" t="s">
        <v>44</v>
      </c>
      <c r="G67" s="125">
        <v>5</v>
      </c>
      <c r="H67" s="126" t="s">
        <v>112</v>
      </c>
      <c r="I67" s="74"/>
      <c r="J67" s="75"/>
      <c r="K67" s="75"/>
      <c r="L67" s="75"/>
      <c r="M67" s="75"/>
      <c r="N67" s="75"/>
      <c r="O67" s="75"/>
      <c r="P67" s="75"/>
      <c r="Q67" s="75"/>
      <c r="R67" s="75"/>
      <c r="S67" s="75"/>
      <c r="T67" s="75"/>
      <c r="U67" s="75"/>
      <c r="V67" s="75"/>
      <c r="W67" s="76"/>
    </row>
    <row r="68" spans="1:23" x14ac:dyDescent="0.25">
      <c r="A68" s="197">
        <v>55</v>
      </c>
      <c r="B68" s="123">
        <v>13</v>
      </c>
      <c r="C68" s="123" t="s">
        <v>110</v>
      </c>
      <c r="D68" s="127" t="s">
        <v>384</v>
      </c>
      <c r="E68" s="124" t="s">
        <v>91</v>
      </c>
      <c r="F68" s="124" t="s">
        <v>44</v>
      </c>
      <c r="G68" s="125">
        <v>5</v>
      </c>
      <c r="H68" s="126" t="s">
        <v>112</v>
      </c>
      <c r="I68" s="74"/>
      <c r="J68" s="75"/>
      <c r="K68" s="75"/>
      <c r="L68" s="75"/>
      <c r="M68" s="75"/>
      <c r="N68" s="75"/>
      <c r="O68" s="75"/>
      <c r="P68" s="75"/>
      <c r="Q68" s="75"/>
      <c r="R68" s="75"/>
      <c r="S68" s="75"/>
      <c r="T68" s="75"/>
      <c r="U68" s="75"/>
      <c r="V68" s="75"/>
      <c r="W68" s="76"/>
    </row>
    <row r="69" spans="1:23" x14ac:dyDescent="0.25">
      <c r="A69" s="205">
        <v>45</v>
      </c>
      <c r="B69" s="123">
        <v>1</v>
      </c>
      <c r="C69" s="123" t="s">
        <v>110</v>
      </c>
      <c r="D69" s="196" t="s">
        <v>385</v>
      </c>
      <c r="E69" s="124" t="s">
        <v>94</v>
      </c>
      <c r="F69" s="124" t="s">
        <v>44</v>
      </c>
      <c r="G69" s="125">
        <v>1</v>
      </c>
      <c r="H69" s="126" t="s">
        <v>112</v>
      </c>
      <c r="I69" s="74"/>
      <c r="J69" s="75"/>
      <c r="K69" s="75"/>
      <c r="L69" s="75"/>
      <c r="M69" s="75"/>
      <c r="N69" s="75"/>
      <c r="O69" s="75"/>
      <c r="P69" s="75"/>
      <c r="Q69" s="75"/>
      <c r="R69" s="75"/>
      <c r="S69" s="75"/>
      <c r="T69" s="75"/>
      <c r="U69" s="75"/>
      <c r="V69" s="75"/>
      <c r="W69" s="76"/>
    </row>
    <row r="70" spans="1:23" x14ac:dyDescent="0.25">
      <c r="A70" s="205">
        <v>45</v>
      </c>
      <c r="B70" s="123">
        <v>2</v>
      </c>
      <c r="C70" s="123" t="s">
        <v>110</v>
      </c>
      <c r="D70" s="127" t="s">
        <v>386</v>
      </c>
      <c r="E70" s="124" t="s">
        <v>94</v>
      </c>
      <c r="F70" s="124" t="s">
        <v>44</v>
      </c>
      <c r="G70" s="125">
        <v>1</v>
      </c>
      <c r="H70" s="126" t="s">
        <v>112</v>
      </c>
      <c r="I70" s="74"/>
      <c r="J70" s="75"/>
      <c r="K70" s="75"/>
      <c r="L70" s="75"/>
      <c r="M70" s="75"/>
      <c r="N70" s="75"/>
      <c r="O70" s="75"/>
      <c r="P70" s="75"/>
      <c r="Q70" s="75"/>
      <c r="R70" s="75"/>
      <c r="S70" s="75"/>
      <c r="T70" s="75"/>
      <c r="U70" s="75"/>
      <c r="V70" s="75"/>
      <c r="W70" s="76"/>
    </row>
    <row r="71" spans="1:23" x14ac:dyDescent="0.25">
      <c r="A71" s="205">
        <v>7</v>
      </c>
      <c r="B71" s="123">
        <v>1</v>
      </c>
      <c r="C71" s="123" t="s">
        <v>100</v>
      </c>
      <c r="D71" s="127" t="s">
        <v>387</v>
      </c>
      <c r="E71" s="124" t="s">
        <v>97</v>
      </c>
      <c r="F71" s="124" t="s">
        <v>44</v>
      </c>
      <c r="G71" s="125">
        <v>2</v>
      </c>
      <c r="H71" s="126" t="s">
        <v>112</v>
      </c>
      <c r="I71" s="74"/>
      <c r="J71" s="75"/>
      <c r="K71" s="75"/>
      <c r="L71" s="75"/>
      <c r="M71" s="75"/>
      <c r="N71" s="75"/>
      <c r="O71" s="75"/>
      <c r="P71" s="75"/>
      <c r="Q71" s="75"/>
      <c r="R71" s="75"/>
      <c r="S71" s="75"/>
      <c r="T71" s="75"/>
      <c r="U71" s="75"/>
      <c r="V71" s="75"/>
      <c r="W71" s="76"/>
    </row>
    <row r="72" spans="1:23" x14ac:dyDescent="0.25">
      <c r="A72" s="205">
        <v>7</v>
      </c>
      <c r="B72" s="123">
        <v>2</v>
      </c>
      <c r="C72" s="123" t="s">
        <v>101</v>
      </c>
      <c r="D72" s="127" t="s">
        <v>376</v>
      </c>
      <c r="E72" s="124" t="s">
        <v>97</v>
      </c>
      <c r="F72" s="124" t="s">
        <v>44</v>
      </c>
      <c r="G72" s="125">
        <v>1</v>
      </c>
      <c r="H72" s="126" t="s">
        <v>112</v>
      </c>
      <c r="I72" s="74"/>
      <c r="J72" s="75"/>
      <c r="K72" s="75"/>
      <c r="L72" s="75"/>
      <c r="M72" s="75"/>
      <c r="N72" s="75"/>
      <c r="O72" s="75"/>
      <c r="P72" s="75"/>
      <c r="Q72" s="75"/>
      <c r="R72" s="75"/>
      <c r="S72" s="75"/>
      <c r="T72" s="75"/>
      <c r="U72" s="75"/>
      <c r="V72" s="75"/>
      <c r="W72" s="76"/>
    </row>
    <row r="73" spans="1:23" x14ac:dyDescent="0.25">
      <c r="A73" s="205">
        <v>7</v>
      </c>
      <c r="B73" s="123">
        <v>3</v>
      </c>
      <c r="C73" s="123" t="s">
        <v>102</v>
      </c>
      <c r="D73" s="196" t="s">
        <v>388</v>
      </c>
      <c r="E73" s="124" t="s">
        <v>97</v>
      </c>
      <c r="F73" s="124" t="s">
        <v>44</v>
      </c>
      <c r="G73" s="125">
        <v>2</v>
      </c>
      <c r="H73" s="126" t="s">
        <v>112</v>
      </c>
      <c r="I73" s="74"/>
      <c r="J73" s="75"/>
      <c r="K73" s="75"/>
      <c r="L73" s="75"/>
      <c r="M73" s="75"/>
      <c r="N73" s="75"/>
      <c r="O73" s="75"/>
      <c r="P73" s="75"/>
      <c r="Q73" s="75"/>
      <c r="R73" s="75"/>
      <c r="S73" s="75"/>
      <c r="T73" s="75"/>
      <c r="U73" s="75"/>
      <c r="V73" s="75"/>
      <c r="W73" s="76"/>
    </row>
    <row r="74" spans="1:23" x14ac:dyDescent="0.25">
      <c r="A74" s="205">
        <v>7</v>
      </c>
      <c r="B74" s="123">
        <v>4</v>
      </c>
      <c r="C74" s="123" t="s">
        <v>102</v>
      </c>
      <c r="D74" s="127" t="s">
        <v>389</v>
      </c>
      <c r="E74" s="124" t="s">
        <v>97</v>
      </c>
      <c r="F74" s="124" t="s">
        <v>44</v>
      </c>
      <c r="G74" s="125">
        <v>2</v>
      </c>
      <c r="H74" s="126" t="s">
        <v>112</v>
      </c>
      <c r="I74" s="74"/>
      <c r="J74" s="75"/>
      <c r="K74" s="75"/>
      <c r="L74" s="75"/>
      <c r="M74" s="75"/>
      <c r="N74" s="75"/>
      <c r="O74" s="75"/>
      <c r="P74" s="75"/>
      <c r="Q74" s="75"/>
      <c r="R74" s="75"/>
      <c r="S74" s="75"/>
      <c r="T74" s="75"/>
      <c r="U74" s="75"/>
      <c r="V74" s="75"/>
      <c r="W74" s="76"/>
    </row>
    <row r="75" spans="1:23" x14ac:dyDescent="0.25">
      <c r="A75" s="197">
        <v>36</v>
      </c>
      <c r="B75" s="123">
        <v>1</v>
      </c>
      <c r="C75" s="123" t="s">
        <v>100</v>
      </c>
      <c r="D75" s="127" t="s">
        <v>125</v>
      </c>
      <c r="E75" s="124" t="s">
        <v>99</v>
      </c>
      <c r="F75" s="124" t="s">
        <v>44</v>
      </c>
      <c r="G75" s="125">
        <v>5</v>
      </c>
      <c r="H75" s="126" t="s">
        <v>112</v>
      </c>
      <c r="I75" s="74"/>
      <c r="J75" s="75"/>
      <c r="K75" s="75"/>
      <c r="L75" s="75"/>
      <c r="M75" s="75"/>
      <c r="N75" s="75"/>
      <c r="O75" s="75"/>
      <c r="P75" s="75"/>
      <c r="Q75" s="75"/>
      <c r="R75" s="75"/>
      <c r="S75" s="75"/>
      <c r="T75" s="75"/>
      <c r="U75" s="75"/>
      <c r="V75" s="75"/>
      <c r="W75" s="76"/>
    </row>
    <row r="76" spans="1:23" x14ac:dyDescent="0.25">
      <c r="A76" s="197">
        <v>36</v>
      </c>
      <c r="B76" s="123">
        <v>2</v>
      </c>
      <c r="C76" s="123" t="s">
        <v>100</v>
      </c>
      <c r="D76" s="127" t="s">
        <v>390</v>
      </c>
      <c r="E76" s="124" t="s">
        <v>99</v>
      </c>
      <c r="F76" s="124" t="s">
        <v>44</v>
      </c>
      <c r="G76" s="125">
        <v>3</v>
      </c>
      <c r="H76" s="126" t="s">
        <v>112</v>
      </c>
      <c r="I76" s="74"/>
      <c r="J76" s="75"/>
      <c r="K76" s="75"/>
      <c r="L76" s="75"/>
      <c r="M76" s="75"/>
      <c r="N76" s="75"/>
      <c r="O76" s="75"/>
      <c r="P76" s="75"/>
      <c r="Q76" s="75"/>
      <c r="R76" s="75"/>
      <c r="S76" s="75"/>
      <c r="T76" s="75"/>
      <c r="U76" s="75"/>
      <c r="V76" s="75"/>
      <c r="W76" s="76"/>
    </row>
    <row r="77" spans="1:23" x14ac:dyDescent="0.25">
      <c r="A77" s="197">
        <v>36</v>
      </c>
      <c r="B77" s="123">
        <v>3</v>
      </c>
      <c r="C77" s="123" t="s">
        <v>100</v>
      </c>
      <c r="D77" s="127" t="s">
        <v>376</v>
      </c>
      <c r="E77" s="124" t="s">
        <v>99</v>
      </c>
      <c r="F77" s="124" t="s">
        <v>44</v>
      </c>
      <c r="G77" s="125">
        <v>2</v>
      </c>
      <c r="H77" s="126" t="s">
        <v>112</v>
      </c>
      <c r="I77" s="74"/>
      <c r="J77" s="75"/>
      <c r="K77" s="75"/>
      <c r="L77" s="75"/>
      <c r="M77" s="75"/>
      <c r="N77" s="75"/>
      <c r="O77" s="75"/>
      <c r="P77" s="75"/>
      <c r="Q77" s="75"/>
      <c r="R77" s="75"/>
      <c r="S77" s="75"/>
      <c r="T77" s="75"/>
      <c r="U77" s="75"/>
      <c r="V77" s="75"/>
      <c r="W77" s="76"/>
    </row>
    <row r="78" spans="1:23" x14ac:dyDescent="0.25">
      <c r="A78" s="197">
        <v>46</v>
      </c>
      <c r="B78" s="123">
        <v>1</v>
      </c>
      <c r="C78" s="123" t="s">
        <v>100</v>
      </c>
      <c r="D78" s="127" t="s">
        <v>125</v>
      </c>
      <c r="E78" s="124" t="s">
        <v>94</v>
      </c>
      <c r="F78" s="124" t="s">
        <v>44</v>
      </c>
      <c r="G78" s="125">
        <v>5</v>
      </c>
      <c r="H78" s="126" t="s">
        <v>112</v>
      </c>
      <c r="I78" s="74"/>
      <c r="J78" s="75"/>
      <c r="K78" s="75"/>
      <c r="L78" s="75"/>
      <c r="M78" s="75"/>
      <c r="N78" s="75"/>
      <c r="O78" s="75"/>
      <c r="P78" s="75"/>
      <c r="Q78" s="75"/>
      <c r="R78" s="75"/>
      <c r="S78" s="75"/>
      <c r="T78" s="75"/>
      <c r="U78" s="75"/>
      <c r="V78" s="75"/>
      <c r="W78" s="76"/>
    </row>
    <row r="79" spans="1:23" x14ac:dyDescent="0.25">
      <c r="A79" s="197">
        <v>46</v>
      </c>
      <c r="B79" s="123">
        <v>2</v>
      </c>
      <c r="C79" s="123" t="s">
        <v>100</v>
      </c>
      <c r="D79" s="127" t="s">
        <v>390</v>
      </c>
      <c r="E79" s="124" t="s">
        <v>94</v>
      </c>
      <c r="F79" s="124" t="s">
        <v>44</v>
      </c>
      <c r="G79" s="125">
        <v>3</v>
      </c>
      <c r="H79" s="126" t="s">
        <v>112</v>
      </c>
      <c r="I79" s="74"/>
      <c r="J79" s="75"/>
      <c r="K79" s="75"/>
      <c r="L79" s="75"/>
      <c r="M79" s="75"/>
      <c r="N79" s="75"/>
      <c r="O79" s="75"/>
      <c r="P79" s="75"/>
      <c r="Q79" s="75"/>
      <c r="R79" s="75"/>
      <c r="S79" s="75"/>
      <c r="T79" s="75"/>
      <c r="U79" s="75"/>
      <c r="V79" s="75"/>
      <c r="W79" s="76"/>
    </row>
    <row r="80" spans="1:23" x14ac:dyDescent="0.25">
      <c r="A80" s="197">
        <v>46</v>
      </c>
      <c r="B80" s="123">
        <v>3</v>
      </c>
      <c r="C80" s="123" t="s">
        <v>100</v>
      </c>
      <c r="D80" s="127" t="s">
        <v>376</v>
      </c>
      <c r="E80" s="124" t="s">
        <v>94</v>
      </c>
      <c r="F80" s="124" t="s">
        <v>44</v>
      </c>
      <c r="G80" s="125">
        <v>1</v>
      </c>
      <c r="H80" s="126" t="s">
        <v>112</v>
      </c>
      <c r="I80" s="74"/>
      <c r="J80" s="75"/>
      <c r="K80" s="75"/>
      <c r="L80" s="75"/>
      <c r="M80" s="75"/>
      <c r="N80" s="75"/>
      <c r="O80" s="75"/>
      <c r="P80" s="75"/>
      <c r="Q80" s="75"/>
      <c r="R80" s="75"/>
      <c r="S80" s="75"/>
      <c r="T80" s="75"/>
      <c r="U80" s="75"/>
      <c r="V80" s="75"/>
      <c r="W80" s="76"/>
    </row>
    <row r="81" spans="1:23" x14ac:dyDescent="0.25">
      <c r="A81" s="197">
        <v>77</v>
      </c>
      <c r="B81" s="123">
        <v>1</v>
      </c>
      <c r="C81" s="123" t="s">
        <v>100</v>
      </c>
      <c r="D81" s="127" t="s">
        <v>125</v>
      </c>
      <c r="E81" s="124" t="s">
        <v>97</v>
      </c>
      <c r="F81" s="124" t="s">
        <v>44</v>
      </c>
      <c r="G81" s="125">
        <v>5</v>
      </c>
      <c r="H81" s="126" t="s">
        <v>112</v>
      </c>
      <c r="I81" s="74"/>
      <c r="J81" s="75"/>
      <c r="K81" s="75"/>
      <c r="L81" s="75"/>
      <c r="M81" s="75"/>
      <c r="N81" s="75"/>
      <c r="O81" s="75"/>
      <c r="P81" s="75"/>
      <c r="Q81" s="75"/>
      <c r="R81" s="75"/>
      <c r="S81" s="75"/>
      <c r="T81" s="75"/>
      <c r="U81" s="75"/>
      <c r="V81" s="75"/>
      <c r="W81" s="76"/>
    </row>
    <row r="82" spans="1:23" x14ac:dyDescent="0.25">
      <c r="A82" s="197">
        <v>77</v>
      </c>
      <c r="B82" s="123">
        <v>2</v>
      </c>
      <c r="C82" s="123" t="s">
        <v>100</v>
      </c>
      <c r="D82" s="127" t="s">
        <v>390</v>
      </c>
      <c r="E82" s="124" t="s">
        <v>97</v>
      </c>
      <c r="F82" s="124" t="s">
        <v>44</v>
      </c>
      <c r="G82" s="125">
        <v>3</v>
      </c>
      <c r="H82" s="126" t="s">
        <v>112</v>
      </c>
      <c r="I82" s="74"/>
      <c r="J82" s="75"/>
      <c r="K82" s="75"/>
      <c r="L82" s="75"/>
      <c r="M82" s="75"/>
      <c r="N82" s="75"/>
      <c r="O82" s="75"/>
      <c r="P82" s="75"/>
      <c r="Q82" s="75"/>
      <c r="R82" s="75"/>
      <c r="S82" s="75"/>
      <c r="T82" s="75"/>
      <c r="U82" s="75"/>
      <c r="V82" s="75"/>
      <c r="W82" s="76"/>
    </row>
    <row r="83" spans="1:23" x14ac:dyDescent="0.25">
      <c r="A83" s="197">
        <v>77</v>
      </c>
      <c r="B83" s="123">
        <v>3</v>
      </c>
      <c r="C83" s="123" t="s">
        <v>100</v>
      </c>
      <c r="D83" s="127" t="s">
        <v>376</v>
      </c>
      <c r="E83" s="124" t="s">
        <v>97</v>
      </c>
      <c r="F83" s="124" t="s">
        <v>44</v>
      </c>
      <c r="G83" s="125">
        <v>1</v>
      </c>
      <c r="H83" s="126" t="s">
        <v>112</v>
      </c>
      <c r="I83" s="74"/>
      <c r="J83" s="75"/>
      <c r="K83" s="75"/>
      <c r="L83" s="75"/>
      <c r="M83" s="75"/>
      <c r="N83" s="75"/>
      <c r="O83" s="75"/>
      <c r="P83" s="75"/>
      <c r="Q83" s="75"/>
      <c r="R83" s="75"/>
      <c r="S83" s="75"/>
      <c r="T83" s="75"/>
      <c r="U83" s="75"/>
      <c r="V83" s="75"/>
      <c r="W83" s="76"/>
    </row>
    <row r="84" spans="1:23" x14ac:dyDescent="0.25">
      <c r="A84" s="197">
        <v>77</v>
      </c>
      <c r="B84" s="123">
        <v>4</v>
      </c>
      <c r="C84" s="123" t="s">
        <v>101</v>
      </c>
      <c r="D84" s="127" t="s">
        <v>377</v>
      </c>
      <c r="E84" s="124" t="s">
        <v>97</v>
      </c>
      <c r="F84" s="124" t="s">
        <v>44</v>
      </c>
      <c r="G84" s="125">
        <v>3</v>
      </c>
      <c r="H84" s="126" t="s">
        <v>112</v>
      </c>
      <c r="I84" s="74"/>
      <c r="J84" s="75"/>
      <c r="K84" s="75"/>
      <c r="L84" s="75"/>
      <c r="M84" s="75"/>
      <c r="N84" s="75"/>
      <c r="O84" s="75"/>
      <c r="P84" s="75"/>
      <c r="Q84" s="75"/>
      <c r="R84" s="75"/>
      <c r="S84" s="75"/>
      <c r="T84" s="75"/>
      <c r="U84" s="75"/>
      <c r="V84" s="75"/>
      <c r="W84" s="76"/>
    </row>
    <row r="85" spans="1:23" x14ac:dyDescent="0.25">
      <c r="A85" s="197">
        <v>77</v>
      </c>
      <c r="B85" s="123">
        <v>5</v>
      </c>
      <c r="C85" s="123" t="s">
        <v>101</v>
      </c>
      <c r="D85" s="127" t="s">
        <v>393</v>
      </c>
      <c r="E85" s="124" t="s">
        <v>97</v>
      </c>
      <c r="F85" s="124" t="s">
        <v>44</v>
      </c>
      <c r="G85" s="125">
        <v>3</v>
      </c>
      <c r="H85" s="126" t="s">
        <v>112</v>
      </c>
      <c r="I85" s="74"/>
      <c r="J85" s="75"/>
      <c r="K85" s="75"/>
      <c r="L85" s="75"/>
      <c r="M85" s="75"/>
      <c r="N85" s="75"/>
      <c r="O85" s="75"/>
      <c r="P85" s="75"/>
      <c r="Q85" s="75"/>
      <c r="R85" s="75"/>
      <c r="S85" s="75"/>
      <c r="T85" s="75"/>
      <c r="U85" s="75"/>
      <c r="V85" s="75"/>
      <c r="W85" s="76"/>
    </row>
    <row r="86" spans="1:23" x14ac:dyDescent="0.25">
      <c r="A86" s="197">
        <v>77</v>
      </c>
      <c r="B86" s="123">
        <v>6</v>
      </c>
      <c r="C86" s="123" t="s">
        <v>101</v>
      </c>
      <c r="D86" s="127" t="s">
        <v>394</v>
      </c>
      <c r="E86" s="124" t="s">
        <v>97</v>
      </c>
      <c r="F86" s="124" t="s">
        <v>44</v>
      </c>
      <c r="G86" s="125">
        <v>2</v>
      </c>
      <c r="H86" s="126" t="s">
        <v>112</v>
      </c>
      <c r="I86" s="74"/>
      <c r="J86" s="75"/>
      <c r="K86" s="75"/>
      <c r="L86" s="75"/>
      <c r="M86" s="75"/>
      <c r="N86" s="75"/>
      <c r="O86" s="75"/>
      <c r="P86" s="75"/>
      <c r="Q86" s="75"/>
      <c r="R86" s="75"/>
      <c r="S86" s="75"/>
      <c r="T86" s="75"/>
      <c r="U86" s="75"/>
      <c r="V86" s="75"/>
      <c r="W86" s="76"/>
    </row>
    <row r="87" spans="1:23" x14ac:dyDescent="0.25">
      <c r="A87" s="197">
        <v>77</v>
      </c>
      <c r="B87" s="123">
        <v>7</v>
      </c>
      <c r="C87" s="123" t="s">
        <v>101</v>
      </c>
      <c r="D87" s="127" t="s">
        <v>391</v>
      </c>
      <c r="E87" s="124" t="s">
        <v>97</v>
      </c>
      <c r="F87" s="124" t="s">
        <v>44</v>
      </c>
      <c r="G87" s="125">
        <v>1</v>
      </c>
      <c r="H87" s="126" t="s">
        <v>112</v>
      </c>
      <c r="I87" s="74"/>
      <c r="J87" s="75"/>
      <c r="K87" s="75"/>
      <c r="L87" s="75"/>
      <c r="M87" s="75"/>
      <c r="N87" s="75"/>
      <c r="O87" s="75"/>
      <c r="P87" s="75"/>
      <c r="Q87" s="75"/>
      <c r="R87" s="75"/>
      <c r="S87" s="75"/>
      <c r="T87" s="75"/>
      <c r="U87" s="75"/>
      <c r="V87" s="75"/>
      <c r="W87" s="76"/>
    </row>
    <row r="88" spans="1:23" x14ac:dyDescent="0.25">
      <c r="A88" s="197">
        <v>77</v>
      </c>
      <c r="B88" s="123">
        <v>8</v>
      </c>
      <c r="C88" s="123" t="s">
        <v>101</v>
      </c>
      <c r="D88" s="127" t="s">
        <v>395</v>
      </c>
      <c r="E88" s="124" t="s">
        <v>93</v>
      </c>
      <c r="F88" s="124" t="s">
        <v>44</v>
      </c>
      <c r="G88" s="125">
        <v>1</v>
      </c>
      <c r="H88" s="126" t="s">
        <v>112</v>
      </c>
      <c r="I88" s="74"/>
      <c r="J88" s="75"/>
      <c r="K88" s="75"/>
      <c r="L88" s="75"/>
      <c r="M88" s="75"/>
      <c r="N88" s="75"/>
      <c r="O88" s="75"/>
      <c r="P88" s="75"/>
      <c r="Q88" s="75"/>
      <c r="R88" s="75"/>
      <c r="S88" s="75"/>
      <c r="T88" s="75"/>
      <c r="U88" s="75"/>
      <c r="V88" s="75"/>
      <c r="W88" s="76"/>
    </row>
    <row r="89" spans="1:23" x14ac:dyDescent="0.25">
      <c r="A89" s="197">
        <v>77</v>
      </c>
      <c r="B89" s="123">
        <v>9</v>
      </c>
      <c r="C89" s="123" t="s">
        <v>101</v>
      </c>
      <c r="D89" s="127" t="s">
        <v>396</v>
      </c>
      <c r="E89" s="124" t="s">
        <v>93</v>
      </c>
      <c r="F89" s="124" t="s">
        <v>44</v>
      </c>
      <c r="G89" s="125">
        <v>1</v>
      </c>
      <c r="H89" s="126" t="s">
        <v>112</v>
      </c>
      <c r="I89" s="74"/>
      <c r="J89" s="75"/>
      <c r="K89" s="75"/>
      <c r="L89" s="75"/>
      <c r="M89" s="75"/>
      <c r="N89" s="75"/>
      <c r="O89" s="75"/>
      <c r="P89" s="75"/>
      <c r="Q89" s="75"/>
      <c r="R89" s="75"/>
      <c r="S89" s="75"/>
      <c r="T89" s="75"/>
      <c r="U89" s="75"/>
      <c r="V89" s="75"/>
      <c r="W89" s="76"/>
    </row>
    <row r="90" spans="1:23" x14ac:dyDescent="0.25">
      <c r="A90" s="197">
        <v>77</v>
      </c>
      <c r="B90" s="123">
        <v>10</v>
      </c>
      <c r="C90" s="123" t="s">
        <v>101</v>
      </c>
      <c r="D90" s="127" t="s">
        <v>392</v>
      </c>
      <c r="E90" s="124" t="s">
        <v>93</v>
      </c>
      <c r="F90" s="124" t="s">
        <v>44</v>
      </c>
      <c r="G90" s="125">
        <v>1</v>
      </c>
      <c r="H90" s="126" t="s">
        <v>112</v>
      </c>
      <c r="I90" s="74"/>
      <c r="J90" s="75"/>
      <c r="K90" s="75"/>
      <c r="L90" s="75"/>
      <c r="M90" s="75"/>
      <c r="N90" s="75"/>
      <c r="O90" s="75"/>
      <c r="P90" s="75"/>
      <c r="Q90" s="75"/>
      <c r="R90" s="75"/>
      <c r="S90" s="75"/>
      <c r="T90" s="75"/>
      <c r="U90" s="75"/>
      <c r="V90" s="75"/>
      <c r="W90" s="76"/>
    </row>
    <row r="91" spans="1:23" x14ac:dyDescent="0.25">
      <c r="A91" s="197">
        <v>78</v>
      </c>
      <c r="B91" s="123">
        <v>1</v>
      </c>
      <c r="C91" s="123" t="s">
        <v>100</v>
      </c>
      <c r="D91" s="127" t="s">
        <v>125</v>
      </c>
      <c r="E91" s="124" t="s">
        <v>97</v>
      </c>
      <c r="F91" s="124" t="s">
        <v>44</v>
      </c>
      <c r="G91" s="125">
        <v>5</v>
      </c>
      <c r="H91" s="126" t="s">
        <v>112</v>
      </c>
      <c r="I91" s="74"/>
      <c r="J91" s="75"/>
      <c r="K91" s="75"/>
      <c r="L91" s="75"/>
      <c r="M91" s="75"/>
      <c r="N91" s="75"/>
      <c r="O91" s="75"/>
      <c r="P91" s="75"/>
      <c r="Q91" s="75"/>
      <c r="R91" s="75"/>
      <c r="S91" s="75"/>
      <c r="T91" s="75"/>
      <c r="U91" s="75"/>
      <c r="V91" s="75"/>
      <c r="W91" s="76"/>
    </row>
    <row r="92" spans="1:23" x14ac:dyDescent="0.25">
      <c r="A92" s="197">
        <v>78</v>
      </c>
      <c r="B92" s="122">
        <v>2</v>
      </c>
      <c r="C92" s="123" t="s">
        <v>100</v>
      </c>
      <c r="D92" s="127" t="s">
        <v>390</v>
      </c>
      <c r="E92" s="124" t="s">
        <v>97</v>
      </c>
      <c r="F92" s="124" t="s">
        <v>44</v>
      </c>
      <c r="G92" s="125">
        <v>3</v>
      </c>
      <c r="H92" s="126" t="s">
        <v>112</v>
      </c>
      <c r="I92" s="74"/>
      <c r="J92" s="75"/>
      <c r="K92" s="75"/>
      <c r="L92" s="75"/>
      <c r="M92" s="75"/>
      <c r="N92" s="75"/>
      <c r="O92" s="75"/>
      <c r="P92" s="75"/>
      <c r="Q92" s="75"/>
      <c r="R92" s="75"/>
      <c r="S92" s="75"/>
      <c r="T92" s="75"/>
      <c r="U92" s="75"/>
      <c r="V92" s="75"/>
      <c r="W92" s="76"/>
    </row>
    <row r="93" spans="1:23" x14ac:dyDescent="0.25">
      <c r="A93" s="197">
        <v>78</v>
      </c>
      <c r="B93" s="122">
        <v>3</v>
      </c>
      <c r="C93" s="123" t="s">
        <v>100</v>
      </c>
      <c r="D93" s="127" t="s">
        <v>376</v>
      </c>
      <c r="E93" s="124" t="s">
        <v>97</v>
      </c>
      <c r="F93" s="124" t="s">
        <v>44</v>
      </c>
      <c r="G93" s="125">
        <v>1</v>
      </c>
      <c r="H93" s="126" t="s">
        <v>112</v>
      </c>
      <c r="I93" s="74"/>
      <c r="J93" s="75"/>
      <c r="K93" s="75"/>
      <c r="L93" s="75"/>
      <c r="M93" s="75"/>
      <c r="N93" s="75"/>
      <c r="O93" s="75"/>
      <c r="P93" s="75"/>
      <c r="Q93" s="75"/>
      <c r="R93" s="75"/>
      <c r="S93" s="75"/>
      <c r="T93" s="75"/>
      <c r="U93" s="75"/>
      <c r="V93" s="75"/>
      <c r="W93" s="76"/>
    </row>
    <row r="94" spans="1:23" x14ac:dyDescent="0.25">
      <c r="A94" s="197">
        <v>78</v>
      </c>
      <c r="B94" s="122">
        <v>4</v>
      </c>
      <c r="C94" s="123" t="s">
        <v>101</v>
      </c>
      <c r="D94" s="127" t="s">
        <v>377</v>
      </c>
      <c r="E94" s="124" t="s">
        <v>97</v>
      </c>
      <c r="F94" s="124" t="s">
        <v>44</v>
      </c>
      <c r="G94" s="125">
        <v>3</v>
      </c>
      <c r="H94" s="126" t="s">
        <v>112</v>
      </c>
      <c r="I94" s="74"/>
      <c r="J94" s="75"/>
      <c r="K94" s="75"/>
      <c r="L94" s="75"/>
      <c r="M94" s="75"/>
      <c r="N94" s="75"/>
      <c r="O94" s="75"/>
      <c r="P94" s="75"/>
      <c r="Q94" s="75"/>
      <c r="R94" s="75"/>
      <c r="S94" s="75"/>
      <c r="T94" s="75"/>
      <c r="U94" s="75"/>
      <c r="V94" s="75"/>
      <c r="W94" s="76"/>
    </row>
    <row r="95" spans="1:23" x14ac:dyDescent="0.25">
      <c r="A95" s="197">
        <v>78</v>
      </c>
      <c r="B95" s="122">
        <v>5</v>
      </c>
      <c r="C95" s="123" t="s">
        <v>101</v>
      </c>
      <c r="D95" s="127" t="s">
        <v>393</v>
      </c>
      <c r="E95" s="124" t="s">
        <v>97</v>
      </c>
      <c r="F95" s="124" t="s">
        <v>44</v>
      </c>
      <c r="G95" s="125">
        <v>3</v>
      </c>
      <c r="H95" s="126" t="s">
        <v>112</v>
      </c>
      <c r="I95" s="74"/>
      <c r="J95" s="75"/>
      <c r="K95" s="75"/>
      <c r="L95" s="75"/>
      <c r="M95" s="75"/>
      <c r="N95" s="75"/>
      <c r="O95" s="75"/>
      <c r="P95" s="75"/>
      <c r="Q95" s="75"/>
      <c r="R95" s="75"/>
      <c r="S95" s="75"/>
      <c r="T95" s="75"/>
      <c r="U95" s="75"/>
      <c r="V95" s="75"/>
      <c r="W95" s="76"/>
    </row>
    <row r="96" spans="1:23" x14ac:dyDescent="0.25">
      <c r="A96" s="197">
        <v>78</v>
      </c>
      <c r="B96" s="122">
        <v>6</v>
      </c>
      <c r="C96" s="123" t="s">
        <v>101</v>
      </c>
      <c r="D96" s="127" t="s">
        <v>394</v>
      </c>
      <c r="E96" s="124" t="s">
        <v>97</v>
      </c>
      <c r="F96" s="124" t="s">
        <v>44</v>
      </c>
      <c r="G96" s="125">
        <v>2</v>
      </c>
      <c r="H96" s="126" t="s">
        <v>112</v>
      </c>
      <c r="I96" s="74"/>
      <c r="J96" s="75"/>
      <c r="K96" s="75"/>
      <c r="L96" s="75"/>
      <c r="M96" s="75"/>
      <c r="N96" s="75"/>
      <c r="O96" s="75"/>
      <c r="P96" s="75"/>
      <c r="Q96" s="75"/>
      <c r="R96" s="75"/>
      <c r="S96" s="75"/>
      <c r="T96" s="75"/>
      <c r="U96" s="75"/>
      <c r="V96" s="75"/>
      <c r="W96" s="76"/>
    </row>
    <row r="97" spans="1:23" x14ac:dyDescent="0.25">
      <c r="A97" s="197">
        <v>78</v>
      </c>
      <c r="B97" s="122">
        <v>7</v>
      </c>
      <c r="C97" s="123" t="s">
        <v>101</v>
      </c>
      <c r="D97" s="127" t="s">
        <v>391</v>
      </c>
      <c r="E97" s="124" t="s">
        <v>97</v>
      </c>
      <c r="F97" s="124" t="s">
        <v>44</v>
      </c>
      <c r="G97" s="125">
        <v>1</v>
      </c>
      <c r="H97" s="126" t="s">
        <v>112</v>
      </c>
      <c r="I97" s="74"/>
      <c r="J97" s="75"/>
      <c r="K97" s="75"/>
      <c r="L97" s="75"/>
      <c r="M97" s="75"/>
      <c r="N97" s="75"/>
      <c r="O97" s="75"/>
      <c r="P97" s="75"/>
      <c r="Q97" s="75"/>
      <c r="R97" s="75"/>
      <c r="S97" s="75"/>
      <c r="T97" s="75"/>
      <c r="U97" s="75"/>
      <c r="V97" s="75"/>
      <c r="W97" s="76"/>
    </row>
    <row r="98" spans="1:23" x14ac:dyDescent="0.25">
      <c r="A98" s="197">
        <v>78</v>
      </c>
      <c r="B98" s="122">
        <v>8</v>
      </c>
      <c r="C98" s="123" t="s">
        <v>101</v>
      </c>
      <c r="D98" s="127" t="s">
        <v>395</v>
      </c>
      <c r="E98" s="124" t="s">
        <v>93</v>
      </c>
      <c r="F98" s="124" t="s">
        <v>44</v>
      </c>
      <c r="G98" s="125">
        <v>1</v>
      </c>
      <c r="H98" s="126" t="s">
        <v>112</v>
      </c>
      <c r="I98" s="74"/>
      <c r="J98" s="75"/>
      <c r="K98" s="75"/>
      <c r="L98" s="75"/>
      <c r="M98" s="75"/>
      <c r="N98" s="75"/>
      <c r="O98" s="75"/>
      <c r="P98" s="75"/>
      <c r="Q98" s="75"/>
      <c r="R98" s="75"/>
      <c r="S98" s="75"/>
      <c r="T98" s="75"/>
      <c r="U98" s="75"/>
      <c r="V98" s="75"/>
      <c r="W98" s="76"/>
    </row>
    <row r="99" spans="1:23" x14ac:dyDescent="0.25">
      <c r="A99" s="197">
        <v>78</v>
      </c>
      <c r="B99" s="122">
        <v>9</v>
      </c>
      <c r="C99" s="123" t="s">
        <v>101</v>
      </c>
      <c r="D99" s="127" t="s">
        <v>396</v>
      </c>
      <c r="E99" s="124" t="s">
        <v>93</v>
      </c>
      <c r="F99" s="124" t="s">
        <v>44</v>
      </c>
      <c r="G99" s="125">
        <v>1</v>
      </c>
      <c r="H99" s="126" t="s">
        <v>112</v>
      </c>
      <c r="I99" s="74"/>
      <c r="J99" s="75"/>
      <c r="K99" s="75"/>
      <c r="L99" s="75"/>
      <c r="M99" s="75"/>
      <c r="N99" s="75"/>
      <c r="O99" s="75"/>
      <c r="P99" s="75"/>
      <c r="Q99" s="75"/>
      <c r="R99" s="75"/>
      <c r="S99" s="75"/>
      <c r="T99" s="75"/>
      <c r="U99" s="75"/>
      <c r="V99" s="75"/>
      <c r="W99" s="76"/>
    </row>
    <row r="100" spans="1:23" x14ac:dyDescent="0.25">
      <c r="A100" s="197">
        <v>78</v>
      </c>
      <c r="B100" s="122">
        <v>10</v>
      </c>
      <c r="C100" s="123" t="s">
        <v>101</v>
      </c>
      <c r="D100" s="127" t="s">
        <v>392</v>
      </c>
      <c r="E100" s="124" t="s">
        <v>93</v>
      </c>
      <c r="F100" s="124" t="s">
        <v>44</v>
      </c>
      <c r="G100" s="125">
        <v>1</v>
      </c>
      <c r="H100" s="126" t="s">
        <v>112</v>
      </c>
      <c r="I100" s="74"/>
      <c r="J100" s="75"/>
      <c r="K100" s="75"/>
      <c r="L100" s="75"/>
      <c r="M100" s="75"/>
      <c r="N100" s="75"/>
      <c r="O100" s="75"/>
      <c r="P100" s="75"/>
      <c r="Q100" s="75"/>
      <c r="R100" s="75"/>
      <c r="S100" s="75"/>
      <c r="T100" s="75"/>
      <c r="U100" s="75"/>
      <c r="V100" s="75"/>
      <c r="W100" s="76"/>
    </row>
    <row r="101" spans="1:23" x14ac:dyDescent="0.25">
      <c r="A101" s="197">
        <v>37</v>
      </c>
      <c r="B101" s="123">
        <v>1</v>
      </c>
      <c r="C101" s="123" t="s">
        <v>102</v>
      </c>
      <c r="D101" s="127" t="s">
        <v>397</v>
      </c>
      <c r="E101" s="124" t="s">
        <v>92</v>
      </c>
      <c r="F101" s="124" t="s">
        <v>43</v>
      </c>
      <c r="G101" s="125">
        <v>3</v>
      </c>
      <c r="H101" s="126" t="s">
        <v>112</v>
      </c>
      <c r="I101" s="74"/>
      <c r="J101" s="75"/>
      <c r="K101" s="75"/>
      <c r="L101" s="75"/>
      <c r="M101" s="75"/>
      <c r="N101" s="75"/>
      <c r="O101" s="75"/>
      <c r="P101" s="75"/>
      <c r="Q101" s="75"/>
      <c r="R101" s="75"/>
      <c r="S101" s="75"/>
      <c r="T101" s="75"/>
      <c r="U101" s="75"/>
      <c r="V101" s="75"/>
      <c r="W101" s="76"/>
    </row>
    <row r="102" spans="1:23" x14ac:dyDescent="0.25">
      <c r="A102" s="197">
        <v>37</v>
      </c>
      <c r="B102" s="123">
        <v>2</v>
      </c>
      <c r="C102" s="123" t="s">
        <v>102</v>
      </c>
      <c r="D102" s="127" t="s">
        <v>398</v>
      </c>
      <c r="E102" s="124" t="s">
        <v>92</v>
      </c>
      <c r="F102" s="124" t="s">
        <v>43</v>
      </c>
      <c r="G102" s="125">
        <v>2</v>
      </c>
      <c r="H102" s="126" t="s">
        <v>112</v>
      </c>
      <c r="I102" s="74"/>
      <c r="J102" s="75"/>
      <c r="K102" s="75"/>
      <c r="L102" s="75"/>
      <c r="M102" s="75"/>
      <c r="N102" s="75"/>
      <c r="O102" s="75"/>
      <c r="P102" s="75"/>
      <c r="Q102" s="75"/>
      <c r="R102" s="75"/>
      <c r="S102" s="75"/>
      <c r="T102" s="75"/>
      <c r="U102" s="75"/>
      <c r="V102" s="75"/>
      <c r="W102" s="76"/>
    </row>
    <row r="103" spans="1:23" x14ac:dyDescent="0.25">
      <c r="A103" s="197">
        <v>37</v>
      </c>
      <c r="B103" s="123">
        <v>3</v>
      </c>
      <c r="C103" s="123" t="s">
        <v>102</v>
      </c>
      <c r="D103" s="127" t="s">
        <v>399</v>
      </c>
      <c r="E103" s="124" t="s">
        <v>92</v>
      </c>
      <c r="F103" s="124" t="s">
        <v>43</v>
      </c>
      <c r="G103" s="125">
        <v>3</v>
      </c>
      <c r="H103" s="126" t="s">
        <v>112</v>
      </c>
      <c r="I103" s="74"/>
      <c r="J103" s="75"/>
      <c r="K103" s="75"/>
      <c r="L103" s="75"/>
      <c r="M103" s="75"/>
      <c r="N103" s="75"/>
      <c r="O103" s="75"/>
      <c r="P103" s="75"/>
      <c r="Q103" s="75"/>
      <c r="R103" s="75"/>
      <c r="S103" s="75"/>
      <c r="T103" s="75"/>
      <c r="U103" s="75"/>
      <c r="V103" s="75"/>
      <c r="W103" s="76"/>
    </row>
    <row r="104" spans="1:23" x14ac:dyDescent="0.25">
      <c r="A104" s="197">
        <v>37</v>
      </c>
      <c r="B104" s="123">
        <v>4</v>
      </c>
      <c r="C104" s="123" t="s">
        <v>102</v>
      </c>
      <c r="D104" s="127" t="s">
        <v>400</v>
      </c>
      <c r="E104" s="124" t="s">
        <v>92</v>
      </c>
      <c r="F104" s="124" t="s">
        <v>43</v>
      </c>
      <c r="G104" s="125">
        <v>2</v>
      </c>
      <c r="H104" s="126" t="s">
        <v>112</v>
      </c>
      <c r="I104" s="74"/>
      <c r="J104" s="75"/>
      <c r="K104" s="75"/>
      <c r="L104" s="75"/>
      <c r="M104" s="75"/>
      <c r="N104" s="75"/>
      <c r="O104" s="75"/>
      <c r="P104" s="75"/>
      <c r="Q104" s="75"/>
      <c r="R104" s="75"/>
      <c r="S104" s="75"/>
      <c r="T104" s="75"/>
      <c r="U104" s="75"/>
      <c r="V104" s="75"/>
      <c r="W104" s="76"/>
    </row>
    <row r="105" spans="1:23" x14ac:dyDescent="0.25">
      <c r="A105" s="197">
        <v>37</v>
      </c>
      <c r="B105" s="123">
        <v>5</v>
      </c>
      <c r="C105" s="123" t="s">
        <v>102</v>
      </c>
      <c r="D105" s="127" t="s">
        <v>401</v>
      </c>
      <c r="E105" s="124" t="s">
        <v>92</v>
      </c>
      <c r="F105" s="124" t="s">
        <v>43</v>
      </c>
      <c r="G105" s="125">
        <v>2</v>
      </c>
      <c r="H105" s="126" t="s">
        <v>112</v>
      </c>
      <c r="I105" s="74"/>
      <c r="J105" s="75"/>
      <c r="K105" s="75"/>
      <c r="L105" s="75"/>
      <c r="M105" s="75"/>
      <c r="N105" s="75"/>
      <c r="O105" s="75"/>
      <c r="P105" s="75"/>
      <c r="Q105" s="75"/>
      <c r="R105" s="75"/>
      <c r="S105" s="75"/>
      <c r="T105" s="75"/>
      <c r="U105" s="75"/>
      <c r="V105" s="75"/>
      <c r="W105" s="76"/>
    </row>
    <row r="106" spans="1:23" x14ac:dyDescent="0.25">
      <c r="A106" s="197">
        <v>37</v>
      </c>
      <c r="B106" s="123">
        <v>6</v>
      </c>
      <c r="C106" s="123" t="s">
        <v>102</v>
      </c>
      <c r="D106" s="127" t="s">
        <v>402</v>
      </c>
      <c r="E106" s="124" t="s">
        <v>92</v>
      </c>
      <c r="F106" s="124" t="s">
        <v>43</v>
      </c>
      <c r="G106" s="125">
        <v>3</v>
      </c>
      <c r="H106" s="126" t="s">
        <v>112</v>
      </c>
      <c r="I106" s="74"/>
      <c r="J106" s="75"/>
      <c r="K106" s="75"/>
      <c r="L106" s="75"/>
      <c r="M106" s="75"/>
      <c r="N106" s="75"/>
      <c r="O106" s="75"/>
      <c r="P106" s="75"/>
      <c r="Q106" s="75"/>
      <c r="R106" s="75"/>
      <c r="S106" s="75"/>
      <c r="T106" s="75"/>
      <c r="U106" s="75"/>
      <c r="V106" s="75"/>
      <c r="W106" s="76"/>
    </row>
    <row r="107" spans="1:23" x14ac:dyDescent="0.25">
      <c r="A107" s="197">
        <v>37</v>
      </c>
      <c r="B107" s="123">
        <v>7</v>
      </c>
      <c r="C107" s="123" t="s">
        <v>102</v>
      </c>
      <c r="D107" s="127" t="s">
        <v>403</v>
      </c>
      <c r="E107" s="124" t="s">
        <v>92</v>
      </c>
      <c r="F107" s="124" t="s">
        <v>43</v>
      </c>
      <c r="G107" s="125">
        <v>2</v>
      </c>
      <c r="H107" s="126" t="s">
        <v>112</v>
      </c>
      <c r="I107" s="74"/>
      <c r="J107" s="75"/>
      <c r="K107" s="75"/>
      <c r="L107" s="75"/>
      <c r="M107" s="75"/>
      <c r="N107" s="75"/>
      <c r="O107" s="75"/>
      <c r="P107" s="75"/>
      <c r="Q107" s="75"/>
      <c r="R107" s="75"/>
      <c r="S107" s="75"/>
      <c r="T107" s="75"/>
      <c r="U107" s="75"/>
      <c r="V107" s="75"/>
      <c r="W107" s="76"/>
    </row>
    <row r="108" spans="1:23" x14ac:dyDescent="0.25">
      <c r="A108" s="197">
        <v>37</v>
      </c>
      <c r="B108" s="123">
        <v>8</v>
      </c>
      <c r="C108" s="123" t="s">
        <v>102</v>
      </c>
      <c r="D108" s="127" t="s">
        <v>404</v>
      </c>
      <c r="E108" s="124" t="s">
        <v>92</v>
      </c>
      <c r="F108" s="124" t="s">
        <v>43</v>
      </c>
      <c r="G108" s="125">
        <v>3</v>
      </c>
      <c r="H108" s="126" t="s">
        <v>112</v>
      </c>
      <c r="I108" s="74"/>
      <c r="J108" s="75"/>
      <c r="K108" s="75"/>
      <c r="L108" s="75"/>
      <c r="M108" s="75"/>
      <c r="N108" s="75"/>
      <c r="O108" s="75"/>
      <c r="P108" s="75"/>
      <c r="Q108" s="75"/>
      <c r="R108" s="75"/>
      <c r="S108" s="75"/>
      <c r="T108" s="75"/>
      <c r="U108" s="75"/>
      <c r="V108" s="75"/>
      <c r="W108" s="76"/>
    </row>
    <row r="109" spans="1:23" x14ac:dyDescent="0.25">
      <c r="A109" s="197">
        <v>37</v>
      </c>
      <c r="B109" s="123">
        <v>9</v>
      </c>
      <c r="C109" s="123" t="s">
        <v>102</v>
      </c>
      <c r="D109" s="127" t="s">
        <v>405</v>
      </c>
      <c r="E109" s="124" t="s">
        <v>92</v>
      </c>
      <c r="F109" s="124" t="s">
        <v>43</v>
      </c>
      <c r="G109" s="125">
        <v>3</v>
      </c>
      <c r="H109" s="126" t="s">
        <v>112</v>
      </c>
      <c r="I109" s="74"/>
      <c r="J109" s="75"/>
      <c r="K109" s="75"/>
      <c r="L109" s="75"/>
      <c r="M109" s="75"/>
      <c r="N109" s="75"/>
      <c r="O109" s="75"/>
      <c r="P109" s="75"/>
      <c r="Q109" s="75"/>
      <c r="R109" s="75"/>
      <c r="S109" s="75"/>
      <c r="T109" s="75"/>
      <c r="U109" s="75"/>
      <c r="V109" s="75"/>
      <c r="W109" s="76"/>
    </row>
    <row r="110" spans="1:23" x14ac:dyDescent="0.25">
      <c r="A110" s="197">
        <v>37</v>
      </c>
      <c r="B110" s="123">
        <v>10</v>
      </c>
      <c r="C110" s="123" t="s">
        <v>102</v>
      </c>
      <c r="D110" s="127" t="s">
        <v>406</v>
      </c>
      <c r="E110" s="124" t="s">
        <v>92</v>
      </c>
      <c r="F110" s="124" t="s">
        <v>43</v>
      </c>
      <c r="G110" s="125">
        <v>2</v>
      </c>
      <c r="H110" s="126" t="s">
        <v>112</v>
      </c>
      <c r="I110" s="74"/>
      <c r="J110" s="75"/>
      <c r="K110" s="75"/>
      <c r="L110" s="75"/>
      <c r="M110" s="75"/>
      <c r="N110" s="75"/>
      <c r="O110" s="75"/>
      <c r="P110" s="75"/>
      <c r="Q110" s="75"/>
      <c r="R110" s="75"/>
      <c r="S110" s="75"/>
      <c r="T110" s="75"/>
      <c r="U110" s="75"/>
      <c r="V110" s="75"/>
      <c r="W110" s="76"/>
    </row>
    <row r="111" spans="1:23" x14ac:dyDescent="0.25">
      <c r="A111" s="197">
        <v>37</v>
      </c>
      <c r="B111" s="123">
        <v>11</v>
      </c>
      <c r="C111" s="123" t="s">
        <v>102</v>
      </c>
      <c r="D111" s="127" t="s">
        <v>407</v>
      </c>
      <c r="E111" s="124" t="s">
        <v>92</v>
      </c>
      <c r="F111" s="124" t="s">
        <v>43</v>
      </c>
      <c r="G111" s="125">
        <v>3</v>
      </c>
      <c r="H111" s="126" t="s">
        <v>112</v>
      </c>
      <c r="I111" s="74"/>
      <c r="J111" s="75"/>
      <c r="K111" s="75"/>
      <c r="L111" s="75"/>
      <c r="M111" s="75"/>
      <c r="N111" s="75"/>
      <c r="O111" s="75"/>
      <c r="P111" s="75"/>
      <c r="Q111" s="75"/>
      <c r="R111" s="75"/>
      <c r="S111" s="75"/>
      <c r="T111" s="75"/>
      <c r="U111" s="75"/>
      <c r="V111" s="75"/>
      <c r="W111" s="76"/>
    </row>
    <row r="112" spans="1:23" x14ac:dyDescent="0.25">
      <c r="A112" s="197">
        <v>37</v>
      </c>
      <c r="B112" s="216">
        <v>12</v>
      </c>
      <c r="C112" s="216" t="s">
        <v>102</v>
      </c>
      <c r="D112" s="127" t="s">
        <v>425</v>
      </c>
      <c r="E112" s="124" t="s">
        <v>94</v>
      </c>
      <c r="F112" s="124" t="s">
        <v>43</v>
      </c>
      <c r="G112" s="125">
        <v>6</v>
      </c>
      <c r="H112" s="126" t="s">
        <v>112</v>
      </c>
      <c r="I112" s="74"/>
      <c r="J112" s="75"/>
      <c r="K112" s="75"/>
      <c r="L112" s="75"/>
      <c r="M112" s="75"/>
      <c r="N112" s="75"/>
      <c r="O112" s="75"/>
      <c r="P112" s="75"/>
      <c r="Q112" s="75"/>
      <c r="R112" s="75"/>
      <c r="S112" s="75"/>
      <c r="T112" s="75"/>
      <c r="U112" s="75"/>
      <c r="V112" s="75"/>
      <c r="W112" s="76"/>
    </row>
    <row r="113" spans="1:23" x14ac:dyDescent="0.25">
      <c r="A113" s="197">
        <v>37</v>
      </c>
      <c r="B113" s="216">
        <v>13</v>
      </c>
      <c r="C113" s="216" t="s">
        <v>102</v>
      </c>
      <c r="D113" s="127" t="s">
        <v>426</v>
      </c>
      <c r="E113" s="124" t="s">
        <v>94</v>
      </c>
      <c r="F113" s="124" t="s">
        <v>43</v>
      </c>
      <c r="G113" s="125">
        <v>8</v>
      </c>
      <c r="H113" s="126" t="s">
        <v>112</v>
      </c>
      <c r="I113" s="74"/>
      <c r="J113" s="75"/>
      <c r="K113" s="75"/>
      <c r="L113" s="75"/>
      <c r="M113" s="75"/>
      <c r="N113" s="75"/>
      <c r="O113" s="75"/>
      <c r="P113" s="75"/>
      <c r="Q113" s="75"/>
      <c r="R113" s="75"/>
      <c r="S113" s="75"/>
      <c r="T113" s="75"/>
      <c r="U113" s="75"/>
      <c r="V113" s="75"/>
      <c r="W113" s="76"/>
    </row>
    <row r="114" spans="1:23" x14ac:dyDescent="0.25">
      <c r="A114" s="197">
        <v>37</v>
      </c>
      <c r="B114" s="123">
        <v>1</v>
      </c>
      <c r="C114" s="123" t="s">
        <v>102</v>
      </c>
      <c r="D114" s="127" t="s">
        <v>408</v>
      </c>
      <c r="E114" s="124" t="s">
        <v>92</v>
      </c>
      <c r="F114" s="124" t="s">
        <v>43</v>
      </c>
      <c r="G114" s="125">
        <v>5</v>
      </c>
      <c r="H114" s="126" t="s">
        <v>112</v>
      </c>
      <c r="I114" s="74"/>
      <c r="J114" s="75"/>
      <c r="K114" s="75"/>
      <c r="L114" s="75"/>
      <c r="M114" s="75"/>
      <c r="N114" s="75"/>
      <c r="O114" s="75"/>
      <c r="P114" s="75"/>
      <c r="Q114" s="75"/>
      <c r="R114" s="75"/>
      <c r="S114" s="75"/>
      <c r="T114" s="75"/>
      <c r="U114" s="75"/>
      <c r="V114" s="75"/>
      <c r="W114" s="76"/>
    </row>
    <row r="115" spans="1:23" x14ac:dyDescent="0.25">
      <c r="A115" s="197">
        <v>37</v>
      </c>
      <c r="B115" s="123">
        <v>2</v>
      </c>
      <c r="C115" s="123" t="s">
        <v>102</v>
      </c>
      <c r="D115" s="127" t="s">
        <v>409</v>
      </c>
      <c r="E115" s="124" t="s">
        <v>92</v>
      </c>
      <c r="F115" s="124" t="s">
        <v>43</v>
      </c>
      <c r="G115" s="125">
        <v>1</v>
      </c>
      <c r="H115" s="126" t="s">
        <v>112</v>
      </c>
      <c r="I115" s="74"/>
      <c r="J115" s="75"/>
      <c r="K115" s="75"/>
      <c r="L115" s="75"/>
      <c r="M115" s="75"/>
      <c r="N115" s="75"/>
      <c r="O115" s="75"/>
      <c r="P115" s="75"/>
      <c r="Q115" s="75"/>
      <c r="R115" s="75"/>
      <c r="S115" s="75"/>
      <c r="T115" s="75"/>
      <c r="U115" s="75"/>
      <c r="V115" s="75"/>
      <c r="W115" s="76"/>
    </row>
    <row r="116" spans="1:23" x14ac:dyDescent="0.25">
      <c r="A116" s="197">
        <v>37</v>
      </c>
      <c r="B116" s="123">
        <v>3</v>
      </c>
      <c r="C116" s="123" t="s">
        <v>102</v>
      </c>
      <c r="D116" s="127" t="s">
        <v>410</v>
      </c>
      <c r="E116" s="124" t="s">
        <v>92</v>
      </c>
      <c r="F116" s="124" t="s">
        <v>43</v>
      </c>
      <c r="G116" s="125">
        <v>3</v>
      </c>
      <c r="H116" s="126" t="s">
        <v>112</v>
      </c>
      <c r="I116" s="74"/>
      <c r="J116" s="75"/>
      <c r="K116" s="75"/>
      <c r="L116" s="75"/>
      <c r="M116" s="75"/>
      <c r="N116" s="75"/>
      <c r="O116" s="75"/>
      <c r="P116" s="75"/>
      <c r="Q116" s="75"/>
      <c r="R116" s="75"/>
      <c r="S116" s="75"/>
      <c r="T116" s="75"/>
      <c r="U116" s="75"/>
      <c r="V116" s="75"/>
      <c r="W116" s="76"/>
    </row>
    <row r="117" spans="1:23" x14ac:dyDescent="0.25">
      <c r="A117" s="197">
        <v>37</v>
      </c>
      <c r="B117" s="123">
        <v>4</v>
      </c>
      <c r="C117" s="123" t="s">
        <v>102</v>
      </c>
      <c r="D117" s="127" t="s">
        <v>411</v>
      </c>
      <c r="E117" s="124" t="s">
        <v>92</v>
      </c>
      <c r="F117" s="124" t="s">
        <v>43</v>
      </c>
      <c r="G117" s="125">
        <v>3</v>
      </c>
      <c r="H117" s="126" t="s">
        <v>112</v>
      </c>
      <c r="I117" s="74"/>
      <c r="J117" s="75"/>
      <c r="K117" s="75"/>
      <c r="L117" s="75"/>
      <c r="M117" s="75"/>
      <c r="N117" s="75"/>
      <c r="O117" s="75"/>
      <c r="P117" s="75"/>
      <c r="Q117" s="75"/>
      <c r="R117" s="75"/>
      <c r="S117" s="75"/>
      <c r="T117" s="75"/>
      <c r="U117" s="75"/>
      <c r="V117" s="75"/>
      <c r="W117" s="76"/>
    </row>
    <row r="118" spans="1:23" x14ac:dyDescent="0.25">
      <c r="A118" s="197">
        <v>37</v>
      </c>
      <c r="B118" s="123">
        <v>5</v>
      </c>
      <c r="C118" s="123" t="s">
        <v>102</v>
      </c>
      <c r="D118" s="127" t="s">
        <v>412</v>
      </c>
      <c r="E118" s="124" t="s">
        <v>92</v>
      </c>
      <c r="F118" s="124" t="s">
        <v>43</v>
      </c>
      <c r="G118" s="125">
        <v>3</v>
      </c>
      <c r="H118" s="126" t="s">
        <v>112</v>
      </c>
      <c r="I118" s="74"/>
      <c r="J118" s="75"/>
      <c r="K118" s="75"/>
      <c r="L118" s="75"/>
      <c r="M118" s="75"/>
      <c r="N118" s="75"/>
      <c r="O118" s="75"/>
      <c r="P118" s="75"/>
      <c r="Q118" s="75"/>
      <c r="R118" s="75"/>
      <c r="S118" s="75"/>
      <c r="T118" s="75"/>
      <c r="U118" s="75"/>
      <c r="V118" s="75"/>
      <c r="W118" s="76"/>
    </row>
    <row r="119" spans="1:23" x14ac:dyDescent="0.25">
      <c r="A119" s="197">
        <v>37</v>
      </c>
      <c r="B119" s="123">
        <v>6</v>
      </c>
      <c r="C119" s="123" t="s">
        <v>102</v>
      </c>
      <c r="D119" s="127" t="s">
        <v>413</v>
      </c>
      <c r="E119" s="124" t="s">
        <v>92</v>
      </c>
      <c r="F119" s="124" t="s">
        <v>43</v>
      </c>
      <c r="G119" s="125">
        <v>3</v>
      </c>
      <c r="H119" s="126" t="s">
        <v>112</v>
      </c>
      <c r="I119" s="74"/>
      <c r="J119" s="75"/>
      <c r="K119" s="75"/>
      <c r="L119" s="75"/>
      <c r="M119" s="75"/>
      <c r="N119" s="75"/>
      <c r="O119" s="75"/>
      <c r="P119" s="75"/>
      <c r="Q119" s="75"/>
      <c r="R119" s="75"/>
      <c r="S119" s="75"/>
      <c r="T119" s="75"/>
      <c r="U119" s="75"/>
      <c r="V119" s="75"/>
      <c r="W119" s="76"/>
    </row>
    <row r="120" spans="1:23" x14ac:dyDescent="0.25">
      <c r="A120" s="197">
        <v>37</v>
      </c>
      <c r="B120" s="123">
        <v>7</v>
      </c>
      <c r="C120" s="216" t="s">
        <v>102</v>
      </c>
      <c r="D120" s="127" t="s">
        <v>425</v>
      </c>
      <c r="E120" s="124" t="s">
        <v>94</v>
      </c>
      <c r="F120" s="124" t="s">
        <v>43</v>
      </c>
      <c r="G120" s="125">
        <v>6</v>
      </c>
      <c r="H120" s="126" t="s">
        <v>112</v>
      </c>
      <c r="I120" s="74"/>
      <c r="J120" s="75"/>
      <c r="K120" s="75"/>
      <c r="L120" s="75"/>
      <c r="M120" s="75"/>
      <c r="N120" s="75"/>
      <c r="O120" s="75"/>
      <c r="P120" s="75"/>
      <c r="Q120" s="75"/>
      <c r="R120" s="75"/>
      <c r="S120" s="75"/>
      <c r="T120" s="75"/>
      <c r="U120" s="75"/>
      <c r="V120" s="75"/>
      <c r="W120" s="76"/>
    </row>
    <row r="121" spans="1:23" x14ac:dyDescent="0.25">
      <c r="A121" s="197">
        <v>37</v>
      </c>
      <c r="B121" s="123">
        <v>8</v>
      </c>
      <c r="C121" s="216" t="s">
        <v>102</v>
      </c>
      <c r="D121" s="127" t="s">
        <v>426</v>
      </c>
      <c r="E121" s="124" t="s">
        <v>94</v>
      </c>
      <c r="F121" s="124" t="s">
        <v>43</v>
      </c>
      <c r="G121" s="125">
        <v>8</v>
      </c>
      <c r="H121" s="126" t="s">
        <v>112</v>
      </c>
      <c r="I121" s="74"/>
      <c r="J121" s="75"/>
      <c r="K121" s="75"/>
      <c r="L121" s="75"/>
      <c r="M121" s="75"/>
      <c r="N121" s="75"/>
      <c r="O121" s="75"/>
      <c r="P121" s="75"/>
      <c r="Q121" s="75"/>
      <c r="R121" s="75"/>
      <c r="S121" s="75"/>
      <c r="T121" s="75"/>
      <c r="U121" s="75"/>
      <c r="V121" s="75"/>
      <c r="W121" s="76"/>
    </row>
    <row r="122" spans="1:23" x14ac:dyDescent="0.25">
      <c r="A122" s="197">
        <v>75</v>
      </c>
      <c r="B122" s="123">
        <v>1</v>
      </c>
      <c r="C122" s="123" t="s">
        <v>100</v>
      </c>
      <c r="D122" s="127" t="s">
        <v>125</v>
      </c>
      <c r="E122" s="124" t="s">
        <v>95</v>
      </c>
      <c r="F122" s="124" t="s">
        <v>43</v>
      </c>
      <c r="G122" s="125">
        <v>5</v>
      </c>
      <c r="H122" s="126" t="s">
        <v>112</v>
      </c>
      <c r="I122" s="74"/>
      <c r="J122" s="75"/>
      <c r="K122" s="75"/>
      <c r="L122" s="75"/>
      <c r="M122" s="75"/>
      <c r="N122" s="75"/>
      <c r="O122" s="75"/>
      <c r="P122" s="75"/>
      <c r="Q122" s="75"/>
      <c r="R122" s="75"/>
      <c r="S122" s="75"/>
      <c r="T122" s="75"/>
      <c r="U122" s="75"/>
      <c r="V122" s="75"/>
      <c r="W122" s="76"/>
    </row>
    <row r="123" spans="1:23" x14ac:dyDescent="0.25">
      <c r="A123" s="197">
        <v>75</v>
      </c>
      <c r="B123" s="123">
        <v>2</v>
      </c>
      <c r="C123" s="123" t="s">
        <v>100</v>
      </c>
      <c r="D123" s="127" t="s">
        <v>390</v>
      </c>
      <c r="E123" s="124" t="s">
        <v>95</v>
      </c>
      <c r="F123" s="124" t="s">
        <v>43</v>
      </c>
      <c r="G123" s="125">
        <v>3</v>
      </c>
      <c r="H123" s="126" t="s">
        <v>112</v>
      </c>
      <c r="I123" s="74"/>
      <c r="J123" s="75"/>
      <c r="K123" s="75"/>
      <c r="L123" s="75"/>
      <c r="M123" s="75"/>
      <c r="N123" s="75"/>
      <c r="O123" s="75"/>
      <c r="P123" s="75"/>
      <c r="Q123" s="75"/>
      <c r="R123" s="75"/>
      <c r="S123" s="75"/>
      <c r="T123" s="75"/>
      <c r="U123" s="75"/>
      <c r="V123" s="75"/>
      <c r="W123" s="76"/>
    </row>
    <row r="124" spans="1:23" x14ac:dyDescent="0.25">
      <c r="A124" s="197">
        <v>75</v>
      </c>
      <c r="B124" s="123">
        <v>3</v>
      </c>
      <c r="C124" s="123" t="s">
        <v>100</v>
      </c>
      <c r="D124" s="127" t="s">
        <v>376</v>
      </c>
      <c r="E124" s="124" t="s">
        <v>95</v>
      </c>
      <c r="F124" s="124" t="s">
        <v>43</v>
      </c>
      <c r="G124" s="125">
        <v>1</v>
      </c>
      <c r="H124" s="126" t="s">
        <v>112</v>
      </c>
      <c r="I124" s="74"/>
      <c r="J124" s="75"/>
      <c r="K124" s="75"/>
      <c r="L124" s="75"/>
      <c r="M124" s="75"/>
      <c r="N124" s="75"/>
      <c r="O124" s="75"/>
      <c r="P124" s="75"/>
      <c r="Q124" s="75"/>
      <c r="R124" s="75"/>
      <c r="S124" s="75"/>
      <c r="T124" s="75"/>
      <c r="U124" s="75"/>
      <c r="V124" s="75"/>
      <c r="W124" s="76"/>
    </row>
    <row r="125" spans="1:23" x14ac:dyDescent="0.25">
      <c r="A125" s="197">
        <v>75</v>
      </c>
      <c r="B125" s="123">
        <v>4</v>
      </c>
      <c r="C125" s="123" t="s">
        <v>101</v>
      </c>
      <c r="D125" s="127" t="s">
        <v>377</v>
      </c>
      <c r="E125" s="124" t="s">
        <v>95</v>
      </c>
      <c r="F125" s="124" t="s">
        <v>43</v>
      </c>
      <c r="G125" s="125">
        <v>3</v>
      </c>
      <c r="H125" s="126" t="s">
        <v>112</v>
      </c>
      <c r="I125" s="74"/>
      <c r="J125" s="75"/>
      <c r="K125" s="75"/>
      <c r="L125" s="75"/>
      <c r="M125" s="75"/>
      <c r="N125" s="75"/>
      <c r="O125" s="75"/>
      <c r="P125" s="75"/>
      <c r="Q125" s="75"/>
      <c r="R125" s="75"/>
      <c r="S125" s="75"/>
      <c r="T125" s="75"/>
      <c r="U125" s="75"/>
      <c r="V125" s="75"/>
      <c r="W125" s="76"/>
    </row>
    <row r="126" spans="1:23" x14ac:dyDescent="0.25">
      <c r="A126" s="197">
        <v>75</v>
      </c>
      <c r="B126" s="123">
        <v>5</v>
      </c>
      <c r="C126" s="123" t="s">
        <v>101</v>
      </c>
      <c r="D126" s="127" t="s">
        <v>393</v>
      </c>
      <c r="E126" s="124" t="s">
        <v>95</v>
      </c>
      <c r="F126" s="124" t="s">
        <v>43</v>
      </c>
      <c r="G126" s="125">
        <v>3</v>
      </c>
      <c r="H126" s="126" t="s">
        <v>112</v>
      </c>
      <c r="I126" s="74"/>
      <c r="J126" s="75"/>
      <c r="K126" s="75"/>
      <c r="L126" s="75"/>
      <c r="M126" s="75"/>
      <c r="N126" s="75"/>
      <c r="O126" s="75"/>
      <c r="P126" s="75"/>
      <c r="Q126" s="75"/>
      <c r="R126" s="75"/>
      <c r="S126" s="75"/>
      <c r="T126" s="75"/>
      <c r="U126" s="75"/>
      <c r="V126" s="75"/>
      <c r="W126" s="76"/>
    </row>
    <row r="127" spans="1:23" x14ac:dyDescent="0.25">
      <c r="A127" s="197">
        <v>75</v>
      </c>
      <c r="B127" s="123">
        <v>6</v>
      </c>
      <c r="C127" s="123" t="s">
        <v>101</v>
      </c>
      <c r="D127" s="127" t="s">
        <v>394</v>
      </c>
      <c r="E127" s="124" t="s">
        <v>95</v>
      </c>
      <c r="F127" s="124" t="s">
        <v>43</v>
      </c>
      <c r="G127" s="125">
        <v>2</v>
      </c>
      <c r="H127" s="126" t="s">
        <v>112</v>
      </c>
      <c r="I127" s="74"/>
      <c r="J127" s="75"/>
      <c r="K127" s="75"/>
      <c r="L127" s="75"/>
      <c r="M127" s="75"/>
      <c r="N127" s="75"/>
      <c r="O127" s="75"/>
      <c r="P127" s="75"/>
      <c r="Q127" s="75"/>
      <c r="R127" s="75"/>
      <c r="S127" s="75"/>
      <c r="T127" s="75"/>
      <c r="U127" s="75"/>
      <c r="V127" s="75"/>
      <c r="W127" s="76"/>
    </row>
    <row r="128" spans="1:23" x14ac:dyDescent="0.25">
      <c r="A128" s="197">
        <v>75</v>
      </c>
      <c r="B128" s="123">
        <v>7</v>
      </c>
      <c r="C128" s="123" t="s">
        <v>101</v>
      </c>
      <c r="D128" s="127" t="s">
        <v>391</v>
      </c>
      <c r="E128" s="124" t="s">
        <v>95</v>
      </c>
      <c r="F128" s="124" t="s">
        <v>43</v>
      </c>
      <c r="G128" s="125">
        <v>1</v>
      </c>
      <c r="H128" s="126" t="s">
        <v>112</v>
      </c>
      <c r="I128" s="74"/>
      <c r="J128" s="75"/>
      <c r="K128" s="75"/>
      <c r="L128" s="75"/>
      <c r="M128" s="75"/>
      <c r="N128" s="75"/>
      <c r="O128" s="75"/>
      <c r="P128" s="75"/>
      <c r="Q128" s="75"/>
      <c r="R128" s="75"/>
      <c r="S128" s="75"/>
      <c r="T128" s="75"/>
      <c r="U128" s="75"/>
      <c r="V128" s="75"/>
      <c r="W128" s="76"/>
    </row>
    <row r="129" spans="1:23" x14ac:dyDescent="0.25">
      <c r="A129" s="197">
        <v>75</v>
      </c>
      <c r="B129" s="123">
        <v>8</v>
      </c>
      <c r="C129" s="123" t="s">
        <v>101</v>
      </c>
      <c r="D129" s="127" t="s">
        <v>395</v>
      </c>
      <c r="E129" s="124" t="s">
        <v>93</v>
      </c>
      <c r="F129" s="124" t="s">
        <v>43</v>
      </c>
      <c r="G129" s="125">
        <v>1</v>
      </c>
      <c r="H129" s="126" t="s">
        <v>112</v>
      </c>
      <c r="I129" s="74"/>
      <c r="J129" s="75"/>
      <c r="K129" s="75"/>
      <c r="L129" s="75"/>
      <c r="M129" s="75"/>
      <c r="N129" s="75"/>
      <c r="O129" s="75"/>
      <c r="P129" s="75"/>
      <c r="Q129" s="75"/>
      <c r="R129" s="75"/>
      <c r="S129" s="75"/>
      <c r="T129" s="75"/>
      <c r="U129" s="75"/>
      <c r="V129" s="75"/>
      <c r="W129" s="76"/>
    </row>
    <row r="130" spans="1:23" x14ac:dyDescent="0.25">
      <c r="A130" s="197">
        <v>75</v>
      </c>
      <c r="B130" s="123">
        <v>9</v>
      </c>
      <c r="C130" s="123" t="s">
        <v>101</v>
      </c>
      <c r="D130" s="127" t="s">
        <v>396</v>
      </c>
      <c r="E130" s="124" t="s">
        <v>93</v>
      </c>
      <c r="F130" s="124" t="s">
        <v>43</v>
      </c>
      <c r="G130" s="125">
        <v>1</v>
      </c>
      <c r="H130" s="126" t="s">
        <v>112</v>
      </c>
      <c r="I130" s="74"/>
      <c r="J130" s="75"/>
      <c r="K130" s="75"/>
      <c r="L130" s="75"/>
      <c r="M130" s="75"/>
      <c r="N130" s="75"/>
      <c r="O130" s="75"/>
      <c r="P130" s="75"/>
      <c r="Q130" s="75"/>
      <c r="R130" s="75"/>
      <c r="S130" s="75"/>
      <c r="T130" s="75"/>
      <c r="U130" s="75"/>
      <c r="V130" s="75"/>
      <c r="W130" s="76"/>
    </row>
    <row r="131" spans="1:23" x14ac:dyDescent="0.25">
      <c r="A131" s="197">
        <v>75</v>
      </c>
      <c r="B131" s="123">
        <v>10</v>
      </c>
      <c r="C131" s="123" t="s">
        <v>101</v>
      </c>
      <c r="D131" s="127" t="s">
        <v>416</v>
      </c>
      <c r="E131" s="124" t="s">
        <v>95</v>
      </c>
      <c r="F131" s="124" t="s">
        <v>43</v>
      </c>
      <c r="G131" s="125">
        <v>2</v>
      </c>
      <c r="H131" s="126" t="s">
        <v>112</v>
      </c>
      <c r="I131" s="74"/>
      <c r="J131" s="75"/>
      <c r="K131" s="75"/>
      <c r="L131" s="75"/>
      <c r="M131" s="75"/>
      <c r="N131" s="75"/>
      <c r="O131" s="75"/>
      <c r="P131" s="75"/>
      <c r="Q131" s="75"/>
      <c r="R131" s="75"/>
      <c r="S131" s="75"/>
      <c r="T131" s="75"/>
      <c r="U131" s="75"/>
      <c r="V131" s="75"/>
      <c r="W131" s="76"/>
    </row>
    <row r="132" spans="1:23" x14ac:dyDescent="0.25">
      <c r="A132" s="197">
        <v>75</v>
      </c>
      <c r="B132" s="123">
        <v>11</v>
      </c>
      <c r="C132" s="123" t="s">
        <v>102</v>
      </c>
      <c r="D132" s="127" t="s">
        <v>417</v>
      </c>
      <c r="E132" s="124" t="s">
        <v>95</v>
      </c>
      <c r="F132" s="124" t="s">
        <v>43</v>
      </c>
      <c r="G132" s="125">
        <v>5</v>
      </c>
      <c r="H132" s="126" t="s">
        <v>112</v>
      </c>
      <c r="I132" s="74"/>
      <c r="J132" s="75"/>
      <c r="K132" s="75"/>
      <c r="L132" s="75"/>
      <c r="M132" s="75"/>
      <c r="N132" s="75"/>
      <c r="O132" s="75"/>
      <c r="P132" s="75"/>
      <c r="Q132" s="75"/>
      <c r="R132" s="75"/>
      <c r="S132" s="75"/>
      <c r="T132" s="75"/>
      <c r="U132" s="75"/>
      <c r="V132" s="75"/>
      <c r="W132" s="76"/>
    </row>
    <row r="133" spans="1:23" x14ac:dyDescent="0.25">
      <c r="A133" s="197">
        <v>75</v>
      </c>
      <c r="B133" s="123">
        <v>12</v>
      </c>
      <c r="C133" s="123" t="s">
        <v>110</v>
      </c>
      <c r="D133" s="127" t="s">
        <v>414</v>
      </c>
      <c r="E133" s="124" t="s">
        <v>93</v>
      </c>
      <c r="F133" s="124" t="s">
        <v>43</v>
      </c>
      <c r="G133" s="125">
        <v>3</v>
      </c>
      <c r="H133" s="126" t="s">
        <v>112</v>
      </c>
      <c r="I133" s="74"/>
      <c r="J133" s="75"/>
      <c r="K133" s="75"/>
      <c r="L133" s="75"/>
      <c r="M133" s="75"/>
      <c r="N133" s="75"/>
      <c r="O133" s="75"/>
      <c r="P133" s="75"/>
      <c r="Q133" s="75"/>
      <c r="R133" s="75"/>
      <c r="S133" s="75"/>
      <c r="T133" s="75"/>
      <c r="U133" s="75"/>
      <c r="V133" s="75"/>
      <c r="W133" s="76"/>
    </row>
    <row r="134" spans="1:23" x14ac:dyDescent="0.25">
      <c r="A134" s="197">
        <v>75</v>
      </c>
      <c r="B134" s="123">
        <v>13</v>
      </c>
      <c r="C134" s="123" t="s">
        <v>110</v>
      </c>
      <c r="D134" s="127" t="s">
        <v>415</v>
      </c>
      <c r="E134" s="124" t="s">
        <v>95</v>
      </c>
      <c r="F134" s="124" t="s">
        <v>43</v>
      </c>
      <c r="G134" s="125">
        <v>5</v>
      </c>
      <c r="H134" s="126" t="s">
        <v>112</v>
      </c>
      <c r="I134" s="74"/>
      <c r="J134" s="75"/>
      <c r="K134" s="75"/>
      <c r="L134" s="75"/>
      <c r="M134" s="75"/>
      <c r="N134" s="75"/>
      <c r="O134" s="75"/>
      <c r="P134" s="75"/>
      <c r="Q134" s="75"/>
      <c r="R134" s="75"/>
      <c r="S134" s="75"/>
      <c r="T134" s="75"/>
      <c r="U134" s="75"/>
      <c r="V134" s="75"/>
      <c r="W134" s="76"/>
    </row>
    <row r="135" spans="1:23" x14ac:dyDescent="0.25">
      <c r="A135" s="197">
        <v>75</v>
      </c>
      <c r="B135" s="123">
        <v>14</v>
      </c>
      <c r="C135" s="123" t="s">
        <v>110</v>
      </c>
      <c r="D135" s="127" t="s">
        <v>421</v>
      </c>
      <c r="E135" s="124" t="s">
        <v>93</v>
      </c>
      <c r="F135" s="124" t="s">
        <v>43</v>
      </c>
      <c r="G135" s="125">
        <v>5</v>
      </c>
      <c r="H135" s="126" t="s">
        <v>112</v>
      </c>
      <c r="I135" s="74"/>
      <c r="J135" s="75"/>
      <c r="K135" s="75"/>
      <c r="L135" s="75"/>
      <c r="M135" s="75"/>
      <c r="N135" s="75"/>
      <c r="O135" s="75"/>
      <c r="P135" s="75"/>
      <c r="Q135" s="75"/>
      <c r="R135" s="75"/>
      <c r="S135" s="75"/>
      <c r="T135" s="75"/>
      <c r="U135" s="75"/>
      <c r="V135" s="75"/>
      <c r="W135" s="76"/>
    </row>
    <row r="136" spans="1:23" x14ac:dyDescent="0.25">
      <c r="A136" s="197">
        <v>75</v>
      </c>
      <c r="B136" s="123">
        <v>15</v>
      </c>
      <c r="C136" s="123" t="s">
        <v>110</v>
      </c>
      <c r="D136" s="127" t="s">
        <v>418</v>
      </c>
      <c r="E136" s="124" t="s">
        <v>93</v>
      </c>
      <c r="F136" s="124" t="s">
        <v>43</v>
      </c>
      <c r="G136" s="125">
        <v>3</v>
      </c>
      <c r="H136" s="126" t="s">
        <v>112</v>
      </c>
      <c r="I136" s="74"/>
      <c r="J136" s="75"/>
      <c r="K136" s="75"/>
      <c r="L136" s="75"/>
      <c r="M136" s="75"/>
      <c r="N136" s="75"/>
      <c r="O136" s="75"/>
      <c r="P136" s="75"/>
      <c r="Q136" s="75"/>
      <c r="R136" s="75"/>
      <c r="S136" s="75"/>
      <c r="T136" s="75"/>
      <c r="U136" s="75"/>
      <c r="V136" s="75"/>
      <c r="W136" s="76"/>
    </row>
    <row r="137" spans="1:23" x14ac:dyDescent="0.25">
      <c r="A137" s="197">
        <v>75</v>
      </c>
      <c r="B137" s="123">
        <v>16</v>
      </c>
      <c r="C137" s="123" t="s">
        <v>110</v>
      </c>
      <c r="D137" s="127" t="s">
        <v>419</v>
      </c>
      <c r="E137" s="124" t="s">
        <v>95</v>
      </c>
      <c r="F137" s="124" t="s">
        <v>43</v>
      </c>
      <c r="G137" s="125">
        <v>5</v>
      </c>
      <c r="H137" s="126" t="s">
        <v>112</v>
      </c>
      <c r="I137" s="74"/>
      <c r="J137" s="75"/>
      <c r="K137" s="75"/>
      <c r="L137" s="75"/>
      <c r="M137" s="75"/>
      <c r="N137" s="75"/>
      <c r="O137" s="75"/>
      <c r="P137" s="75"/>
      <c r="Q137" s="75"/>
      <c r="R137" s="75"/>
      <c r="S137" s="75"/>
      <c r="T137" s="75"/>
      <c r="U137" s="75"/>
      <c r="V137" s="75"/>
      <c r="W137" s="76"/>
    </row>
    <row r="138" spans="1:23" x14ac:dyDescent="0.25">
      <c r="A138" s="197">
        <v>79</v>
      </c>
      <c r="B138" s="123">
        <v>1</v>
      </c>
      <c r="C138" s="123" t="s">
        <v>110</v>
      </c>
      <c r="D138" s="127" t="s">
        <v>414</v>
      </c>
      <c r="E138" s="124" t="s">
        <v>94</v>
      </c>
      <c r="F138" s="124" t="s">
        <v>43</v>
      </c>
      <c r="G138" s="125">
        <v>3</v>
      </c>
      <c r="H138" s="126" t="s">
        <v>112</v>
      </c>
      <c r="I138" s="74"/>
      <c r="J138" s="75"/>
      <c r="K138" s="75"/>
      <c r="L138" s="75"/>
      <c r="M138" s="75"/>
      <c r="N138" s="75"/>
      <c r="O138" s="75"/>
      <c r="P138" s="75"/>
      <c r="Q138" s="75"/>
      <c r="R138" s="75"/>
      <c r="S138" s="75"/>
      <c r="T138" s="75"/>
      <c r="U138" s="75"/>
      <c r="V138" s="75"/>
      <c r="W138" s="76"/>
    </row>
    <row r="139" spans="1:23" x14ac:dyDescent="0.25">
      <c r="A139" s="197">
        <v>79</v>
      </c>
      <c r="B139" s="123">
        <v>2</v>
      </c>
      <c r="C139" s="123" t="s">
        <v>110</v>
      </c>
      <c r="D139" s="127" t="s">
        <v>415</v>
      </c>
      <c r="E139" s="124" t="s">
        <v>94</v>
      </c>
      <c r="F139" s="124" t="s">
        <v>43</v>
      </c>
      <c r="G139" s="125">
        <v>5</v>
      </c>
      <c r="H139" s="126" t="s">
        <v>112</v>
      </c>
      <c r="I139" s="74"/>
      <c r="J139" s="75"/>
      <c r="K139" s="75"/>
      <c r="L139" s="75"/>
      <c r="M139" s="75"/>
      <c r="N139" s="75"/>
      <c r="O139" s="75"/>
      <c r="P139" s="75"/>
      <c r="Q139" s="75"/>
      <c r="R139" s="75"/>
      <c r="S139" s="75"/>
      <c r="T139" s="75"/>
      <c r="U139" s="75"/>
      <c r="V139" s="75"/>
      <c r="W139" s="76"/>
    </row>
    <row r="140" spans="1:23" x14ac:dyDescent="0.25">
      <c r="A140" s="197">
        <v>79</v>
      </c>
      <c r="B140" s="123">
        <v>3</v>
      </c>
      <c r="C140" s="123" t="s">
        <v>110</v>
      </c>
      <c r="D140" s="127" t="s">
        <v>418</v>
      </c>
      <c r="E140" s="124" t="s">
        <v>94</v>
      </c>
      <c r="F140" s="124" t="s">
        <v>43</v>
      </c>
      <c r="G140" s="125">
        <v>3</v>
      </c>
      <c r="H140" s="126" t="s">
        <v>112</v>
      </c>
      <c r="I140" s="74"/>
      <c r="J140" s="75"/>
      <c r="K140" s="75"/>
      <c r="L140" s="75"/>
      <c r="M140" s="75"/>
      <c r="N140" s="75"/>
      <c r="O140" s="75"/>
      <c r="P140" s="75"/>
      <c r="Q140" s="75"/>
      <c r="R140" s="75"/>
      <c r="S140" s="75"/>
      <c r="T140" s="75"/>
      <c r="U140" s="75"/>
      <c r="V140" s="75"/>
      <c r="W140" s="76"/>
    </row>
    <row r="141" spans="1:23" x14ac:dyDescent="0.25">
      <c r="A141" s="197">
        <v>79</v>
      </c>
      <c r="B141" s="123">
        <v>4</v>
      </c>
      <c r="C141" s="123" t="s">
        <v>110</v>
      </c>
      <c r="D141" s="127" t="s">
        <v>419</v>
      </c>
      <c r="E141" s="124" t="s">
        <v>94</v>
      </c>
      <c r="F141" s="124" t="s">
        <v>43</v>
      </c>
      <c r="G141" s="125">
        <v>5</v>
      </c>
      <c r="H141" s="126" t="s">
        <v>112</v>
      </c>
      <c r="I141" s="74"/>
      <c r="J141" s="75"/>
      <c r="K141" s="75"/>
      <c r="L141" s="75"/>
      <c r="M141" s="75"/>
      <c r="N141" s="75"/>
      <c r="O141" s="75"/>
      <c r="P141" s="75"/>
      <c r="Q141" s="75"/>
      <c r="R141" s="75"/>
      <c r="S141" s="75"/>
      <c r="T141" s="75"/>
      <c r="U141" s="75"/>
      <c r="V141" s="75"/>
      <c r="W141" s="76"/>
    </row>
    <row r="142" spans="1:23" x14ac:dyDescent="0.25">
      <c r="A142" s="197">
        <v>79</v>
      </c>
      <c r="B142" s="123">
        <v>5</v>
      </c>
      <c r="C142" s="123" t="s">
        <v>110</v>
      </c>
      <c r="D142" s="127" t="s">
        <v>421</v>
      </c>
      <c r="E142" s="124" t="s">
        <v>93</v>
      </c>
      <c r="F142" s="124" t="s">
        <v>43</v>
      </c>
      <c r="G142" s="125">
        <v>5</v>
      </c>
      <c r="H142" s="126" t="s">
        <v>112</v>
      </c>
      <c r="I142" s="74"/>
      <c r="J142" s="75"/>
      <c r="K142" s="75"/>
      <c r="L142" s="75"/>
      <c r="M142" s="75"/>
      <c r="N142" s="75"/>
      <c r="O142" s="75"/>
      <c r="P142" s="75"/>
      <c r="Q142" s="75"/>
      <c r="R142" s="75"/>
      <c r="S142" s="75"/>
      <c r="T142" s="75"/>
      <c r="U142" s="75"/>
      <c r="V142" s="75"/>
      <c r="W142" s="76"/>
    </row>
    <row r="143" spans="1:23" x14ac:dyDescent="0.25">
      <c r="A143" s="197">
        <v>76</v>
      </c>
      <c r="B143" s="123">
        <v>1</v>
      </c>
      <c r="C143" s="123" t="s">
        <v>100</v>
      </c>
      <c r="D143" s="127" t="s">
        <v>125</v>
      </c>
      <c r="E143" s="124" t="s">
        <v>95</v>
      </c>
      <c r="F143" s="124" t="s">
        <v>43</v>
      </c>
      <c r="G143" s="125">
        <v>5</v>
      </c>
      <c r="H143" s="126" t="s">
        <v>112</v>
      </c>
      <c r="I143" s="74"/>
      <c r="J143" s="75"/>
      <c r="K143" s="75"/>
      <c r="L143" s="75"/>
      <c r="M143" s="75"/>
      <c r="N143" s="75"/>
      <c r="O143" s="75"/>
      <c r="P143" s="75"/>
      <c r="Q143" s="75"/>
      <c r="R143" s="75"/>
      <c r="S143" s="75"/>
      <c r="T143" s="75"/>
      <c r="U143" s="75"/>
      <c r="V143" s="75"/>
      <c r="W143" s="76"/>
    </row>
    <row r="144" spans="1:23" x14ac:dyDescent="0.25">
      <c r="A144" s="197">
        <v>76</v>
      </c>
      <c r="B144" s="123">
        <v>2</v>
      </c>
      <c r="C144" s="123" t="s">
        <v>100</v>
      </c>
      <c r="D144" s="127" t="s">
        <v>390</v>
      </c>
      <c r="E144" s="124" t="s">
        <v>95</v>
      </c>
      <c r="F144" s="124" t="s">
        <v>43</v>
      </c>
      <c r="G144" s="125">
        <v>3</v>
      </c>
      <c r="H144" s="126" t="s">
        <v>112</v>
      </c>
      <c r="I144" s="74"/>
      <c r="J144" s="75"/>
      <c r="K144" s="75"/>
      <c r="L144" s="75"/>
      <c r="M144" s="75"/>
      <c r="N144" s="75"/>
      <c r="O144" s="75"/>
      <c r="P144" s="75"/>
      <c r="Q144" s="75"/>
      <c r="R144" s="75"/>
      <c r="S144" s="75"/>
      <c r="T144" s="75"/>
      <c r="U144" s="75"/>
      <c r="V144" s="75"/>
      <c r="W144" s="76"/>
    </row>
    <row r="145" spans="1:23" x14ac:dyDescent="0.25">
      <c r="A145" s="197">
        <v>76</v>
      </c>
      <c r="B145" s="123">
        <v>3</v>
      </c>
      <c r="C145" s="123" t="s">
        <v>100</v>
      </c>
      <c r="D145" s="127" t="s">
        <v>376</v>
      </c>
      <c r="E145" s="124" t="s">
        <v>95</v>
      </c>
      <c r="F145" s="124" t="s">
        <v>43</v>
      </c>
      <c r="G145" s="125">
        <v>1</v>
      </c>
      <c r="H145" s="126" t="s">
        <v>112</v>
      </c>
      <c r="I145" s="74"/>
      <c r="J145" s="75"/>
      <c r="K145" s="75"/>
      <c r="L145" s="75"/>
      <c r="M145" s="75"/>
      <c r="N145" s="75"/>
      <c r="O145" s="75"/>
      <c r="P145" s="75"/>
      <c r="Q145" s="75"/>
      <c r="R145" s="75"/>
      <c r="S145" s="75"/>
      <c r="T145" s="75"/>
      <c r="U145" s="75"/>
      <c r="V145" s="75"/>
      <c r="W145" s="76"/>
    </row>
    <row r="146" spans="1:23" x14ac:dyDescent="0.25">
      <c r="A146" s="197">
        <v>76</v>
      </c>
      <c r="B146" s="123">
        <v>4</v>
      </c>
      <c r="C146" s="123" t="s">
        <v>101</v>
      </c>
      <c r="D146" s="127" t="s">
        <v>377</v>
      </c>
      <c r="E146" s="124" t="s">
        <v>95</v>
      </c>
      <c r="F146" s="124" t="s">
        <v>43</v>
      </c>
      <c r="G146" s="125">
        <v>3</v>
      </c>
      <c r="H146" s="126" t="s">
        <v>112</v>
      </c>
      <c r="I146" s="74"/>
      <c r="J146" s="75"/>
      <c r="K146" s="75"/>
      <c r="L146" s="75"/>
      <c r="M146" s="75"/>
      <c r="N146" s="75"/>
      <c r="O146" s="75"/>
      <c r="P146" s="75"/>
      <c r="Q146" s="75"/>
      <c r="R146" s="75"/>
      <c r="S146" s="75"/>
      <c r="T146" s="75"/>
      <c r="U146" s="75"/>
      <c r="V146" s="75"/>
      <c r="W146" s="76"/>
    </row>
    <row r="147" spans="1:23" x14ac:dyDescent="0.25">
      <c r="A147" s="197">
        <v>76</v>
      </c>
      <c r="B147" s="123">
        <v>5</v>
      </c>
      <c r="C147" s="123" t="s">
        <v>101</v>
      </c>
      <c r="D147" s="127" t="s">
        <v>393</v>
      </c>
      <c r="E147" s="124" t="s">
        <v>95</v>
      </c>
      <c r="F147" s="124" t="s">
        <v>43</v>
      </c>
      <c r="G147" s="125">
        <v>3</v>
      </c>
      <c r="H147" s="126" t="s">
        <v>112</v>
      </c>
      <c r="I147" s="74"/>
      <c r="J147" s="75"/>
      <c r="K147" s="75"/>
      <c r="L147" s="75"/>
      <c r="M147" s="75"/>
      <c r="N147" s="75"/>
      <c r="O147" s="75"/>
      <c r="P147" s="75"/>
      <c r="Q147" s="75"/>
      <c r="R147" s="75"/>
      <c r="S147" s="75"/>
      <c r="T147" s="75"/>
      <c r="U147" s="75"/>
      <c r="V147" s="75"/>
      <c r="W147" s="76"/>
    </row>
    <row r="148" spans="1:23" x14ac:dyDescent="0.25">
      <c r="A148" s="197">
        <v>76</v>
      </c>
      <c r="B148" s="123">
        <v>6</v>
      </c>
      <c r="C148" s="123" t="s">
        <v>101</v>
      </c>
      <c r="D148" s="127" t="s">
        <v>394</v>
      </c>
      <c r="E148" s="124" t="s">
        <v>95</v>
      </c>
      <c r="F148" s="124" t="s">
        <v>43</v>
      </c>
      <c r="G148" s="125">
        <v>2</v>
      </c>
      <c r="H148" s="126" t="s">
        <v>112</v>
      </c>
      <c r="I148" s="74"/>
      <c r="J148" s="75"/>
      <c r="K148" s="75"/>
      <c r="L148" s="75"/>
      <c r="M148" s="75"/>
      <c r="N148" s="75"/>
      <c r="O148" s="75"/>
      <c r="P148" s="75"/>
      <c r="Q148" s="75"/>
      <c r="R148" s="75"/>
      <c r="S148" s="75"/>
      <c r="T148" s="75"/>
      <c r="U148" s="75"/>
      <c r="V148" s="75"/>
      <c r="W148" s="76"/>
    </row>
    <row r="149" spans="1:23" x14ac:dyDescent="0.25">
      <c r="A149" s="197">
        <v>76</v>
      </c>
      <c r="B149" s="123">
        <v>7</v>
      </c>
      <c r="C149" s="123" t="s">
        <v>101</v>
      </c>
      <c r="D149" s="127" t="s">
        <v>391</v>
      </c>
      <c r="E149" s="124" t="s">
        <v>95</v>
      </c>
      <c r="F149" s="124" t="s">
        <v>43</v>
      </c>
      <c r="G149" s="125">
        <v>1</v>
      </c>
      <c r="H149" s="126" t="s">
        <v>112</v>
      </c>
      <c r="I149" s="74"/>
      <c r="J149" s="75"/>
      <c r="K149" s="75"/>
      <c r="L149" s="75"/>
      <c r="M149" s="75"/>
      <c r="N149" s="75"/>
      <c r="O149" s="75"/>
      <c r="P149" s="75"/>
      <c r="Q149" s="75"/>
      <c r="R149" s="75"/>
      <c r="S149" s="75"/>
      <c r="T149" s="75"/>
      <c r="U149" s="75"/>
      <c r="V149" s="75"/>
      <c r="W149" s="76"/>
    </row>
    <row r="150" spans="1:23" x14ac:dyDescent="0.25">
      <c r="A150" s="197">
        <v>76</v>
      </c>
      <c r="B150" s="123">
        <v>8</v>
      </c>
      <c r="C150" s="123" t="s">
        <v>101</v>
      </c>
      <c r="D150" s="127" t="s">
        <v>395</v>
      </c>
      <c r="E150" s="124" t="s">
        <v>93</v>
      </c>
      <c r="F150" s="124" t="s">
        <v>43</v>
      </c>
      <c r="G150" s="125">
        <v>1</v>
      </c>
      <c r="H150" s="126" t="s">
        <v>112</v>
      </c>
      <c r="I150" s="74"/>
      <c r="J150" s="75"/>
      <c r="K150" s="75"/>
      <c r="L150" s="75"/>
      <c r="M150" s="75"/>
      <c r="N150" s="75"/>
      <c r="O150" s="75"/>
      <c r="P150" s="75"/>
      <c r="Q150" s="75"/>
      <c r="R150" s="75"/>
      <c r="S150" s="75"/>
      <c r="T150" s="75"/>
      <c r="U150" s="75"/>
      <c r="V150" s="75"/>
      <c r="W150" s="76"/>
    </row>
    <row r="151" spans="1:23" x14ac:dyDescent="0.25">
      <c r="A151" s="197">
        <v>76</v>
      </c>
      <c r="B151" s="123">
        <v>9</v>
      </c>
      <c r="C151" s="123" t="s">
        <v>101</v>
      </c>
      <c r="D151" s="127" t="s">
        <v>396</v>
      </c>
      <c r="E151" s="124" t="s">
        <v>93</v>
      </c>
      <c r="F151" s="124" t="s">
        <v>43</v>
      </c>
      <c r="G151" s="125">
        <v>1</v>
      </c>
      <c r="H151" s="126" t="s">
        <v>112</v>
      </c>
      <c r="I151" s="74"/>
      <c r="J151" s="75"/>
      <c r="K151" s="75"/>
      <c r="L151" s="75"/>
      <c r="M151" s="75"/>
      <c r="N151" s="75"/>
      <c r="O151" s="75"/>
      <c r="P151" s="75"/>
      <c r="Q151" s="75"/>
      <c r="R151" s="75"/>
      <c r="S151" s="75"/>
      <c r="T151" s="75"/>
      <c r="U151" s="75"/>
      <c r="V151" s="75"/>
      <c r="W151" s="76"/>
    </row>
    <row r="152" spans="1:23" x14ac:dyDescent="0.25">
      <c r="A152" s="197">
        <v>76</v>
      </c>
      <c r="B152" s="123">
        <v>10</v>
      </c>
      <c r="C152" s="123" t="s">
        <v>101</v>
      </c>
      <c r="D152" s="127" t="s">
        <v>416</v>
      </c>
      <c r="E152" s="124" t="s">
        <v>95</v>
      </c>
      <c r="F152" s="124" t="s">
        <v>43</v>
      </c>
      <c r="G152" s="125">
        <v>2</v>
      </c>
      <c r="H152" s="126" t="s">
        <v>112</v>
      </c>
      <c r="I152" s="74"/>
      <c r="J152" s="75"/>
      <c r="K152" s="75"/>
      <c r="L152" s="75"/>
      <c r="M152" s="75"/>
      <c r="N152" s="75"/>
      <c r="O152" s="75"/>
      <c r="P152" s="75"/>
      <c r="Q152" s="75"/>
      <c r="R152" s="75"/>
      <c r="S152" s="75"/>
      <c r="T152" s="75"/>
      <c r="U152" s="75"/>
      <c r="V152" s="75"/>
      <c r="W152" s="76"/>
    </row>
    <row r="153" spans="1:23" x14ac:dyDescent="0.25">
      <c r="A153" s="197">
        <v>76</v>
      </c>
      <c r="B153" s="123">
        <v>11</v>
      </c>
      <c r="C153" s="123" t="s">
        <v>102</v>
      </c>
      <c r="D153" s="127" t="s">
        <v>417</v>
      </c>
      <c r="E153" s="124" t="s">
        <v>95</v>
      </c>
      <c r="F153" s="124" t="s">
        <v>43</v>
      </c>
      <c r="G153" s="125">
        <v>5</v>
      </c>
      <c r="H153" s="126" t="s">
        <v>112</v>
      </c>
      <c r="I153" s="74"/>
      <c r="J153" s="75"/>
      <c r="K153" s="75"/>
      <c r="L153" s="75"/>
      <c r="M153" s="75"/>
      <c r="N153" s="75"/>
      <c r="O153" s="75"/>
      <c r="P153" s="75"/>
      <c r="Q153" s="75"/>
      <c r="R153" s="75"/>
      <c r="S153" s="75"/>
      <c r="T153" s="75"/>
      <c r="U153" s="75"/>
      <c r="V153" s="75"/>
      <c r="W153" s="76"/>
    </row>
    <row r="154" spans="1:23" x14ac:dyDescent="0.25">
      <c r="A154" s="197">
        <v>76</v>
      </c>
      <c r="B154" s="123">
        <v>12</v>
      </c>
      <c r="C154" s="123" t="s">
        <v>102</v>
      </c>
      <c r="D154" s="127" t="s">
        <v>423</v>
      </c>
      <c r="E154" s="124" t="s">
        <v>96</v>
      </c>
      <c r="F154" s="124" t="s">
        <v>43</v>
      </c>
      <c r="G154" s="125">
        <v>3</v>
      </c>
      <c r="H154" s="126" t="s">
        <v>112</v>
      </c>
      <c r="I154" s="74"/>
      <c r="J154" s="75"/>
      <c r="K154" s="75"/>
      <c r="L154" s="75"/>
      <c r="M154" s="75"/>
      <c r="N154" s="75"/>
      <c r="O154" s="75"/>
      <c r="P154" s="75"/>
      <c r="Q154" s="75"/>
      <c r="R154" s="75"/>
      <c r="S154" s="75"/>
      <c r="T154" s="75"/>
      <c r="U154" s="75"/>
      <c r="V154" s="75"/>
      <c r="W154" s="76"/>
    </row>
    <row r="155" spans="1:23" x14ac:dyDescent="0.25">
      <c r="A155" s="197">
        <v>76</v>
      </c>
      <c r="B155" s="123">
        <v>13</v>
      </c>
      <c r="C155" s="123" t="s">
        <v>102</v>
      </c>
      <c r="D155" s="127" t="s">
        <v>424</v>
      </c>
      <c r="E155" s="124" t="s">
        <v>96</v>
      </c>
      <c r="F155" s="124" t="s">
        <v>43</v>
      </c>
      <c r="G155" s="125">
        <v>3</v>
      </c>
      <c r="H155" s="126" t="s">
        <v>112</v>
      </c>
      <c r="I155" s="74"/>
      <c r="J155" s="75"/>
      <c r="K155" s="75"/>
      <c r="L155" s="75"/>
      <c r="M155" s="75"/>
      <c r="N155" s="75"/>
      <c r="O155" s="75"/>
      <c r="P155" s="75"/>
      <c r="Q155" s="75"/>
      <c r="R155" s="75"/>
      <c r="S155" s="75"/>
      <c r="T155" s="75"/>
      <c r="U155" s="75"/>
      <c r="V155" s="75"/>
      <c r="W155" s="76"/>
    </row>
    <row r="156" spans="1:23" x14ac:dyDescent="0.25">
      <c r="A156" s="197">
        <v>76</v>
      </c>
      <c r="B156" s="123">
        <v>14</v>
      </c>
      <c r="C156" s="123" t="s">
        <v>110</v>
      </c>
      <c r="D156" s="127" t="s">
        <v>414</v>
      </c>
      <c r="E156" s="124" t="s">
        <v>93</v>
      </c>
      <c r="F156" s="124" t="s">
        <v>43</v>
      </c>
      <c r="G156" s="125">
        <v>3</v>
      </c>
      <c r="H156" s="126" t="s">
        <v>112</v>
      </c>
      <c r="I156" s="74"/>
      <c r="J156" s="75"/>
      <c r="K156" s="75"/>
      <c r="L156" s="75"/>
      <c r="M156" s="75"/>
      <c r="N156" s="75"/>
      <c r="O156" s="75"/>
      <c r="P156" s="75"/>
      <c r="Q156" s="75"/>
      <c r="R156" s="75"/>
      <c r="S156" s="75"/>
      <c r="T156" s="75"/>
      <c r="U156" s="75"/>
      <c r="V156" s="75"/>
      <c r="W156" s="76"/>
    </row>
    <row r="157" spans="1:23" x14ac:dyDescent="0.25">
      <c r="A157" s="197">
        <v>76</v>
      </c>
      <c r="B157" s="123">
        <v>15</v>
      </c>
      <c r="C157" s="123" t="s">
        <v>110</v>
      </c>
      <c r="D157" s="127" t="s">
        <v>415</v>
      </c>
      <c r="E157" s="124" t="s">
        <v>95</v>
      </c>
      <c r="F157" s="124" t="s">
        <v>43</v>
      </c>
      <c r="G157" s="125">
        <v>5</v>
      </c>
      <c r="H157" s="126" t="s">
        <v>112</v>
      </c>
      <c r="I157" s="74"/>
      <c r="J157" s="75"/>
      <c r="K157" s="75"/>
      <c r="L157" s="75"/>
      <c r="M157" s="75"/>
      <c r="N157" s="75"/>
      <c r="O157" s="75"/>
      <c r="P157" s="75"/>
      <c r="Q157" s="75"/>
      <c r="R157" s="75"/>
      <c r="S157" s="75"/>
      <c r="T157" s="75"/>
      <c r="U157" s="75"/>
      <c r="V157" s="75"/>
      <c r="W157" s="76"/>
    </row>
    <row r="158" spans="1:23" x14ac:dyDescent="0.25">
      <c r="A158" s="197">
        <v>76</v>
      </c>
      <c r="B158" s="123">
        <v>16</v>
      </c>
      <c r="C158" s="123" t="s">
        <v>110</v>
      </c>
      <c r="D158" s="127" t="s">
        <v>421</v>
      </c>
      <c r="E158" s="124" t="s">
        <v>93</v>
      </c>
      <c r="F158" s="124" t="s">
        <v>43</v>
      </c>
      <c r="G158" s="125">
        <v>5</v>
      </c>
      <c r="H158" s="126" t="s">
        <v>112</v>
      </c>
      <c r="I158" s="74"/>
      <c r="J158" s="75"/>
      <c r="K158" s="75"/>
      <c r="L158" s="75"/>
      <c r="M158" s="75"/>
      <c r="N158" s="75"/>
      <c r="O158" s="75"/>
      <c r="P158" s="75"/>
      <c r="Q158" s="75"/>
      <c r="R158" s="75"/>
      <c r="S158" s="75"/>
      <c r="T158" s="75"/>
      <c r="U158" s="75"/>
      <c r="V158" s="75"/>
      <c r="W158" s="76"/>
    </row>
    <row r="159" spans="1:23" x14ac:dyDescent="0.25">
      <c r="A159" s="197">
        <v>76</v>
      </c>
      <c r="B159" s="123">
        <v>17</v>
      </c>
      <c r="C159" s="123" t="s">
        <v>110</v>
      </c>
      <c r="D159" s="127" t="s">
        <v>418</v>
      </c>
      <c r="E159" s="124" t="s">
        <v>93</v>
      </c>
      <c r="F159" s="124" t="s">
        <v>43</v>
      </c>
      <c r="G159" s="125">
        <v>3</v>
      </c>
      <c r="H159" s="126" t="s">
        <v>112</v>
      </c>
      <c r="I159" s="74"/>
      <c r="J159" s="75"/>
      <c r="K159" s="75"/>
      <c r="L159" s="75"/>
      <c r="M159" s="75"/>
      <c r="N159" s="75"/>
      <c r="O159" s="75"/>
      <c r="P159" s="75"/>
      <c r="Q159" s="75"/>
      <c r="R159" s="75"/>
      <c r="S159" s="75"/>
      <c r="T159" s="75"/>
      <c r="U159" s="75"/>
      <c r="V159" s="75"/>
      <c r="W159" s="76"/>
    </row>
    <row r="160" spans="1:23" x14ac:dyDescent="0.25">
      <c r="A160" s="197">
        <v>76</v>
      </c>
      <c r="B160" s="123">
        <v>18</v>
      </c>
      <c r="C160" s="123" t="s">
        <v>110</v>
      </c>
      <c r="D160" s="127" t="s">
        <v>419</v>
      </c>
      <c r="E160" s="124" t="s">
        <v>95</v>
      </c>
      <c r="F160" s="124" t="s">
        <v>43</v>
      </c>
      <c r="G160" s="125">
        <v>5</v>
      </c>
      <c r="H160" s="126" t="s">
        <v>112</v>
      </c>
      <c r="I160" s="74"/>
      <c r="J160" s="75"/>
      <c r="K160" s="75"/>
      <c r="L160" s="75"/>
      <c r="M160" s="75"/>
      <c r="N160" s="75"/>
      <c r="O160" s="75"/>
      <c r="P160" s="75"/>
      <c r="Q160" s="75"/>
      <c r="R160" s="75"/>
      <c r="S160" s="75"/>
      <c r="T160" s="75"/>
      <c r="U160" s="75"/>
      <c r="V160" s="75"/>
      <c r="W160" s="76"/>
    </row>
    <row r="161" spans="1:23" x14ac:dyDescent="0.25">
      <c r="A161" s="197">
        <v>37</v>
      </c>
      <c r="B161" s="123">
        <v>1</v>
      </c>
      <c r="C161" s="123" t="s">
        <v>102</v>
      </c>
      <c r="D161" s="127" t="s">
        <v>430</v>
      </c>
      <c r="E161" s="124" t="s">
        <v>96</v>
      </c>
      <c r="F161" s="124" t="s">
        <v>43</v>
      </c>
      <c r="G161" s="125">
        <v>5</v>
      </c>
      <c r="H161" s="126" t="s">
        <v>112</v>
      </c>
      <c r="I161" s="74"/>
      <c r="J161" s="75"/>
      <c r="K161" s="75"/>
      <c r="L161" s="75"/>
      <c r="M161" s="75"/>
      <c r="N161" s="75"/>
      <c r="O161" s="75"/>
      <c r="P161" s="75"/>
      <c r="Q161" s="75"/>
      <c r="R161" s="75"/>
      <c r="S161" s="75"/>
      <c r="T161" s="75"/>
      <c r="U161" s="75"/>
      <c r="V161" s="75"/>
      <c r="W161" s="76"/>
    </row>
    <row r="162" spans="1:23" x14ac:dyDescent="0.25">
      <c r="A162" s="197">
        <v>37</v>
      </c>
      <c r="B162" s="123">
        <v>2</v>
      </c>
      <c r="C162" s="123" t="s">
        <v>102</v>
      </c>
      <c r="D162" s="127" t="s">
        <v>431</v>
      </c>
      <c r="E162" s="124" t="s">
        <v>96</v>
      </c>
      <c r="F162" s="124" t="s">
        <v>43</v>
      </c>
      <c r="G162" s="125">
        <v>1</v>
      </c>
      <c r="H162" s="126" t="s">
        <v>112</v>
      </c>
      <c r="I162" s="74"/>
      <c r="J162" s="75"/>
      <c r="K162" s="75"/>
      <c r="L162" s="75"/>
      <c r="M162" s="75"/>
      <c r="N162" s="75"/>
      <c r="O162" s="75"/>
      <c r="P162" s="75"/>
      <c r="Q162" s="75"/>
      <c r="R162" s="75"/>
      <c r="S162" s="75"/>
      <c r="T162" s="75"/>
      <c r="U162" s="75"/>
      <c r="V162" s="75"/>
      <c r="W162" s="76"/>
    </row>
    <row r="163" spans="1:23" x14ac:dyDescent="0.25">
      <c r="A163" s="197">
        <v>37</v>
      </c>
      <c r="B163" s="123">
        <v>3</v>
      </c>
      <c r="C163" s="123" t="s">
        <v>102</v>
      </c>
      <c r="D163" s="127" t="s">
        <v>432</v>
      </c>
      <c r="E163" s="124" t="s">
        <v>96</v>
      </c>
      <c r="F163" s="124" t="s">
        <v>43</v>
      </c>
      <c r="G163" s="125">
        <v>3</v>
      </c>
      <c r="H163" s="126" t="s">
        <v>112</v>
      </c>
      <c r="I163" s="74"/>
      <c r="J163" s="75"/>
      <c r="K163" s="75"/>
      <c r="L163" s="75"/>
      <c r="M163" s="75"/>
      <c r="N163" s="75"/>
      <c r="O163" s="75"/>
      <c r="P163" s="75"/>
      <c r="Q163" s="75"/>
      <c r="R163" s="75"/>
      <c r="S163" s="75"/>
      <c r="T163" s="75"/>
      <c r="U163" s="75"/>
      <c r="V163" s="75"/>
      <c r="W163" s="76"/>
    </row>
    <row r="164" spans="1:23" x14ac:dyDescent="0.25">
      <c r="A164" s="197">
        <v>37</v>
      </c>
      <c r="B164" s="123">
        <v>4</v>
      </c>
      <c r="C164" s="123" t="s">
        <v>102</v>
      </c>
      <c r="D164" s="127" t="s">
        <v>433</v>
      </c>
      <c r="E164" s="124" t="s">
        <v>96</v>
      </c>
      <c r="F164" s="124" t="s">
        <v>43</v>
      </c>
      <c r="G164" s="125">
        <v>3</v>
      </c>
      <c r="H164" s="126" t="s">
        <v>112</v>
      </c>
      <c r="I164" s="74"/>
      <c r="J164" s="75"/>
      <c r="K164" s="75"/>
      <c r="L164" s="75"/>
      <c r="M164" s="75"/>
      <c r="N164" s="75"/>
      <c r="O164" s="75"/>
      <c r="P164" s="75"/>
      <c r="Q164" s="75"/>
      <c r="R164" s="75"/>
      <c r="S164" s="75"/>
      <c r="T164" s="75"/>
      <c r="U164" s="75"/>
      <c r="V164" s="75"/>
      <c r="W164" s="76"/>
    </row>
    <row r="165" spans="1:23" x14ac:dyDescent="0.25">
      <c r="A165" s="197">
        <v>37</v>
      </c>
      <c r="B165" s="123">
        <v>5</v>
      </c>
      <c r="C165" s="123" t="s">
        <v>102</v>
      </c>
      <c r="D165" s="127" t="s">
        <v>434</v>
      </c>
      <c r="E165" s="124" t="s">
        <v>96</v>
      </c>
      <c r="F165" s="124" t="s">
        <v>43</v>
      </c>
      <c r="G165" s="125">
        <v>3</v>
      </c>
      <c r="H165" s="126" t="s">
        <v>112</v>
      </c>
      <c r="I165" s="74"/>
      <c r="J165" s="75"/>
      <c r="K165" s="75"/>
      <c r="L165" s="75"/>
      <c r="M165" s="75"/>
      <c r="N165" s="75"/>
      <c r="O165" s="75"/>
      <c r="P165" s="75"/>
      <c r="Q165" s="75"/>
      <c r="R165" s="75"/>
      <c r="S165" s="75"/>
      <c r="T165" s="75"/>
      <c r="U165" s="75"/>
      <c r="V165" s="75"/>
      <c r="W165" s="76"/>
    </row>
    <row r="166" spans="1:23" x14ac:dyDescent="0.25">
      <c r="A166" s="197">
        <v>37</v>
      </c>
      <c r="B166" s="123">
        <v>6</v>
      </c>
      <c r="C166" s="123" t="s">
        <v>102</v>
      </c>
      <c r="D166" s="127" t="s">
        <v>435</v>
      </c>
      <c r="E166" s="124" t="s">
        <v>96</v>
      </c>
      <c r="F166" s="124" t="s">
        <v>43</v>
      </c>
      <c r="G166" s="125">
        <v>3</v>
      </c>
      <c r="H166" s="126" t="s">
        <v>112</v>
      </c>
      <c r="I166" s="74"/>
      <c r="J166" s="75"/>
      <c r="K166" s="75"/>
      <c r="L166" s="75"/>
      <c r="M166" s="75"/>
      <c r="N166" s="75"/>
      <c r="O166" s="75"/>
      <c r="P166" s="75"/>
      <c r="Q166" s="75"/>
      <c r="R166" s="75"/>
      <c r="S166" s="75"/>
      <c r="T166" s="75"/>
      <c r="U166" s="75"/>
      <c r="V166" s="75"/>
      <c r="W166" s="76"/>
    </row>
    <row r="167" spans="1:23" x14ac:dyDescent="0.25">
      <c r="A167" s="197">
        <v>37</v>
      </c>
      <c r="B167" s="123">
        <v>7</v>
      </c>
      <c r="C167" s="123" t="s">
        <v>102</v>
      </c>
      <c r="D167" s="127" t="s">
        <v>425</v>
      </c>
      <c r="E167" s="124" t="s">
        <v>93</v>
      </c>
      <c r="F167" s="124" t="s">
        <v>43</v>
      </c>
      <c r="G167" s="125">
        <v>6</v>
      </c>
      <c r="H167" s="126" t="s">
        <v>112</v>
      </c>
      <c r="I167" s="74"/>
      <c r="J167" s="75"/>
      <c r="K167" s="75"/>
      <c r="L167" s="75"/>
      <c r="M167" s="75"/>
      <c r="N167" s="75"/>
      <c r="O167" s="75"/>
      <c r="P167" s="75"/>
      <c r="Q167" s="75"/>
      <c r="R167" s="75"/>
      <c r="S167" s="75"/>
      <c r="T167" s="75"/>
      <c r="U167" s="75"/>
      <c r="V167" s="75"/>
      <c r="W167" s="76"/>
    </row>
    <row r="168" spans="1:23" x14ac:dyDescent="0.25">
      <c r="A168" s="197">
        <v>37</v>
      </c>
      <c r="B168" s="123">
        <v>8</v>
      </c>
      <c r="C168" s="123" t="s">
        <v>102</v>
      </c>
      <c r="D168" s="127" t="s">
        <v>426</v>
      </c>
      <c r="E168" s="124" t="s">
        <v>93</v>
      </c>
      <c r="F168" s="124" t="s">
        <v>43</v>
      </c>
      <c r="G168" s="125">
        <v>8</v>
      </c>
      <c r="H168" s="126" t="s">
        <v>112</v>
      </c>
      <c r="I168" s="74"/>
      <c r="J168" s="75"/>
      <c r="K168" s="75"/>
      <c r="L168" s="75"/>
      <c r="M168" s="75"/>
      <c r="N168" s="75"/>
      <c r="O168" s="75"/>
      <c r="P168" s="75"/>
      <c r="Q168" s="75"/>
      <c r="R168" s="75"/>
      <c r="S168" s="75"/>
      <c r="T168" s="75"/>
      <c r="U168" s="75"/>
      <c r="V168" s="75"/>
      <c r="W168" s="76"/>
    </row>
    <row r="169" spans="1:23" x14ac:dyDescent="0.25">
      <c r="A169" s="197">
        <v>37</v>
      </c>
      <c r="B169" s="123">
        <v>1</v>
      </c>
      <c r="C169" s="123" t="s">
        <v>102</v>
      </c>
      <c r="D169" s="127" t="s">
        <v>436</v>
      </c>
      <c r="E169" s="124" t="s">
        <v>96</v>
      </c>
      <c r="F169" s="124" t="s">
        <v>43</v>
      </c>
      <c r="G169" s="125">
        <v>5</v>
      </c>
      <c r="H169" s="126" t="s">
        <v>112</v>
      </c>
      <c r="I169" s="74"/>
      <c r="J169" s="75"/>
      <c r="K169" s="75"/>
      <c r="L169" s="75"/>
      <c r="M169" s="75"/>
      <c r="N169" s="75"/>
      <c r="O169" s="75"/>
      <c r="P169" s="75"/>
      <c r="Q169" s="75"/>
      <c r="R169" s="75"/>
      <c r="S169" s="75"/>
      <c r="T169" s="75"/>
      <c r="U169" s="75"/>
      <c r="V169" s="75"/>
      <c r="W169" s="76"/>
    </row>
    <row r="170" spans="1:23" x14ac:dyDescent="0.25">
      <c r="A170" s="197">
        <v>37</v>
      </c>
      <c r="B170" s="123">
        <v>2</v>
      </c>
      <c r="C170" s="123" t="s">
        <v>102</v>
      </c>
      <c r="D170" s="127" t="s">
        <v>437</v>
      </c>
      <c r="E170" s="124" t="s">
        <v>96</v>
      </c>
      <c r="F170" s="124" t="s">
        <v>43</v>
      </c>
      <c r="G170" s="125">
        <v>1</v>
      </c>
      <c r="H170" s="126" t="s">
        <v>112</v>
      </c>
      <c r="I170" s="74"/>
      <c r="J170" s="75"/>
      <c r="K170" s="75"/>
      <c r="L170" s="75"/>
      <c r="M170" s="75"/>
      <c r="N170" s="75"/>
      <c r="O170" s="75"/>
      <c r="P170" s="75"/>
      <c r="Q170" s="75"/>
      <c r="R170" s="75"/>
      <c r="S170" s="75"/>
      <c r="T170" s="75"/>
      <c r="U170" s="75"/>
      <c r="V170" s="75"/>
      <c r="W170" s="76"/>
    </row>
    <row r="171" spans="1:23" x14ac:dyDescent="0.25">
      <c r="A171" s="197">
        <v>37</v>
      </c>
      <c r="B171" s="123">
        <v>3</v>
      </c>
      <c r="C171" s="123" t="s">
        <v>102</v>
      </c>
      <c r="D171" s="127" t="s">
        <v>438</v>
      </c>
      <c r="E171" s="124" t="s">
        <v>96</v>
      </c>
      <c r="F171" s="124" t="s">
        <v>43</v>
      </c>
      <c r="G171" s="125">
        <v>5</v>
      </c>
      <c r="H171" s="126" t="s">
        <v>112</v>
      </c>
      <c r="I171" s="74"/>
      <c r="J171" s="75"/>
      <c r="K171" s="75"/>
      <c r="L171" s="75"/>
      <c r="M171" s="75"/>
      <c r="N171" s="75"/>
      <c r="O171" s="75"/>
      <c r="P171" s="75"/>
      <c r="Q171" s="75"/>
      <c r="R171" s="75"/>
      <c r="S171" s="75"/>
      <c r="T171" s="75"/>
      <c r="U171" s="75"/>
      <c r="V171" s="75"/>
      <c r="W171" s="76"/>
    </row>
    <row r="172" spans="1:23" x14ac:dyDescent="0.25">
      <c r="A172" s="197">
        <v>37</v>
      </c>
      <c r="B172" s="123">
        <v>4</v>
      </c>
      <c r="C172" s="123" t="s">
        <v>102</v>
      </c>
      <c r="D172" s="127" t="s">
        <v>439</v>
      </c>
      <c r="E172" s="124" t="s">
        <v>96</v>
      </c>
      <c r="F172" s="124" t="s">
        <v>43</v>
      </c>
      <c r="G172" s="125">
        <v>5</v>
      </c>
      <c r="H172" s="126" t="s">
        <v>112</v>
      </c>
      <c r="I172" s="74"/>
      <c r="J172" s="75"/>
      <c r="K172" s="75"/>
      <c r="L172" s="75"/>
      <c r="M172" s="75"/>
      <c r="N172" s="75"/>
      <c r="O172" s="75"/>
      <c r="P172" s="75"/>
      <c r="Q172" s="75"/>
      <c r="R172" s="75"/>
      <c r="S172" s="75"/>
      <c r="T172" s="75"/>
      <c r="U172" s="75"/>
      <c r="V172" s="75"/>
      <c r="W172" s="76"/>
    </row>
    <row r="173" spans="1:23" ht="25" x14ac:dyDescent="0.25">
      <c r="A173" s="197">
        <v>37</v>
      </c>
      <c r="B173" s="123">
        <v>5</v>
      </c>
      <c r="C173" s="123" t="s">
        <v>102</v>
      </c>
      <c r="D173" s="127" t="s">
        <v>440</v>
      </c>
      <c r="E173" s="124" t="s">
        <v>96</v>
      </c>
      <c r="F173" s="124" t="s">
        <v>43</v>
      </c>
      <c r="G173" s="125">
        <v>3</v>
      </c>
      <c r="H173" s="126" t="s">
        <v>112</v>
      </c>
      <c r="I173" s="74"/>
      <c r="J173" s="75"/>
      <c r="K173" s="75"/>
      <c r="L173" s="75"/>
      <c r="M173" s="75"/>
      <c r="N173" s="75"/>
      <c r="O173" s="75"/>
      <c r="P173" s="75"/>
      <c r="Q173" s="75"/>
      <c r="R173" s="75"/>
      <c r="S173" s="75"/>
      <c r="T173" s="75"/>
      <c r="U173" s="75"/>
      <c r="V173" s="75"/>
      <c r="W173" s="76"/>
    </row>
    <row r="174" spans="1:23" x14ac:dyDescent="0.25">
      <c r="A174" s="197">
        <v>37</v>
      </c>
      <c r="B174" s="123">
        <v>6</v>
      </c>
      <c r="C174" s="123" t="s">
        <v>102</v>
      </c>
      <c r="D174" s="127" t="s">
        <v>441</v>
      </c>
      <c r="E174" s="124" t="s">
        <v>96</v>
      </c>
      <c r="F174" s="124" t="s">
        <v>43</v>
      </c>
      <c r="G174" s="125">
        <v>3</v>
      </c>
      <c r="H174" s="126" t="s">
        <v>112</v>
      </c>
      <c r="I174" s="74"/>
      <c r="J174" s="75"/>
      <c r="K174" s="75"/>
      <c r="L174" s="75"/>
      <c r="M174" s="75"/>
      <c r="N174" s="75"/>
      <c r="O174" s="75"/>
      <c r="P174" s="75"/>
      <c r="Q174" s="75"/>
      <c r="R174" s="75"/>
      <c r="S174" s="75"/>
      <c r="T174" s="75"/>
      <c r="U174" s="75"/>
      <c r="V174" s="75"/>
      <c r="W174" s="76"/>
    </row>
    <row r="175" spans="1:23" x14ac:dyDescent="0.25">
      <c r="A175" s="197">
        <v>37</v>
      </c>
      <c r="B175" s="123">
        <v>7</v>
      </c>
      <c r="C175" s="123" t="s">
        <v>102</v>
      </c>
      <c r="D175" s="127" t="s">
        <v>442</v>
      </c>
      <c r="E175" s="124" t="s">
        <v>96</v>
      </c>
      <c r="F175" s="124" t="s">
        <v>43</v>
      </c>
      <c r="G175" s="125">
        <v>3</v>
      </c>
      <c r="H175" s="126" t="s">
        <v>112</v>
      </c>
      <c r="I175" s="74"/>
      <c r="J175" s="75"/>
      <c r="K175" s="75"/>
      <c r="L175" s="75"/>
      <c r="M175" s="75"/>
      <c r="N175" s="75"/>
      <c r="O175" s="75"/>
      <c r="P175" s="75"/>
      <c r="Q175" s="75"/>
      <c r="R175" s="75"/>
      <c r="S175" s="75"/>
      <c r="T175" s="75"/>
      <c r="U175" s="75"/>
      <c r="V175" s="75"/>
      <c r="W175" s="76"/>
    </row>
    <row r="176" spans="1:23" x14ac:dyDescent="0.25">
      <c r="A176" s="197">
        <v>37</v>
      </c>
      <c r="B176" s="123">
        <v>8</v>
      </c>
      <c r="C176" s="123" t="s">
        <v>102</v>
      </c>
      <c r="D176" s="127" t="s">
        <v>443</v>
      </c>
      <c r="E176" s="124" t="s">
        <v>96</v>
      </c>
      <c r="F176" s="124" t="s">
        <v>43</v>
      </c>
      <c r="G176" s="125">
        <v>5</v>
      </c>
      <c r="H176" s="126" t="s">
        <v>112</v>
      </c>
      <c r="I176" s="74"/>
      <c r="J176" s="75"/>
      <c r="K176" s="75"/>
      <c r="L176" s="75"/>
      <c r="M176" s="75"/>
      <c r="N176" s="75"/>
      <c r="O176" s="75"/>
      <c r="P176" s="75"/>
      <c r="Q176" s="75"/>
      <c r="R176" s="75"/>
      <c r="S176" s="75"/>
      <c r="T176" s="75"/>
      <c r="U176" s="75"/>
      <c r="V176" s="75"/>
      <c r="W176" s="76"/>
    </row>
    <row r="177" spans="1:23" x14ac:dyDescent="0.25">
      <c r="A177" s="197">
        <v>37</v>
      </c>
      <c r="B177" s="123">
        <v>9</v>
      </c>
      <c r="C177" s="123" t="s">
        <v>102</v>
      </c>
      <c r="D177" s="127" t="s">
        <v>444</v>
      </c>
      <c r="E177" s="124" t="s">
        <v>96</v>
      </c>
      <c r="F177" s="124" t="s">
        <v>43</v>
      </c>
      <c r="G177" s="125">
        <v>3</v>
      </c>
      <c r="H177" s="126" t="s">
        <v>112</v>
      </c>
      <c r="I177" s="74"/>
      <c r="J177" s="75"/>
      <c r="K177" s="75"/>
      <c r="L177" s="75"/>
      <c r="M177" s="75"/>
      <c r="N177" s="75"/>
      <c r="O177" s="75"/>
      <c r="P177" s="75"/>
      <c r="Q177" s="75"/>
      <c r="R177" s="75"/>
      <c r="S177" s="75"/>
      <c r="T177" s="75"/>
      <c r="U177" s="75"/>
      <c r="V177" s="75"/>
      <c r="W177" s="76"/>
    </row>
    <row r="178" spans="1:23" x14ac:dyDescent="0.25">
      <c r="A178" s="197">
        <v>37</v>
      </c>
      <c r="B178" s="123">
        <v>10</v>
      </c>
      <c r="C178" s="123" t="s">
        <v>102</v>
      </c>
      <c r="D178" s="127" t="s">
        <v>425</v>
      </c>
      <c r="E178" s="124" t="s">
        <v>96</v>
      </c>
      <c r="F178" s="124" t="s">
        <v>43</v>
      </c>
      <c r="G178" s="125">
        <v>6</v>
      </c>
      <c r="H178" s="126" t="s">
        <v>112</v>
      </c>
      <c r="I178" s="74"/>
      <c r="J178" s="75"/>
      <c r="K178" s="75"/>
      <c r="L178" s="75"/>
      <c r="M178" s="75"/>
      <c r="N178" s="75"/>
      <c r="O178" s="75"/>
      <c r="P178" s="75"/>
      <c r="Q178" s="75"/>
      <c r="R178" s="75"/>
      <c r="S178" s="75"/>
      <c r="T178" s="75"/>
      <c r="U178" s="75"/>
      <c r="V178" s="75"/>
      <c r="W178" s="76"/>
    </row>
    <row r="179" spans="1:23" x14ac:dyDescent="0.25">
      <c r="A179" s="197">
        <v>37</v>
      </c>
      <c r="B179" s="123">
        <v>11</v>
      </c>
      <c r="C179" s="123" t="s">
        <v>102</v>
      </c>
      <c r="D179" s="127" t="s">
        <v>426</v>
      </c>
      <c r="E179" s="124" t="s">
        <v>96</v>
      </c>
      <c r="F179" s="124" t="s">
        <v>43</v>
      </c>
      <c r="G179" s="125">
        <v>8</v>
      </c>
      <c r="H179" s="126" t="s">
        <v>112</v>
      </c>
      <c r="I179" s="74"/>
      <c r="J179" s="75"/>
      <c r="K179" s="75"/>
      <c r="L179" s="75"/>
      <c r="M179" s="75"/>
      <c r="N179" s="75"/>
      <c r="O179" s="75"/>
      <c r="P179" s="75"/>
      <c r="Q179" s="75"/>
      <c r="R179" s="75"/>
      <c r="S179" s="75"/>
      <c r="T179" s="75"/>
      <c r="U179" s="75"/>
      <c r="V179" s="75"/>
      <c r="W179" s="76"/>
    </row>
    <row r="180" spans="1:23" x14ac:dyDescent="0.25">
      <c r="A180" s="217" t="s">
        <v>427</v>
      </c>
      <c r="B180" s="123">
        <v>1</v>
      </c>
      <c r="C180" s="123" t="s">
        <v>428</v>
      </c>
      <c r="D180" s="127" t="s">
        <v>429</v>
      </c>
      <c r="E180" s="124" t="s">
        <v>91</v>
      </c>
      <c r="F180" s="124" t="s">
        <v>45</v>
      </c>
      <c r="G180" s="125">
        <v>10</v>
      </c>
      <c r="H180" s="126" t="s">
        <v>112</v>
      </c>
      <c r="I180" s="74"/>
      <c r="J180" s="75"/>
      <c r="K180" s="75"/>
      <c r="L180" s="75"/>
      <c r="M180" s="75"/>
      <c r="N180" s="75"/>
      <c r="O180" s="75"/>
      <c r="P180" s="75"/>
      <c r="Q180" s="75"/>
      <c r="R180" s="75"/>
      <c r="S180" s="75"/>
      <c r="T180" s="75"/>
      <c r="U180" s="75"/>
      <c r="V180" s="75"/>
      <c r="W180" s="76"/>
    </row>
    <row r="181" spans="1:23" x14ac:dyDescent="0.25">
      <c r="A181" s="217" t="s">
        <v>427</v>
      </c>
      <c r="B181" s="123">
        <v>1</v>
      </c>
      <c r="C181" s="123" t="s">
        <v>428</v>
      </c>
      <c r="D181" s="127" t="s">
        <v>429</v>
      </c>
      <c r="E181" s="124" t="s">
        <v>92</v>
      </c>
      <c r="F181" s="124" t="s">
        <v>45</v>
      </c>
      <c r="G181" s="125">
        <v>10</v>
      </c>
      <c r="H181" s="126" t="s">
        <v>112</v>
      </c>
      <c r="I181" s="74"/>
      <c r="J181" s="75"/>
      <c r="K181" s="75"/>
      <c r="L181" s="75"/>
      <c r="M181" s="75"/>
      <c r="N181" s="75"/>
      <c r="O181" s="75"/>
      <c r="P181" s="75"/>
      <c r="Q181" s="75"/>
      <c r="R181" s="75"/>
      <c r="S181" s="75"/>
      <c r="T181" s="75"/>
      <c r="U181" s="75"/>
      <c r="V181" s="75"/>
      <c r="W181" s="76"/>
    </row>
    <row r="182" spans="1:23" x14ac:dyDescent="0.25">
      <c r="A182" s="217" t="s">
        <v>427</v>
      </c>
      <c r="B182" s="123">
        <v>1</v>
      </c>
      <c r="C182" s="123" t="s">
        <v>428</v>
      </c>
      <c r="D182" s="127" t="s">
        <v>429</v>
      </c>
      <c r="E182" s="124" t="s">
        <v>97</v>
      </c>
      <c r="F182" s="124" t="s">
        <v>45</v>
      </c>
      <c r="G182" s="125">
        <v>10</v>
      </c>
      <c r="H182" s="126" t="s">
        <v>112</v>
      </c>
      <c r="I182" s="74"/>
      <c r="J182" s="75"/>
      <c r="K182" s="75"/>
      <c r="L182" s="75"/>
      <c r="M182" s="75"/>
      <c r="N182" s="75"/>
      <c r="O182" s="75"/>
      <c r="P182" s="75"/>
      <c r="Q182" s="75"/>
      <c r="R182" s="75"/>
      <c r="S182" s="75"/>
      <c r="T182" s="75"/>
      <c r="U182" s="75"/>
      <c r="V182" s="75"/>
      <c r="W182" s="76"/>
    </row>
    <row r="183" spans="1:23" x14ac:dyDescent="0.25">
      <c r="A183" s="217" t="s">
        <v>427</v>
      </c>
      <c r="B183" s="123">
        <v>1</v>
      </c>
      <c r="C183" s="123" t="s">
        <v>428</v>
      </c>
      <c r="D183" s="127" t="s">
        <v>429</v>
      </c>
      <c r="E183" s="124" t="s">
        <v>94</v>
      </c>
      <c r="F183" s="124" t="s">
        <v>45</v>
      </c>
      <c r="G183" s="125">
        <v>10</v>
      </c>
      <c r="H183" s="126" t="s">
        <v>112</v>
      </c>
      <c r="I183" s="74"/>
      <c r="J183" s="75"/>
      <c r="K183" s="75"/>
      <c r="L183" s="75"/>
      <c r="M183" s="75"/>
      <c r="N183" s="75"/>
      <c r="O183" s="75"/>
      <c r="P183" s="75"/>
      <c r="Q183" s="75"/>
      <c r="R183" s="75"/>
      <c r="S183" s="75"/>
      <c r="T183" s="75"/>
      <c r="U183" s="75"/>
      <c r="V183" s="75"/>
      <c r="W183" s="76"/>
    </row>
    <row r="184" spans="1:23" x14ac:dyDescent="0.25">
      <c r="A184" s="217" t="s">
        <v>427</v>
      </c>
      <c r="B184" s="123">
        <v>1</v>
      </c>
      <c r="C184" s="123" t="s">
        <v>428</v>
      </c>
      <c r="D184" s="127" t="s">
        <v>429</v>
      </c>
      <c r="E184" s="124" t="s">
        <v>95</v>
      </c>
      <c r="F184" s="124" t="s">
        <v>45</v>
      </c>
      <c r="G184" s="125">
        <v>10</v>
      </c>
      <c r="H184" s="126" t="s">
        <v>112</v>
      </c>
      <c r="I184" s="74"/>
      <c r="J184" s="75"/>
      <c r="K184" s="75"/>
      <c r="L184" s="75"/>
      <c r="M184" s="75"/>
      <c r="N184" s="75"/>
      <c r="O184" s="75"/>
      <c r="P184" s="75"/>
      <c r="Q184" s="75"/>
      <c r="R184" s="75"/>
      <c r="S184" s="75"/>
      <c r="T184" s="75"/>
      <c r="U184" s="75"/>
      <c r="V184" s="75"/>
      <c r="W184" s="76"/>
    </row>
    <row r="185" spans="1:23" x14ac:dyDescent="0.25">
      <c r="A185" s="217" t="s">
        <v>427</v>
      </c>
      <c r="B185" s="123">
        <v>1</v>
      </c>
      <c r="C185" s="123" t="s">
        <v>428</v>
      </c>
      <c r="D185" s="127" t="s">
        <v>429</v>
      </c>
      <c r="E185" s="124" t="s">
        <v>96</v>
      </c>
      <c r="F185" s="124" t="s">
        <v>45</v>
      </c>
      <c r="G185" s="125">
        <v>10</v>
      </c>
      <c r="H185" s="126" t="s">
        <v>112</v>
      </c>
      <c r="I185" s="74"/>
      <c r="J185" s="75"/>
      <c r="K185" s="75"/>
      <c r="L185" s="75"/>
      <c r="M185" s="75"/>
      <c r="N185" s="75"/>
      <c r="O185" s="75"/>
      <c r="P185" s="75"/>
      <c r="Q185" s="75"/>
      <c r="R185" s="75"/>
      <c r="S185" s="75"/>
      <c r="T185" s="75"/>
      <c r="U185" s="75"/>
      <c r="V185" s="75"/>
      <c r="W185" s="76"/>
    </row>
    <row r="186" spans="1:23" x14ac:dyDescent="0.25">
      <c r="A186" s="217" t="s">
        <v>427</v>
      </c>
      <c r="B186" s="123">
        <v>1</v>
      </c>
      <c r="C186" s="123" t="s">
        <v>428</v>
      </c>
      <c r="D186" s="127" t="s">
        <v>429</v>
      </c>
      <c r="E186" s="124" t="s">
        <v>93</v>
      </c>
      <c r="F186" s="124" t="s">
        <v>45</v>
      </c>
      <c r="G186" s="125">
        <v>10</v>
      </c>
      <c r="H186" s="126" t="s">
        <v>112</v>
      </c>
      <c r="I186" s="74"/>
      <c r="J186" s="75"/>
      <c r="K186" s="75"/>
      <c r="L186" s="75"/>
      <c r="M186" s="75"/>
      <c r="N186" s="75"/>
      <c r="O186" s="75"/>
      <c r="P186" s="75"/>
      <c r="Q186" s="75"/>
      <c r="R186" s="75"/>
      <c r="S186" s="75"/>
      <c r="T186" s="75"/>
      <c r="U186" s="75"/>
      <c r="V186" s="75"/>
      <c r="W186" s="76"/>
    </row>
    <row r="187" spans="1:23" x14ac:dyDescent="0.25">
      <c r="A187" s="217" t="s">
        <v>427</v>
      </c>
      <c r="B187" s="123">
        <v>1</v>
      </c>
      <c r="C187" s="123" t="s">
        <v>428</v>
      </c>
      <c r="D187" s="127" t="s">
        <v>429</v>
      </c>
      <c r="E187" s="124" t="s">
        <v>98</v>
      </c>
      <c r="F187" s="124" t="s">
        <v>45</v>
      </c>
      <c r="G187" s="125">
        <v>10</v>
      </c>
      <c r="H187" s="126" t="s">
        <v>112</v>
      </c>
      <c r="I187" s="74"/>
      <c r="J187" s="75"/>
      <c r="K187" s="75"/>
      <c r="L187" s="75"/>
      <c r="M187" s="75"/>
      <c r="N187" s="75"/>
      <c r="O187" s="75"/>
      <c r="P187" s="75"/>
      <c r="Q187" s="75"/>
      <c r="R187" s="75"/>
      <c r="S187" s="75"/>
      <c r="T187" s="75"/>
      <c r="U187" s="75"/>
      <c r="V187" s="75"/>
      <c r="W187" s="76"/>
    </row>
    <row r="188" spans="1:23" x14ac:dyDescent="0.25">
      <c r="A188" s="217" t="s">
        <v>427</v>
      </c>
      <c r="B188" s="123">
        <v>1</v>
      </c>
      <c r="C188" s="123" t="s">
        <v>428</v>
      </c>
      <c r="D188" s="127" t="s">
        <v>429</v>
      </c>
      <c r="E188" s="124" t="s">
        <v>99</v>
      </c>
      <c r="F188" s="124" t="s">
        <v>45</v>
      </c>
      <c r="G188" s="125">
        <v>10</v>
      </c>
      <c r="H188" s="126" t="s">
        <v>112</v>
      </c>
      <c r="I188" s="74"/>
      <c r="J188" s="75"/>
      <c r="K188" s="75"/>
      <c r="L188" s="75"/>
      <c r="M188" s="75"/>
      <c r="N188" s="75"/>
      <c r="O188" s="75"/>
      <c r="P188" s="75"/>
      <c r="Q188" s="75"/>
      <c r="R188" s="75"/>
      <c r="S188" s="75"/>
      <c r="T188" s="75"/>
      <c r="U188" s="75"/>
      <c r="V188" s="75"/>
      <c r="W188" s="76"/>
    </row>
    <row r="189" spans="1:23" x14ac:dyDescent="0.25">
      <c r="A189" s="217" t="s">
        <v>427</v>
      </c>
      <c r="B189" s="123">
        <v>1</v>
      </c>
      <c r="C189" s="123" t="s">
        <v>102</v>
      </c>
      <c r="D189" s="127" t="s">
        <v>300</v>
      </c>
      <c r="E189" s="124" t="s">
        <v>98</v>
      </c>
      <c r="F189" s="124" t="s">
        <v>44</v>
      </c>
      <c r="G189" s="125">
        <v>10</v>
      </c>
      <c r="H189" s="126" t="s">
        <v>112</v>
      </c>
      <c r="I189" s="74"/>
      <c r="J189" s="75"/>
      <c r="K189" s="75"/>
      <c r="L189" s="75"/>
      <c r="M189" s="75"/>
      <c r="N189" s="75"/>
      <c r="O189" s="75"/>
      <c r="P189" s="75"/>
      <c r="Q189" s="75"/>
      <c r="R189" s="75"/>
      <c r="S189" s="75"/>
      <c r="T189" s="75"/>
      <c r="U189" s="75"/>
      <c r="V189" s="75"/>
      <c r="W189" s="76"/>
    </row>
    <row r="190" spans="1:23" x14ac:dyDescent="0.25">
      <c r="A190" s="217" t="s">
        <v>427</v>
      </c>
      <c r="B190" s="123">
        <v>1</v>
      </c>
      <c r="C190" s="123" t="s">
        <v>102</v>
      </c>
      <c r="D190" s="127" t="s">
        <v>301</v>
      </c>
      <c r="E190" s="124" t="s">
        <v>98</v>
      </c>
      <c r="F190" s="124" t="s">
        <v>44</v>
      </c>
      <c r="G190" s="125">
        <v>20</v>
      </c>
      <c r="H190" s="126" t="s">
        <v>112</v>
      </c>
      <c r="I190" s="74"/>
      <c r="J190" s="75"/>
      <c r="K190" s="75"/>
      <c r="L190" s="75"/>
      <c r="M190" s="75"/>
      <c r="N190" s="75"/>
      <c r="O190" s="75"/>
      <c r="P190" s="75"/>
      <c r="Q190" s="75"/>
      <c r="R190" s="75"/>
      <c r="S190" s="75"/>
      <c r="T190" s="75"/>
      <c r="U190" s="75"/>
      <c r="V190" s="75"/>
      <c r="W190" s="76"/>
    </row>
    <row r="191" spans="1:23" x14ac:dyDescent="0.25">
      <c r="A191" s="217" t="s">
        <v>427</v>
      </c>
      <c r="B191" s="123">
        <v>1</v>
      </c>
      <c r="C191" s="123" t="s">
        <v>102</v>
      </c>
      <c r="D191" s="127" t="s">
        <v>303</v>
      </c>
      <c r="E191" s="124" t="s">
        <v>98</v>
      </c>
      <c r="F191" s="124" t="s">
        <v>44</v>
      </c>
      <c r="G191" s="125">
        <v>20</v>
      </c>
      <c r="H191" s="126" t="s">
        <v>112</v>
      </c>
      <c r="I191" s="74"/>
      <c r="J191" s="75"/>
      <c r="K191" s="75"/>
      <c r="L191" s="75"/>
      <c r="M191" s="75"/>
      <c r="N191" s="75"/>
      <c r="O191" s="75"/>
      <c r="P191" s="75"/>
      <c r="Q191" s="75"/>
      <c r="R191" s="75"/>
      <c r="S191" s="75"/>
      <c r="T191" s="75"/>
      <c r="U191" s="75"/>
      <c r="V191" s="75"/>
      <c r="W191" s="76"/>
    </row>
    <row r="192" spans="1:23" x14ac:dyDescent="0.25">
      <c r="A192" s="217" t="s">
        <v>427</v>
      </c>
      <c r="B192" s="123">
        <v>1</v>
      </c>
      <c r="C192" s="123" t="s">
        <v>102</v>
      </c>
      <c r="D192" s="127" t="s">
        <v>305</v>
      </c>
      <c r="E192" s="124" t="s">
        <v>98</v>
      </c>
      <c r="F192" s="124" t="s">
        <v>44</v>
      </c>
      <c r="G192" s="125">
        <v>20</v>
      </c>
      <c r="H192" s="126" t="s">
        <v>112</v>
      </c>
      <c r="I192" s="74"/>
      <c r="J192" s="75"/>
      <c r="K192" s="75"/>
      <c r="L192" s="75"/>
      <c r="M192" s="75"/>
      <c r="N192" s="75"/>
      <c r="O192" s="75"/>
      <c r="P192" s="75"/>
      <c r="Q192" s="75"/>
      <c r="R192" s="75"/>
      <c r="S192" s="75"/>
      <c r="T192" s="75"/>
      <c r="U192" s="75"/>
      <c r="V192" s="75"/>
      <c r="W192" s="76"/>
    </row>
    <row r="193" spans="1:23" x14ac:dyDescent="0.25">
      <c r="A193" s="197">
        <v>37</v>
      </c>
      <c r="B193" s="123">
        <v>1</v>
      </c>
      <c r="C193" s="123" t="s">
        <v>102</v>
      </c>
      <c r="D193" s="127" t="s">
        <v>445</v>
      </c>
      <c r="E193" s="124" t="s">
        <v>91</v>
      </c>
      <c r="F193" s="124" t="s">
        <v>43</v>
      </c>
      <c r="G193" s="125">
        <v>8</v>
      </c>
      <c r="H193" s="126" t="s">
        <v>112</v>
      </c>
      <c r="I193" s="74"/>
      <c r="J193" s="75"/>
      <c r="K193" s="75"/>
      <c r="L193" s="75"/>
      <c r="M193" s="75"/>
      <c r="N193" s="75"/>
      <c r="O193" s="75"/>
      <c r="P193" s="75"/>
      <c r="Q193" s="75"/>
      <c r="R193" s="75"/>
      <c r="S193" s="75"/>
      <c r="T193" s="75"/>
      <c r="U193" s="75"/>
      <c r="V193" s="75"/>
      <c r="W193" s="76"/>
    </row>
    <row r="194" spans="1:23" x14ac:dyDescent="0.25">
      <c r="A194" s="197">
        <v>37</v>
      </c>
      <c r="B194" s="123">
        <v>2</v>
      </c>
      <c r="C194" s="123" t="s">
        <v>102</v>
      </c>
      <c r="D194" s="127" t="s">
        <v>446</v>
      </c>
      <c r="E194" s="124" t="s">
        <v>91</v>
      </c>
      <c r="F194" s="124" t="s">
        <v>43</v>
      </c>
      <c r="G194" s="125">
        <v>8</v>
      </c>
      <c r="H194" s="126" t="s">
        <v>112</v>
      </c>
      <c r="I194" s="74"/>
      <c r="J194" s="75"/>
      <c r="K194" s="75"/>
      <c r="L194" s="75"/>
      <c r="M194" s="75"/>
      <c r="N194" s="75"/>
      <c r="O194" s="75"/>
      <c r="P194" s="75"/>
      <c r="Q194" s="75"/>
      <c r="R194" s="75"/>
      <c r="S194" s="75"/>
      <c r="T194" s="75"/>
      <c r="U194" s="75"/>
      <c r="V194" s="75"/>
      <c r="W194" s="76"/>
    </row>
    <row r="195" spans="1:23" x14ac:dyDescent="0.25">
      <c r="A195" s="197">
        <v>37</v>
      </c>
      <c r="B195" s="123">
        <v>3</v>
      </c>
      <c r="C195" s="123" t="s">
        <v>102</v>
      </c>
      <c r="D195" s="127" t="s">
        <v>447</v>
      </c>
      <c r="E195" s="124" t="s">
        <v>91</v>
      </c>
      <c r="F195" s="124" t="s">
        <v>43</v>
      </c>
      <c r="G195" s="125">
        <v>8</v>
      </c>
      <c r="H195" s="126" t="s">
        <v>112</v>
      </c>
      <c r="I195" s="74"/>
      <c r="J195" s="75"/>
      <c r="K195" s="75"/>
      <c r="L195" s="75"/>
      <c r="M195" s="75"/>
      <c r="N195" s="75"/>
      <c r="O195" s="75"/>
      <c r="P195" s="75"/>
      <c r="Q195" s="75"/>
      <c r="R195" s="75"/>
      <c r="S195" s="75"/>
      <c r="T195" s="75"/>
      <c r="U195" s="75"/>
      <c r="V195" s="75"/>
      <c r="W195" s="76"/>
    </row>
    <row r="196" spans="1:23" x14ac:dyDescent="0.25">
      <c r="A196" s="217" t="s">
        <v>427</v>
      </c>
      <c r="B196" s="123">
        <v>1</v>
      </c>
      <c r="C196" s="123" t="s">
        <v>428</v>
      </c>
      <c r="D196" s="127" t="s">
        <v>451</v>
      </c>
      <c r="E196" s="124" t="s">
        <v>450</v>
      </c>
      <c r="F196" s="124" t="s">
        <v>45</v>
      </c>
      <c r="G196" s="125">
        <v>40</v>
      </c>
      <c r="H196" s="126" t="s">
        <v>112</v>
      </c>
      <c r="I196" s="74"/>
      <c r="J196" s="75"/>
      <c r="K196" s="75"/>
      <c r="L196" s="75"/>
      <c r="M196" s="75"/>
      <c r="N196" s="75"/>
      <c r="O196" s="75"/>
      <c r="P196" s="75"/>
      <c r="Q196" s="75"/>
      <c r="R196" s="75"/>
      <c r="S196" s="75"/>
      <c r="T196" s="75"/>
      <c r="U196" s="75"/>
      <c r="V196" s="75"/>
      <c r="W196" s="76"/>
    </row>
    <row r="197" spans="1:23" x14ac:dyDescent="0.25">
      <c r="A197" s="217" t="s">
        <v>427</v>
      </c>
      <c r="B197" s="123">
        <v>2</v>
      </c>
      <c r="C197" s="123" t="s">
        <v>428</v>
      </c>
      <c r="D197" s="127" t="s">
        <v>452</v>
      </c>
      <c r="E197" s="124" t="s">
        <v>450</v>
      </c>
      <c r="F197" s="124" t="s">
        <v>45</v>
      </c>
      <c r="G197" s="125">
        <v>40</v>
      </c>
      <c r="H197" s="126" t="s">
        <v>112</v>
      </c>
      <c r="I197" s="74"/>
      <c r="J197" s="75"/>
      <c r="K197" s="75"/>
      <c r="L197" s="75"/>
      <c r="M197" s="75"/>
      <c r="N197" s="75"/>
      <c r="O197" s="75"/>
      <c r="P197" s="75"/>
      <c r="Q197" s="75"/>
      <c r="R197" s="75"/>
      <c r="S197" s="75"/>
      <c r="T197" s="75"/>
      <c r="U197" s="75"/>
      <c r="V197" s="75"/>
      <c r="W197" s="76"/>
    </row>
    <row r="198" spans="1:23" ht="13" thickBot="1" x14ac:dyDescent="0.3">
      <c r="A198" s="206"/>
      <c r="B198" s="206"/>
      <c r="C198" s="206"/>
      <c r="D198" s="207"/>
      <c r="E198" s="208"/>
      <c r="F198" s="208"/>
      <c r="G198" s="209">
        <v>0</v>
      </c>
      <c r="H198" s="210"/>
      <c r="I198" s="74"/>
      <c r="J198" s="75"/>
      <c r="K198" s="75"/>
      <c r="L198" s="75"/>
      <c r="M198" s="75"/>
      <c r="N198" s="75"/>
      <c r="O198" s="75"/>
      <c r="P198" s="75"/>
      <c r="Q198" s="75"/>
      <c r="R198" s="75"/>
      <c r="S198" s="75"/>
      <c r="T198" s="75"/>
      <c r="U198" s="75"/>
      <c r="V198" s="75"/>
      <c r="W198" s="76"/>
    </row>
    <row r="199" spans="1:23" ht="13.5" thickBot="1" x14ac:dyDescent="0.35">
      <c r="F199" s="39"/>
      <c r="G199" s="91">
        <f>SUM(G18:G198)</f>
        <v>795</v>
      </c>
      <c r="H199" s="39" t="s">
        <v>38</v>
      </c>
      <c r="I199" s="43">
        <f t="shared" ref="I199:W199" si="7">SUM(I18:I198)</f>
        <v>0</v>
      </c>
      <c r="J199" s="43">
        <f t="shared" si="7"/>
        <v>0</v>
      </c>
      <c r="K199" s="43">
        <f t="shared" si="7"/>
        <v>0</v>
      </c>
      <c r="L199" s="43">
        <f t="shared" si="7"/>
        <v>0</v>
      </c>
      <c r="M199" s="43">
        <f t="shared" si="7"/>
        <v>0</v>
      </c>
      <c r="N199" s="43">
        <f t="shared" si="7"/>
        <v>0</v>
      </c>
      <c r="O199" s="43">
        <f t="shared" si="7"/>
        <v>0</v>
      </c>
      <c r="P199" s="43">
        <f t="shared" si="7"/>
        <v>0</v>
      </c>
      <c r="Q199" s="43">
        <f t="shared" si="7"/>
        <v>0</v>
      </c>
      <c r="R199" s="43">
        <f t="shared" si="7"/>
        <v>0</v>
      </c>
      <c r="S199" s="43">
        <f t="shared" si="7"/>
        <v>0</v>
      </c>
      <c r="T199" s="43">
        <f t="shared" si="7"/>
        <v>0</v>
      </c>
      <c r="U199" s="43">
        <f t="shared" si="7"/>
        <v>0</v>
      </c>
      <c r="V199" s="43">
        <f t="shared" si="7"/>
        <v>0</v>
      </c>
      <c r="W199" s="43">
        <f t="shared" si="7"/>
        <v>0</v>
      </c>
    </row>
    <row r="200" spans="1:23" ht="13.5" thickBot="1" x14ac:dyDescent="0.35">
      <c r="G200" s="84" t="s">
        <v>64</v>
      </c>
    </row>
  </sheetData>
  <autoFilter ref="A17:H200" xr:uid="{EF37B9A6-7A07-42A9-A32F-FDAAD6EB2FDB}"/>
  <mergeCells count="3">
    <mergeCell ref="A1:W7"/>
    <mergeCell ref="A8:W8"/>
    <mergeCell ref="I10:W10"/>
  </mergeCells>
  <dataValidations count="4">
    <dataValidation errorStyle="information" allowBlank="1" showInputMessage="1" showErrorMessage="1" errorTitle="Requerimiento Funcional" error="Deberá de selecionar un elemento de la lista" sqref="G136:G141 G143:G157 G114:G119 G198 G18:G33 G122:G134 G36:G111 G159:G166 G180:G195" xr:uid="{1C2ABDFA-EDC0-487C-A104-A52BE390558B}"/>
    <dataValidation type="list" allowBlank="1" showInputMessage="1" showErrorMessage="1" sqref="E136:E137 E143:E157 E114:E119 E18:E33 E122:E134 E36:E111 E159:E166 E169:E177 E180:E198" xr:uid="{49FCB4B0-1D0E-4FA6-9A88-1C894F16CC2C}">
      <formula1>MiembrosCelula</formula1>
    </dataValidation>
    <dataValidation type="list" allowBlank="1" showInputMessage="1" showErrorMessage="1" sqref="H18:H33 H114:H119 H36:H111 H122:H166 H180:H198" xr:uid="{AF9446DE-DCAA-47C6-BCFA-F01F5698EB35}">
      <formula1>Estado</formula1>
    </dataValidation>
    <dataValidation type="list" allowBlank="1" showInputMessage="1" showErrorMessage="1" sqref="F198 F18:F195" xr:uid="{344DA355-380A-44F5-95A5-AFF221D0BAF8}">
      <formula1>Prioridad</formula1>
    </dataValidation>
  </dataValidations>
  <hyperlinks>
    <hyperlink ref="A46:A55" location="'Product Backlog'!A27" display="'Product Backlog'!A27" xr:uid="{5CD06339-6769-4573-8A44-D890FBBDBF8D}"/>
    <hyperlink ref="A36:A45" location="'Product Backlog'!A13" display="'Product Backlog'!A13" xr:uid="{A50AA7C2-369F-4B50-8FCE-7E2629736D5B}"/>
    <hyperlink ref="A69:A70" location="'Product Backlog'!A46" display="'Product Backlog'!A46" xr:uid="{A86447D9-4719-421F-A34F-BA27133FCDEF}"/>
    <hyperlink ref="A71:A74" location="'Product Backlog'!A8" display="'Product Backlog'!A8" xr:uid="{BE9AA81D-5F22-4187-9695-8B45A585A668}"/>
    <hyperlink ref="A75:A77" location="'Product Backlog'!A37" display="'Product Backlog'!A37" xr:uid="{AF09C099-36C2-4787-B719-36F852426D98}"/>
    <hyperlink ref="A81:A90" location="'Product Backlog'!A78" display="'Product Backlog'!A78" xr:uid="{BFB03642-52F4-4BC4-936E-C9900C158F8E}"/>
    <hyperlink ref="A78:A80" location="'Product Backlog'!A47" display="'Product Backlog'!A47" xr:uid="{17DBE654-E21D-44E4-A62A-6AF8205EC2F6}"/>
    <hyperlink ref="A91:A100" location="'Product Backlog'!A79" display="'Product Backlog'!A79" xr:uid="{6689B7F2-D5CD-4615-82A1-F6C48672B702}"/>
    <hyperlink ref="A138:A141" location="'Product Backlog'!A80" display="'Product Backlog'!A80" xr:uid="{4137FF1F-4F08-4254-9D53-85C746649C2B}"/>
    <hyperlink ref="A143:A160" location="'Product Backlog'!A77" display="'Product Backlog'!A77" xr:uid="{6631D0C7-5C4B-4F4F-B7AE-96232085BA25}"/>
    <hyperlink ref="A120:A121" location="'Product Backlog'!A38" display="'Product Backlog'!A38" xr:uid="{C8541514-59D0-4716-ABC5-6069ECB10D2B}"/>
    <hyperlink ref="A161:A168" location="'Product Backlog'!A38" display="'Product Backlog'!A38" xr:uid="{74FC5BA0-543D-45AA-8529-D2410949FB2A}"/>
    <hyperlink ref="A193:A195" location="'Product Backlog'!A38" display="'Product Backlog'!A38" xr:uid="{41F58D5C-AE24-49A0-9BCB-54CDBAB470FD}"/>
    <hyperlink ref="A161:A179" location="'Product Backlog'!A38" display="'Product Backlog'!A38" xr:uid="{A48801E7-16DE-4172-A4CC-8781F9709054}"/>
    <hyperlink ref="A122:A137" location="'Product Backlog'!A76" display="'Product Backlog'!A76" xr:uid="{4469E046-E8D0-4E52-8DD4-3D77F6E3DAC3}"/>
    <hyperlink ref="A56:A68" location="'Product Backlog'!A56" display="'Product Backlog'!A56" xr:uid="{0F6C8706-25FB-4F04-BD1A-C304049C69B7}"/>
    <hyperlink ref="A23:A35" location="'Product Backlog'!A38" display="'Product Backlog'!A38" xr:uid="{913C2AA0-E949-4177-8494-EC1E34B7D16F}"/>
    <hyperlink ref="A18:A22" location="'Product Backlog'!A81" display="'Product Backlog'!A81" xr:uid="{29BB3EA3-2A1D-4A68-99D0-841A4ABD63EA}"/>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AF55D-A7E4-4977-9E51-4A73DCCD7E2F}">
  <sheetPr codeName="Hoja6"/>
  <dimension ref="A1"/>
  <sheetViews>
    <sheetView topLeftCell="A2" zoomScaleNormal="100" workbookViewId="0">
      <selection activeCell="I22" sqref="I22"/>
    </sheetView>
  </sheetViews>
  <sheetFormatPr baseColWidth="10" defaultRowHeight="12.5" x14ac:dyDescent="0.25"/>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E87BF717-DF59-4161-BC17-82E59355CA4B}">
          <x14:colorSeries theme="8" tint="0.39997558519241921"/>
          <x14:colorNegative theme="0" tint="-0.499984740745262"/>
          <x14:colorAxis rgb="FF000000"/>
          <x14:colorMarkers theme="8" tint="0.79998168889431442"/>
          <x14:colorFirst theme="8" tint="-0.249977111117893"/>
          <x14:colorLast theme="8" tint="-0.249977111117893"/>
          <x14:colorHigh theme="8" tint="-0.499984740745262"/>
          <x14:colorLow theme="8" tint="-0.499984740745262"/>
          <x14:sparklines>
            <x14:sparkline>
              <xm:f>'Sprint Backlog'!$G$14:$U$14</xm:f>
              <xm:sqref>G15</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5D138-82DB-4EB1-907A-91D02D55697B}">
  <dimension ref="A1:B12"/>
  <sheetViews>
    <sheetView workbookViewId="0">
      <selection activeCell="B8" sqref="B8"/>
    </sheetView>
  </sheetViews>
  <sheetFormatPr baseColWidth="10" defaultRowHeight="12.5" x14ac:dyDescent="0.25"/>
  <cols>
    <col min="1" max="1" width="13.90625" bestFit="1" customWidth="1"/>
    <col min="2" max="2" width="16.36328125" customWidth="1"/>
  </cols>
  <sheetData>
    <row r="1" spans="1:2" x14ac:dyDescent="0.25">
      <c r="A1" s="20" t="s">
        <v>448</v>
      </c>
      <c r="B1" s="20" t="s">
        <v>449</v>
      </c>
    </row>
    <row r="2" spans="1:2" x14ac:dyDescent="0.25">
      <c r="A2" s="20" t="s">
        <v>91</v>
      </c>
      <c r="B2">
        <f>SUMIFS('Sprint Backlog'!G18:G198,'Sprint Backlog'!E18:E198,A2)</f>
        <v>80</v>
      </c>
    </row>
    <row r="3" spans="1:2" x14ac:dyDescent="0.25">
      <c r="A3" t="s">
        <v>92</v>
      </c>
      <c r="B3">
        <f>SUMIFS('Sprint Backlog'!G19:G199,'Sprint Backlog'!E19:E199,A3)</f>
        <v>78</v>
      </c>
    </row>
    <row r="4" spans="1:2" x14ac:dyDescent="0.25">
      <c r="A4" t="s">
        <v>97</v>
      </c>
      <c r="B4">
        <f>SUMIFS('Sprint Backlog'!G20:G200,'Sprint Backlog'!E20:E200,A4)</f>
        <v>77</v>
      </c>
    </row>
    <row r="5" spans="1:2" x14ac:dyDescent="0.25">
      <c r="A5" t="s">
        <v>94</v>
      </c>
      <c r="B5">
        <f>SUMIFS('Sprint Backlog'!G21:G201,'Sprint Backlog'!E21:E201,A5)</f>
        <v>82</v>
      </c>
    </row>
    <row r="6" spans="1:2" x14ac:dyDescent="0.25">
      <c r="A6" t="s">
        <v>95</v>
      </c>
      <c r="B6">
        <f>SUMIFS('Sprint Backlog'!G22:G202,'Sprint Backlog'!E22:E202,A6)</f>
        <v>80</v>
      </c>
    </row>
    <row r="7" spans="1:2" x14ac:dyDescent="0.25">
      <c r="A7" t="s">
        <v>96</v>
      </c>
      <c r="B7">
        <f>SUMIFS('Sprint Backlog'!G23:G203,'Sprint Backlog'!E23:E203,A7)</f>
        <v>81</v>
      </c>
    </row>
    <row r="8" spans="1:2" x14ac:dyDescent="0.25">
      <c r="A8" t="s">
        <v>93</v>
      </c>
      <c r="B8">
        <f>SUMIFS('Sprint Backlog'!G24:G204,'Sprint Backlog'!E24:E204,A8)</f>
        <v>76</v>
      </c>
    </row>
    <row r="9" spans="1:2" x14ac:dyDescent="0.25">
      <c r="A9" t="s">
        <v>98</v>
      </c>
      <c r="B9">
        <f>SUMIFS('Sprint Backlog'!G25:G205,'Sprint Backlog'!E25:E205,A9)</f>
        <v>80</v>
      </c>
    </row>
    <row r="10" spans="1:2" x14ac:dyDescent="0.25">
      <c r="A10" t="s">
        <v>99</v>
      </c>
      <c r="B10">
        <f>SUMIFS('Sprint Backlog'!G26:G206,'Sprint Backlog'!E26:E206,A10)</f>
        <v>81</v>
      </c>
    </row>
    <row r="11" spans="1:2" x14ac:dyDescent="0.25">
      <c r="A11" s="20" t="s">
        <v>450</v>
      </c>
      <c r="B11">
        <f>SUMIFS('Sprint Backlog'!G27:G207,'Sprint Backlog'!E27:E207,A11)</f>
        <v>80</v>
      </c>
    </row>
    <row r="12" spans="1:2" x14ac:dyDescent="0.25">
      <c r="A12" s="218" t="s">
        <v>38</v>
      </c>
      <c r="B12" s="219">
        <f>SUM(B2:B11)</f>
        <v>795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8356-432A-425F-8EC2-282B22930DD3}">
  <sheetPr filterMode="1"/>
  <dimension ref="A1:E114"/>
  <sheetViews>
    <sheetView topLeftCell="A32" workbookViewId="0">
      <selection activeCell="B50" sqref="B50:E50"/>
    </sheetView>
  </sheetViews>
  <sheetFormatPr baseColWidth="10" defaultRowHeight="12.5" x14ac:dyDescent="0.25"/>
  <cols>
    <col min="1" max="1" width="13.7265625" bestFit="1" customWidth="1"/>
    <col min="2" max="2" width="50.08984375" bestFit="1" customWidth="1"/>
    <col min="3" max="3" width="8.7265625" bestFit="1" customWidth="1"/>
    <col min="4" max="4" width="27.81640625" bestFit="1" customWidth="1"/>
    <col min="5" max="5" width="15.08984375" bestFit="1" customWidth="1"/>
  </cols>
  <sheetData>
    <row r="1" spans="1:5" ht="13" x14ac:dyDescent="0.3">
      <c r="A1" s="257" t="s">
        <v>458</v>
      </c>
      <c r="B1" s="271" t="s">
        <v>463</v>
      </c>
      <c r="C1" s="272"/>
      <c r="D1" s="272"/>
      <c r="E1" s="273"/>
    </row>
    <row r="2" spans="1:5" ht="13" x14ac:dyDescent="0.3">
      <c r="A2" s="277" t="s">
        <v>26</v>
      </c>
      <c r="B2" s="275" t="s">
        <v>453</v>
      </c>
      <c r="C2" s="276" t="s">
        <v>454</v>
      </c>
      <c r="D2" s="275" t="s">
        <v>455</v>
      </c>
      <c r="E2" s="278" t="s">
        <v>456</v>
      </c>
    </row>
    <row r="3" spans="1:5" ht="13" x14ac:dyDescent="0.3">
      <c r="A3" s="279" t="s">
        <v>91</v>
      </c>
      <c r="B3" s="274" t="s">
        <v>125</v>
      </c>
      <c r="C3" s="255">
        <v>0</v>
      </c>
      <c r="D3" s="265"/>
      <c r="E3" s="260">
        <v>43346</v>
      </c>
    </row>
    <row r="4" spans="1:5" ht="13" x14ac:dyDescent="0.3">
      <c r="A4" s="254" t="s">
        <v>91</v>
      </c>
      <c r="B4" s="263" t="s">
        <v>108</v>
      </c>
      <c r="C4" s="255">
        <v>0</v>
      </c>
      <c r="D4" s="265"/>
      <c r="E4" s="260">
        <v>43346</v>
      </c>
    </row>
    <row r="5" spans="1:5" ht="13" x14ac:dyDescent="0.25">
      <c r="A5" s="266" t="s">
        <v>91</v>
      </c>
      <c r="B5" s="263" t="s">
        <v>109</v>
      </c>
      <c r="C5" s="255">
        <v>0</v>
      </c>
      <c r="D5" s="265"/>
      <c r="E5" s="260">
        <v>43346</v>
      </c>
    </row>
    <row r="6" spans="1:5" ht="13" x14ac:dyDescent="0.3">
      <c r="A6" s="267" t="s">
        <v>91</v>
      </c>
      <c r="B6" s="263" t="s">
        <v>147</v>
      </c>
      <c r="C6" s="286">
        <v>0</v>
      </c>
      <c r="D6" s="268"/>
      <c r="E6" s="261">
        <v>43347</v>
      </c>
    </row>
    <row r="7" spans="1:5" ht="13.5" thickBot="1" x14ac:dyDescent="0.35">
      <c r="A7" s="269" t="s">
        <v>91</v>
      </c>
      <c r="B7" s="264" t="s">
        <v>111</v>
      </c>
      <c r="C7" s="287">
        <v>0</v>
      </c>
      <c r="D7" s="270"/>
      <c r="E7" s="262">
        <v>43349</v>
      </c>
    </row>
    <row r="8" spans="1:5" ht="13" x14ac:dyDescent="0.3">
      <c r="A8" s="257" t="s">
        <v>458</v>
      </c>
      <c r="B8" s="271" t="s">
        <v>459</v>
      </c>
      <c r="C8" s="272"/>
      <c r="D8" s="272"/>
      <c r="E8" s="273"/>
    </row>
    <row r="9" spans="1:5" ht="13" hidden="1" x14ac:dyDescent="0.3">
      <c r="A9" s="277" t="s">
        <v>26</v>
      </c>
      <c r="B9" s="275" t="s">
        <v>453</v>
      </c>
      <c r="C9" s="276" t="s">
        <v>454</v>
      </c>
      <c r="D9" s="275" t="s">
        <v>455</v>
      </c>
      <c r="E9" s="278" t="s">
        <v>456</v>
      </c>
    </row>
    <row r="10" spans="1:5" ht="13" x14ac:dyDescent="0.3">
      <c r="A10" s="281" t="s">
        <v>97</v>
      </c>
      <c r="B10" s="282" t="s">
        <v>137</v>
      </c>
      <c r="C10" s="283">
        <v>0</v>
      </c>
      <c r="D10" s="284"/>
      <c r="E10" s="285">
        <v>43346</v>
      </c>
    </row>
    <row r="11" spans="1:5" ht="13" x14ac:dyDescent="0.3">
      <c r="A11" s="254" t="s">
        <v>97</v>
      </c>
      <c r="B11" s="274" t="s">
        <v>138</v>
      </c>
      <c r="C11" s="255">
        <v>0</v>
      </c>
      <c r="D11" s="265"/>
      <c r="E11" s="260">
        <v>43346</v>
      </c>
    </row>
    <row r="12" spans="1:5" ht="13" x14ac:dyDescent="0.25">
      <c r="A12" s="266" t="s">
        <v>97</v>
      </c>
      <c r="B12" s="274" t="s">
        <v>142</v>
      </c>
      <c r="C12" s="255">
        <v>0</v>
      </c>
      <c r="D12" s="265"/>
      <c r="E12" s="260">
        <v>43346</v>
      </c>
    </row>
    <row r="13" spans="1:5" ht="13" x14ac:dyDescent="0.3">
      <c r="A13" s="267" t="s">
        <v>97</v>
      </c>
      <c r="B13" s="274" t="s">
        <v>143</v>
      </c>
      <c r="C13" s="286">
        <v>0</v>
      </c>
      <c r="D13" s="268"/>
      <c r="E13" s="261">
        <v>43347</v>
      </c>
    </row>
    <row r="14" spans="1:5" ht="13" x14ac:dyDescent="0.3">
      <c r="A14" s="268" t="s">
        <v>97</v>
      </c>
      <c r="B14" s="274" t="s">
        <v>144</v>
      </c>
      <c r="C14" s="286">
        <v>0</v>
      </c>
      <c r="D14" s="268"/>
      <c r="E14" s="261">
        <v>43347</v>
      </c>
    </row>
    <row r="15" spans="1:5" ht="13" x14ac:dyDescent="0.3">
      <c r="A15" s="268" t="s">
        <v>97</v>
      </c>
      <c r="B15" s="274" t="s">
        <v>139</v>
      </c>
      <c r="C15" s="286">
        <v>0</v>
      </c>
      <c r="D15" s="258"/>
      <c r="E15" s="261">
        <v>43347</v>
      </c>
    </row>
    <row r="16" spans="1:5" ht="13" x14ac:dyDescent="0.3">
      <c r="A16" s="268" t="s">
        <v>97</v>
      </c>
      <c r="B16" s="274" t="s">
        <v>140</v>
      </c>
      <c r="C16" s="286">
        <v>0</v>
      </c>
      <c r="D16" s="258"/>
      <c r="E16" s="261">
        <v>43348</v>
      </c>
    </row>
    <row r="17" spans="1:5" ht="13" x14ac:dyDescent="0.3">
      <c r="A17" s="268" t="s">
        <v>97</v>
      </c>
      <c r="B17" s="274" t="s">
        <v>141</v>
      </c>
      <c r="C17" s="286">
        <v>0</v>
      </c>
      <c r="D17" s="258"/>
      <c r="E17" s="261">
        <v>43348</v>
      </c>
    </row>
    <row r="18" spans="1:5" ht="13" x14ac:dyDescent="0.3">
      <c r="A18" s="268" t="s">
        <v>93</v>
      </c>
      <c r="B18" s="274" t="s">
        <v>146</v>
      </c>
      <c r="C18" s="286">
        <v>0</v>
      </c>
      <c r="D18" s="258"/>
      <c r="E18" s="261">
        <v>43349</v>
      </c>
    </row>
    <row r="19" spans="1:5" ht="13.5" thickBot="1" x14ac:dyDescent="0.35">
      <c r="A19" s="270" t="s">
        <v>97</v>
      </c>
      <c r="B19" s="280" t="s">
        <v>148</v>
      </c>
      <c r="C19" s="287">
        <v>0</v>
      </c>
      <c r="D19" s="259"/>
      <c r="E19" s="262">
        <v>43350</v>
      </c>
    </row>
    <row r="20" spans="1:5" ht="13" x14ac:dyDescent="0.3">
      <c r="A20" s="257" t="s">
        <v>458</v>
      </c>
      <c r="B20" s="271" t="s">
        <v>460</v>
      </c>
      <c r="C20" s="272"/>
      <c r="D20" s="272"/>
      <c r="E20" s="273"/>
    </row>
    <row r="21" spans="1:5" ht="13" hidden="1" x14ac:dyDescent="0.3">
      <c r="A21" s="277" t="s">
        <v>26</v>
      </c>
      <c r="B21" s="275" t="s">
        <v>453</v>
      </c>
      <c r="C21" s="276" t="s">
        <v>454</v>
      </c>
      <c r="D21" s="275" t="s">
        <v>455</v>
      </c>
      <c r="E21" s="278" t="s">
        <v>456</v>
      </c>
    </row>
    <row r="22" spans="1:5" ht="13" x14ac:dyDescent="0.3">
      <c r="A22" s="281" t="s">
        <v>93</v>
      </c>
      <c r="B22" s="282" t="s">
        <v>149</v>
      </c>
      <c r="C22" s="283">
        <v>0</v>
      </c>
      <c r="D22" s="284"/>
      <c r="E22" s="285">
        <v>43346</v>
      </c>
    </row>
    <row r="23" spans="1:5" ht="13" x14ac:dyDescent="0.3">
      <c r="A23" s="254" t="s">
        <v>99</v>
      </c>
      <c r="B23" s="274" t="s">
        <v>150</v>
      </c>
      <c r="C23" s="255">
        <v>0</v>
      </c>
      <c r="D23" s="265"/>
      <c r="E23" s="260">
        <v>43346</v>
      </c>
    </row>
    <row r="24" spans="1:5" ht="13" x14ac:dyDescent="0.25">
      <c r="A24" s="266" t="s">
        <v>99</v>
      </c>
      <c r="B24" s="274" t="s">
        <v>151</v>
      </c>
      <c r="C24" s="255">
        <v>0</v>
      </c>
      <c r="D24" s="265"/>
      <c r="E24" s="260">
        <v>43347</v>
      </c>
    </row>
    <row r="25" spans="1:5" ht="13" x14ac:dyDescent="0.3">
      <c r="A25" s="267" t="s">
        <v>99</v>
      </c>
      <c r="B25" s="274" t="s">
        <v>152</v>
      </c>
      <c r="C25" s="286">
        <v>0</v>
      </c>
      <c r="D25" s="268"/>
      <c r="E25" s="261">
        <v>43349</v>
      </c>
    </row>
    <row r="26" spans="1:5" ht="13" hidden="1" x14ac:dyDescent="0.3">
      <c r="A26" s="268" t="s">
        <v>99</v>
      </c>
      <c r="B26" s="274" t="s">
        <v>153</v>
      </c>
      <c r="C26" s="286">
        <v>0</v>
      </c>
      <c r="D26" s="268"/>
      <c r="E26" s="261">
        <v>43353</v>
      </c>
    </row>
    <row r="27" spans="1:5" ht="13" hidden="1" x14ac:dyDescent="0.3">
      <c r="A27" s="268" t="s">
        <v>99</v>
      </c>
      <c r="B27" s="274" t="s">
        <v>154</v>
      </c>
      <c r="C27" s="286">
        <v>0</v>
      </c>
      <c r="D27" s="258"/>
      <c r="E27" s="261">
        <v>43355</v>
      </c>
    </row>
    <row r="28" spans="1:5" ht="13" hidden="1" x14ac:dyDescent="0.3">
      <c r="A28" s="268" t="s">
        <v>99</v>
      </c>
      <c r="B28" s="274" t="s">
        <v>156</v>
      </c>
      <c r="C28" s="286">
        <v>0</v>
      </c>
      <c r="D28" s="258"/>
      <c r="E28" s="261">
        <v>43356</v>
      </c>
    </row>
    <row r="29" spans="1:5" ht="13.5" thickBot="1" x14ac:dyDescent="0.35">
      <c r="A29" s="268" t="s">
        <v>93</v>
      </c>
      <c r="B29" s="274" t="s">
        <v>145</v>
      </c>
      <c r="C29" s="286">
        <v>0</v>
      </c>
      <c r="D29" s="258"/>
      <c r="E29" s="260">
        <v>43346</v>
      </c>
    </row>
    <row r="30" spans="1:5" ht="13.5" hidden="1" thickBot="1" x14ac:dyDescent="0.35">
      <c r="A30" s="268" t="s">
        <v>93</v>
      </c>
      <c r="B30" s="274" t="s">
        <v>155</v>
      </c>
      <c r="C30" s="286">
        <v>0</v>
      </c>
      <c r="D30" s="258"/>
      <c r="E30" s="261">
        <v>43356</v>
      </c>
    </row>
    <row r="31" spans="1:5" ht="13.5" hidden="1" thickBot="1" x14ac:dyDescent="0.35">
      <c r="A31" s="270" t="s">
        <v>99</v>
      </c>
      <c r="B31" s="280" t="s">
        <v>148</v>
      </c>
      <c r="C31" s="287">
        <v>0</v>
      </c>
      <c r="D31" s="259"/>
      <c r="E31" s="262">
        <v>43357</v>
      </c>
    </row>
    <row r="32" spans="1:5" ht="13" x14ac:dyDescent="0.3">
      <c r="A32" s="257" t="s">
        <v>458</v>
      </c>
      <c r="B32" s="271" t="s">
        <v>462</v>
      </c>
      <c r="C32" s="272"/>
      <c r="D32" s="272"/>
      <c r="E32" s="273"/>
    </row>
    <row r="33" spans="1:5" ht="13" hidden="1" x14ac:dyDescent="0.3">
      <c r="A33" s="277" t="s">
        <v>26</v>
      </c>
      <c r="B33" s="275" t="s">
        <v>453</v>
      </c>
      <c r="C33" s="276" t="s">
        <v>454</v>
      </c>
      <c r="D33" s="275" t="s">
        <v>455</v>
      </c>
      <c r="E33" s="278" t="s">
        <v>456</v>
      </c>
    </row>
    <row r="34" spans="1:5" ht="13" x14ac:dyDescent="0.3">
      <c r="A34" s="289" t="s">
        <v>95</v>
      </c>
      <c r="B34" s="282" t="s">
        <v>125</v>
      </c>
      <c r="C34" s="283">
        <v>0</v>
      </c>
      <c r="D34" s="284"/>
      <c r="E34" s="285">
        <v>43346</v>
      </c>
    </row>
    <row r="35" spans="1:5" ht="13" x14ac:dyDescent="0.3">
      <c r="A35" s="268" t="s">
        <v>95</v>
      </c>
      <c r="B35" s="274" t="s">
        <v>390</v>
      </c>
      <c r="C35" s="255">
        <v>0</v>
      </c>
      <c r="D35" s="258"/>
      <c r="E35" s="261">
        <v>43346</v>
      </c>
    </row>
    <row r="36" spans="1:5" ht="13" x14ac:dyDescent="0.3">
      <c r="A36" s="268" t="s">
        <v>95</v>
      </c>
      <c r="B36" s="274" t="s">
        <v>376</v>
      </c>
      <c r="C36" s="255">
        <v>0</v>
      </c>
      <c r="D36" s="258"/>
      <c r="E36" s="261">
        <v>43347</v>
      </c>
    </row>
    <row r="37" spans="1:5" ht="13" x14ac:dyDescent="0.3">
      <c r="A37" s="268" t="s">
        <v>95</v>
      </c>
      <c r="B37" s="274" t="s">
        <v>377</v>
      </c>
      <c r="C37" s="255">
        <v>0</v>
      </c>
      <c r="D37" s="258"/>
      <c r="E37" s="261">
        <v>43347</v>
      </c>
    </row>
    <row r="38" spans="1:5" ht="13" x14ac:dyDescent="0.3">
      <c r="A38" s="268" t="s">
        <v>95</v>
      </c>
      <c r="B38" s="274" t="s">
        <v>393</v>
      </c>
      <c r="C38" s="255">
        <v>0</v>
      </c>
      <c r="D38" s="258"/>
      <c r="E38" s="261">
        <v>43347</v>
      </c>
    </row>
    <row r="39" spans="1:5" ht="13" x14ac:dyDescent="0.3">
      <c r="A39" s="268" t="s">
        <v>95</v>
      </c>
      <c r="B39" s="274" t="s">
        <v>394</v>
      </c>
      <c r="C39" s="255">
        <v>0</v>
      </c>
      <c r="D39" s="258"/>
      <c r="E39" s="261">
        <v>43348</v>
      </c>
    </row>
    <row r="40" spans="1:5" ht="13" x14ac:dyDescent="0.3">
      <c r="A40" s="268" t="s">
        <v>95</v>
      </c>
      <c r="B40" s="274" t="s">
        <v>391</v>
      </c>
      <c r="C40" s="255">
        <v>0</v>
      </c>
      <c r="D40" s="258"/>
      <c r="E40" s="261">
        <v>43348</v>
      </c>
    </row>
    <row r="41" spans="1:5" ht="13" x14ac:dyDescent="0.3">
      <c r="A41" s="268" t="s">
        <v>93</v>
      </c>
      <c r="B41" s="274" t="s">
        <v>395</v>
      </c>
      <c r="C41" s="255">
        <v>0</v>
      </c>
      <c r="D41" s="258"/>
      <c r="E41" s="261">
        <v>43347</v>
      </c>
    </row>
    <row r="42" spans="1:5" ht="13" x14ac:dyDescent="0.3">
      <c r="A42" s="268" t="s">
        <v>93</v>
      </c>
      <c r="B42" s="274" t="s">
        <v>396</v>
      </c>
      <c r="C42" s="255">
        <v>0</v>
      </c>
      <c r="D42" s="258"/>
      <c r="E42" s="261">
        <v>43347</v>
      </c>
    </row>
    <row r="43" spans="1:5" ht="13" x14ac:dyDescent="0.3">
      <c r="A43" s="268" t="s">
        <v>95</v>
      </c>
      <c r="B43" s="274" t="s">
        <v>416</v>
      </c>
      <c r="C43" s="255">
        <v>0</v>
      </c>
      <c r="D43" s="258"/>
      <c r="E43" s="261">
        <v>43348</v>
      </c>
    </row>
    <row r="44" spans="1:5" ht="13" x14ac:dyDescent="0.3">
      <c r="A44" s="268" t="s">
        <v>95</v>
      </c>
      <c r="B44" s="274" t="s">
        <v>417</v>
      </c>
      <c r="C44" s="255">
        <v>0</v>
      </c>
      <c r="D44" s="258"/>
      <c r="E44" s="261">
        <v>43348</v>
      </c>
    </row>
    <row r="45" spans="1:5" ht="13" x14ac:dyDescent="0.3">
      <c r="A45" s="268" t="s">
        <v>93</v>
      </c>
      <c r="B45" s="274" t="s">
        <v>414</v>
      </c>
      <c r="C45" s="255">
        <v>0</v>
      </c>
      <c r="D45" s="258"/>
      <c r="E45" s="261">
        <v>43349</v>
      </c>
    </row>
    <row r="46" spans="1:5" ht="13" x14ac:dyDescent="0.3">
      <c r="A46" s="268" t="s">
        <v>95</v>
      </c>
      <c r="B46" s="274" t="s">
        <v>415</v>
      </c>
      <c r="C46" s="255">
        <v>0</v>
      </c>
      <c r="D46" s="258"/>
      <c r="E46" s="261">
        <v>43349</v>
      </c>
    </row>
    <row r="47" spans="1:5" ht="13" x14ac:dyDescent="0.3">
      <c r="A47" s="268" t="s">
        <v>93</v>
      </c>
      <c r="B47" s="274" t="s">
        <v>421</v>
      </c>
      <c r="C47" s="255">
        <v>0</v>
      </c>
      <c r="D47" s="258"/>
      <c r="E47" s="261">
        <v>43348</v>
      </c>
    </row>
    <row r="48" spans="1:5" ht="13.5" thickBot="1" x14ac:dyDescent="0.35">
      <c r="A48" s="268" t="s">
        <v>93</v>
      </c>
      <c r="B48" s="274" t="s">
        <v>418</v>
      </c>
      <c r="C48" s="255">
        <v>0</v>
      </c>
      <c r="D48" s="258"/>
      <c r="E48" s="261">
        <v>43348</v>
      </c>
    </row>
    <row r="49" spans="1:5" ht="13.5" hidden="1" thickBot="1" x14ac:dyDescent="0.35">
      <c r="A49" s="270" t="s">
        <v>95</v>
      </c>
      <c r="B49" s="280" t="s">
        <v>419</v>
      </c>
      <c r="C49" s="256">
        <v>0</v>
      </c>
      <c r="D49" s="259"/>
      <c r="E49" s="290" t="s">
        <v>461</v>
      </c>
    </row>
    <row r="50" spans="1:5" ht="13" x14ac:dyDescent="0.3">
      <c r="A50" s="257" t="s">
        <v>458</v>
      </c>
      <c r="B50" s="271" t="s">
        <v>465</v>
      </c>
      <c r="C50" s="272"/>
      <c r="D50" s="272"/>
      <c r="E50" s="273"/>
    </row>
    <row r="51" spans="1:5" ht="13" hidden="1" x14ac:dyDescent="0.3">
      <c r="A51" s="277" t="s">
        <v>26</v>
      </c>
      <c r="B51" s="275" t="s">
        <v>453</v>
      </c>
      <c r="C51" s="276" t="s">
        <v>454</v>
      </c>
      <c r="D51" s="275" t="s">
        <v>455</v>
      </c>
      <c r="E51" s="278" t="s">
        <v>456</v>
      </c>
    </row>
    <row r="52" spans="1:5" ht="13" x14ac:dyDescent="0.3">
      <c r="A52" s="279" t="s">
        <v>94</v>
      </c>
      <c r="B52" s="274" t="s">
        <v>414</v>
      </c>
      <c r="C52" s="255">
        <v>0</v>
      </c>
      <c r="D52" s="265"/>
      <c r="E52" s="260">
        <v>43346</v>
      </c>
    </row>
    <row r="53" spans="1:5" ht="13" x14ac:dyDescent="0.3">
      <c r="A53" s="254" t="s">
        <v>94</v>
      </c>
      <c r="B53" s="263" t="s">
        <v>415</v>
      </c>
      <c r="C53" s="255">
        <v>0</v>
      </c>
      <c r="D53" s="265"/>
      <c r="E53" s="260">
        <v>43346</v>
      </c>
    </row>
    <row r="54" spans="1:5" ht="13" x14ac:dyDescent="0.3">
      <c r="A54" s="266" t="s">
        <v>94</v>
      </c>
      <c r="B54" s="263" t="s">
        <v>418</v>
      </c>
      <c r="C54" s="255">
        <v>0</v>
      </c>
      <c r="D54" s="265"/>
      <c r="E54" s="261">
        <v>43347</v>
      </c>
    </row>
    <row r="55" spans="1:5" ht="13" x14ac:dyDescent="0.3">
      <c r="A55" s="267" t="s">
        <v>94</v>
      </c>
      <c r="B55" s="263" t="s">
        <v>419</v>
      </c>
      <c r="C55" s="286">
        <v>0</v>
      </c>
      <c r="D55" s="268"/>
      <c r="E55" s="261">
        <v>43347</v>
      </c>
    </row>
    <row r="56" spans="1:5" ht="13.5" thickBot="1" x14ac:dyDescent="0.35">
      <c r="A56" s="269" t="s">
        <v>93</v>
      </c>
      <c r="B56" s="264" t="s">
        <v>421</v>
      </c>
      <c r="C56" s="287">
        <v>0</v>
      </c>
      <c r="D56" s="270"/>
      <c r="E56" s="262">
        <v>43347</v>
      </c>
    </row>
    <row r="57" spans="1:5" ht="13" x14ac:dyDescent="0.3">
      <c r="A57" s="257" t="s">
        <v>458</v>
      </c>
      <c r="B57" s="271" t="s">
        <v>464</v>
      </c>
      <c r="C57" s="272"/>
      <c r="D57" s="272"/>
      <c r="E57" s="273"/>
    </row>
    <row r="58" spans="1:5" ht="13" hidden="1" x14ac:dyDescent="0.3">
      <c r="A58" s="277" t="s">
        <v>26</v>
      </c>
      <c r="B58" s="275" t="s">
        <v>453</v>
      </c>
      <c r="C58" s="276" t="s">
        <v>454</v>
      </c>
      <c r="D58" s="275" t="s">
        <v>455</v>
      </c>
      <c r="E58" s="278" t="s">
        <v>456</v>
      </c>
    </row>
    <row r="59" spans="1:5" ht="13" x14ac:dyDescent="0.25">
      <c r="A59" s="292" t="s">
        <v>92</v>
      </c>
      <c r="B59" s="293" t="s">
        <v>126</v>
      </c>
      <c r="C59" s="283">
        <v>0</v>
      </c>
      <c r="D59" s="294"/>
      <c r="E59" s="260">
        <v>43346</v>
      </c>
    </row>
    <row r="60" spans="1:5" ht="13" x14ac:dyDescent="0.3">
      <c r="A60" s="266" t="s">
        <v>94</v>
      </c>
      <c r="B60" s="263" t="s">
        <v>127</v>
      </c>
      <c r="C60" s="255">
        <v>0</v>
      </c>
      <c r="D60" s="258"/>
      <c r="E60" s="261">
        <v>43348</v>
      </c>
    </row>
    <row r="61" spans="1:5" ht="13" x14ac:dyDescent="0.3">
      <c r="A61" s="266" t="s">
        <v>94</v>
      </c>
      <c r="B61" s="263" t="s">
        <v>128</v>
      </c>
      <c r="C61" s="255">
        <v>0</v>
      </c>
      <c r="D61" s="258"/>
      <c r="E61" s="261">
        <v>43348</v>
      </c>
    </row>
    <row r="62" spans="1:5" ht="13" x14ac:dyDescent="0.3">
      <c r="A62" s="266" t="s">
        <v>94</v>
      </c>
      <c r="B62" s="263" t="s">
        <v>129</v>
      </c>
      <c r="C62" s="255">
        <v>0</v>
      </c>
      <c r="D62" s="258"/>
      <c r="E62" s="261">
        <v>43348</v>
      </c>
    </row>
    <row r="63" spans="1:5" ht="13" x14ac:dyDescent="0.3">
      <c r="A63" s="266" t="s">
        <v>92</v>
      </c>
      <c r="B63" s="263" t="s">
        <v>130</v>
      </c>
      <c r="C63" s="255">
        <v>0</v>
      </c>
      <c r="D63" s="258"/>
      <c r="E63" s="261">
        <v>43347</v>
      </c>
    </row>
    <row r="64" spans="1:5" ht="13" x14ac:dyDescent="0.3">
      <c r="A64" s="266" t="s">
        <v>92</v>
      </c>
      <c r="B64" s="263" t="s">
        <v>131</v>
      </c>
      <c r="C64" s="255">
        <v>0</v>
      </c>
      <c r="D64" s="258"/>
      <c r="E64" s="261">
        <v>43347</v>
      </c>
    </row>
    <row r="65" spans="1:5" ht="13" x14ac:dyDescent="0.3">
      <c r="A65" s="266" t="s">
        <v>92</v>
      </c>
      <c r="B65" s="263" t="s">
        <v>132</v>
      </c>
      <c r="C65" s="255">
        <v>0</v>
      </c>
      <c r="D65" s="258"/>
      <c r="E65" s="261">
        <v>43347</v>
      </c>
    </row>
    <row r="66" spans="1:5" ht="13" x14ac:dyDescent="0.3">
      <c r="A66" s="266" t="s">
        <v>92</v>
      </c>
      <c r="B66" s="263" t="s">
        <v>133</v>
      </c>
      <c r="C66" s="255">
        <v>0</v>
      </c>
      <c r="D66" s="258"/>
      <c r="E66" s="261">
        <v>43348</v>
      </c>
    </row>
    <row r="67" spans="1:5" ht="13" x14ac:dyDescent="0.3">
      <c r="A67" s="266" t="s">
        <v>92</v>
      </c>
      <c r="B67" s="263" t="s">
        <v>134</v>
      </c>
      <c r="C67" s="255">
        <v>0</v>
      </c>
      <c r="D67" s="258"/>
      <c r="E67" s="261">
        <v>43348</v>
      </c>
    </row>
    <row r="68" spans="1:5" ht="13" x14ac:dyDescent="0.3">
      <c r="A68" s="266" t="s">
        <v>92</v>
      </c>
      <c r="B68" s="263" t="s">
        <v>135</v>
      </c>
      <c r="C68" s="255">
        <v>0</v>
      </c>
      <c r="D68" s="258"/>
      <c r="E68" s="261">
        <v>43348</v>
      </c>
    </row>
    <row r="69" spans="1:5" ht="13" x14ac:dyDescent="0.3">
      <c r="A69" s="266" t="s">
        <v>92</v>
      </c>
      <c r="B69" s="263" t="s">
        <v>136</v>
      </c>
      <c r="C69" s="255">
        <v>0</v>
      </c>
      <c r="D69" s="258"/>
      <c r="E69" s="261">
        <v>43349</v>
      </c>
    </row>
    <row r="70" spans="1:5" ht="13" x14ac:dyDescent="0.3">
      <c r="A70" s="266" t="s">
        <v>94</v>
      </c>
      <c r="B70" s="263" t="s">
        <v>425</v>
      </c>
      <c r="C70" s="255">
        <v>0</v>
      </c>
      <c r="D70" s="258"/>
      <c r="E70" s="261">
        <v>43349</v>
      </c>
    </row>
    <row r="71" spans="1:5" ht="13" x14ac:dyDescent="0.3">
      <c r="A71" s="266" t="s">
        <v>94</v>
      </c>
      <c r="B71" s="263" t="s">
        <v>426</v>
      </c>
      <c r="C71" s="255">
        <v>0</v>
      </c>
      <c r="D71" s="258"/>
      <c r="E71" s="261">
        <v>43350</v>
      </c>
    </row>
    <row r="72" spans="1:5" ht="13" x14ac:dyDescent="0.3">
      <c r="A72" s="266" t="s">
        <v>92</v>
      </c>
      <c r="B72" s="263" t="s">
        <v>397</v>
      </c>
      <c r="C72" s="255">
        <v>0</v>
      </c>
      <c r="D72" s="258"/>
      <c r="E72" s="261">
        <v>43349</v>
      </c>
    </row>
    <row r="73" spans="1:5" ht="13" x14ac:dyDescent="0.3">
      <c r="A73" s="266" t="s">
        <v>92</v>
      </c>
      <c r="B73" s="263" t="s">
        <v>398</v>
      </c>
      <c r="C73" s="255">
        <v>0</v>
      </c>
      <c r="D73" s="258"/>
      <c r="E73" s="261">
        <v>43349</v>
      </c>
    </row>
    <row r="74" spans="1:5" ht="13" x14ac:dyDescent="0.3">
      <c r="A74" s="266" t="s">
        <v>92</v>
      </c>
      <c r="B74" s="263" t="s">
        <v>399</v>
      </c>
      <c r="C74" s="255">
        <v>0</v>
      </c>
      <c r="D74" s="258"/>
      <c r="E74" s="261">
        <v>43350</v>
      </c>
    </row>
    <row r="75" spans="1:5" ht="13" x14ac:dyDescent="0.3">
      <c r="A75" s="266" t="s">
        <v>92</v>
      </c>
      <c r="B75" s="263" t="s">
        <v>400</v>
      </c>
      <c r="C75" s="255">
        <v>0</v>
      </c>
      <c r="D75" s="258"/>
      <c r="E75" s="261">
        <v>43350</v>
      </c>
    </row>
    <row r="76" spans="1:5" ht="13" hidden="1" x14ac:dyDescent="0.3">
      <c r="A76" s="266" t="s">
        <v>92</v>
      </c>
      <c r="B76" s="263" t="s">
        <v>401</v>
      </c>
      <c r="C76" s="255">
        <v>0</v>
      </c>
      <c r="D76" s="258"/>
      <c r="E76" s="261">
        <v>43353</v>
      </c>
    </row>
    <row r="77" spans="1:5" ht="14.5" hidden="1" customHeight="1" x14ac:dyDescent="0.3">
      <c r="A77" s="266" t="s">
        <v>92</v>
      </c>
      <c r="B77" s="263" t="s">
        <v>402</v>
      </c>
      <c r="C77" s="255">
        <v>0</v>
      </c>
      <c r="D77" s="258"/>
      <c r="E77" s="261">
        <v>43353</v>
      </c>
    </row>
    <row r="78" spans="1:5" ht="13" hidden="1" x14ac:dyDescent="0.3">
      <c r="A78" s="266" t="s">
        <v>92</v>
      </c>
      <c r="B78" s="263" t="s">
        <v>403</v>
      </c>
      <c r="C78" s="255">
        <v>0</v>
      </c>
      <c r="D78" s="258"/>
      <c r="E78" s="261">
        <v>43353</v>
      </c>
    </row>
    <row r="79" spans="1:5" ht="13" hidden="1" x14ac:dyDescent="0.3">
      <c r="A79" s="266" t="s">
        <v>92</v>
      </c>
      <c r="B79" s="263" t="s">
        <v>404</v>
      </c>
      <c r="C79" s="255">
        <v>0</v>
      </c>
      <c r="D79" s="258"/>
      <c r="E79" s="261">
        <v>43354</v>
      </c>
    </row>
    <row r="80" spans="1:5" ht="13" hidden="1" x14ac:dyDescent="0.3">
      <c r="A80" s="266" t="s">
        <v>92</v>
      </c>
      <c r="B80" s="263" t="s">
        <v>405</v>
      </c>
      <c r="C80" s="255">
        <v>0</v>
      </c>
      <c r="D80" s="258"/>
      <c r="E80" s="261">
        <v>43354</v>
      </c>
    </row>
    <row r="81" spans="1:5" ht="13" hidden="1" x14ac:dyDescent="0.3">
      <c r="A81" s="266" t="s">
        <v>92</v>
      </c>
      <c r="B81" s="263" t="s">
        <v>406</v>
      </c>
      <c r="C81" s="255">
        <v>0</v>
      </c>
      <c r="D81" s="258"/>
      <c r="E81" s="261">
        <v>43354</v>
      </c>
    </row>
    <row r="82" spans="1:5" ht="26" hidden="1" x14ac:dyDescent="0.3">
      <c r="A82" s="266" t="s">
        <v>92</v>
      </c>
      <c r="B82" s="263" t="s">
        <v>407</v>
      </c>
      <c r="C82" s="255">
        <v>0</v>
      </c>
      <c r="D82" s="258"/>
      <c r="E82" s="261">
        <v>43355</v>
      </c>
    </row>
    <row r="83" spans="1:5" ht="13" hidden="1" x14ac:dyDescent="0.3">
      <c r="A83" s="266" t="s">
        <v>94</v>
      </c>
      <c r="B83" s="263" t="s">
        <v>425</v>
      </c>
      <c r="C83" s="255">
        <v>0</v>
      </c>
      <c r="D83" s="258"/>
      <c r="E83" s="261">
        <v>43355</v>
      </c>
    </row>
    <row r="84" spans="1:5" ht="13" hidden="1" x14ac:dyDescent="0.3">
      <c r="A84" s="266" t="s">
        <v>94</v>
      </c>
      <c r="B84" s="263" t="s">
        <v>426</v>
      </c>
      <c r="C84" s="255">
        <v>0</v>
      </c>
      <c r="D84" s="258"/>
      <c r="E84" s="261">
        <v>43356</v>
      </c>
    </row>
    <row r="85" spans="1:5" ht="13" hidden="1" x14ac:dyDescent="0.3">
      <c r="A85" s="266" t="s">
        <v>92</v>
      </c>
      <c r="B85" s="263" t="s">
        <v>408</v>
      </c>
      <c r="C85" s="255">
        <v>0</v>
      </c>
      <c r="D85" s="258"/>
      <c r="E85" s="261">
        <v>43355</v>
      </c>
    </row>
    <row r="86" spans="1:5" ht="13" hidden="1" x14ac:dyDescent="0.3">
      <c r="A86" s="266" t="s">
        <v>92</v>
      </c>
      <c r="B86" s="263" t="s">
        <v>409</v>
      </c>
      <c r="C86" s="255">
        <v>0</v>
      </c>
      <c r="D86" s="258"/>
      <c r="E86" s="261">
        <v>43355</v>
      </c>
    </row>
    <row r="87" spans="1:5" ht="26" hidden="1" x14ac:dyDescent="0.3">
      <c r="A87" s="266" t="s">
        <v>92</v>
      </c>
      <c r="B87" s="263" t="s">
        <v>410</v>
      </c>
      <c r="C87" s="255">
        <v>0</v>
      </c>
      <c r="D87" s="258"/>
      <c r="E87" s="261">
        <v>43356</v>
      </c>
    </row>
    <row r="88" spans="1:5" ht="13" hidden="1" x14ac:dyDescent="0.3">
      <c r="A88" s="266" t="s">
        <v>92</v>
      </c>
      <c r="B88" s="263" t="s">
        <v>411</v>
      </c>
      <c r="C88" s="255">
        <v>0</v>
      </c>
      <c r="D88" s="258"/>
      <c r="E88" s="261">
        <v>43356</v>
      </c>
    </row>
    <row r="89" spans="1:5" ht="13" hidden="1" x14ac:dyDescent="0.3">
      <c r="A89" s="266" t="s">
        <v>92</v>
      </c>
      <c r="B89" s="263" t="s">
        <v>412</v>
      </c>
      <c r="C89" s="255">
        <v>0</v>
      </c>
      <c r="D89" s="258"/>
      <c r="E89" s="261">
        <v>43356</v>
      </c>
    </row>
    <row r="90" spans="1:5" ht="13" hidden="1" x14ac:dyDescent="0.3">
      <c r="A90" s="266" t="s">
        <v>92</v>
      </c>
      <c r="B90" s="263" t="s">
        <v>413</v>
      </c>
      <c r="C90" s="255">
        <v>0</v>
      </c>
      <c r="D90" s="258"/>
      <c r="E90" s="261">
        <v>43356</v>
      </c>
    </row>
    <row r="91" spans="1:5" ht="13" hidden="1" x14ac:dyDescent="0.3">
      <c r="A91" s="266" t="s">
        <v>94</v>
      </c>
      <c r="B91" s="263" t="s">
        <v>425</v>
      </c>
      <c r="C91" s="255">
        <v>0</v>
      </c>
      <c r="D91" s="258"/>
      <c r="E91" s="261">
        <v>43357</v>
      </c>
    </row>
    <row r="92" spans="1:5" ht="13" hidden="1" x14ac:dyDescent="0.3">
      <c r="A92" s="266" t="s">
        <v>94</v>
      </c>
      <c r="B92" s="263" t="s">
        <v>426</v>
      </c>
      <c r="C92" s="255">
        <v>0</v>
      </c>
      <c r="D92" s="258"/>
      <c r="E92" s="261">
        <v>43357</v>
      </c>
    </row>
    <row r="93" spans="1:5" ht="13" x14ac:dyDescent="0.3">
      <c r="A93" s="266" t="s">
        <v>96</v>
      </c>
      <c r="B93" s="263" t="s">
        <v>430</v>
      </c>
      <c r="C93" s="255">
        <v>0</v>
      </c>
      <c r="D93" s="258"/>
      <c r="E93" s="261">
        <v>43348</v>
      </c>
    </row>
    <row r="94" spans="1:5" ht="13" x14ac:dyDescent="0.3">
      <c r="A94" s="266" t="s">
        <v>96</v>
      </c>
      <c r="B94" s="263" t="s">
        <v>431</v>
      </c>
      <c r="C94" s="255">
        <v>0</v>
      </c>
      <c r="D94" s="258"/>
      <c r="E94" s="261">
        <v>43348</v>
      </c>
    </row>
    <row r="95" spans="1:5" ht="26" x14ac:dyDescent="0.3">
      <c r="A95" s="266" t="s">
        <v>96</v>
      </c>
      <c r="B95" s="263" t="s">
        <v>432</v>
      </c>
      <c r="C95" s="255">
        <v>0</v>
      </c>
      <c r="D95" s="258"/>
      <c r="E95" s="261">
        <v>43349</v>
      </c>
    </row>
    <row r="96" spans="1:5" ht="13" x14ac:dyDescent="0.3">
      <c r="A96" s="266" t="s">
        <v>96</v>
      </c>
      <c r="B96" s="263" t="s">
        <v>433</v>
      </c>
      <c r="C96" s="255">
        <v>0</v>
      </c>
      <c r="D96" s="258"/>
      <c r="E96" s="261">
        <v>43349</v>
      </c>
    </row>
    <row r="97" spans="1:5" ht="13" x14ac:dyDescent="0.3">
      <c r="A97" s="266" t="s">
        <v>96</v>
      </c>
      <c r="B97" s="263" t="s">
        <v>434</v>
      </c>
      <c r="C97" s="255">
        <v>0</v>
      </c>
      <c r="D97" s="258"/>
      <c r="E97" s="261">
        <v>43349</v>
      </c>
    </row>
    <row r="98" spans="1:5" ht="13" x14ac:dyDescent="0.3">
      <c r="A98" s="266" t="s">
        <v>96</v>
      </c>
      <c r="B98" s="263" t="s">
        <v>435</v>
      </c>
      <c r="C98" s="255">
        <v>0</v>
      </c>
      <c r="D98" s="258"/>
      <c r="E98" s="261">
        <v>43350</v>
      </c>
    </row>
    <row r="99" spans="1:5" ht="13" x14ac:dyDescent="0.3">
      <c r="A99" s="266" t="s">
        <v>93</v>
      </c>
      <c r="B99" s="263" t="s">
        <v>425</v>
      </c>
      <c r="C99" s="255">
        <v>0</v>
      </c>
      <c r="D99" s="258"/>
      <c r="E99" s="261">
        <v>43350</v>
      </c>
    </row>
    <row r="100" spans="1:5" ht="13" hidden="1" x14ac:dyDescent="0.3">
      <c r="A100" s="266" t="s">
        <v>93</v>
      </c>
      <c r="B100" s="263" t="s">
        <v>426</v>
      </c>
      <c r="C100" s="255">
        <v>0</v>
      </c>
      <c r="D100" s="258"/>
      <c r="E100" s="261">
        <v>43353</v>
      </c>
    </row>
    <row r="101" spans="1:5" ht="13" hidden="1" x14ac:dyDescent="0.3">
      <c r="A101" s="266" t="s">
        <v>96</v>
      </c>
      <c r="B101" s="263" t="s">
        <v>436</v>
      </c>
      <c r="C101" s="255">
        <v>0</v>
      </c>
      <c r="D101" s="258"/>
      <c r="E101" s="261">
        <v>43353</v>
      </c>
    </row>
    <row r="102" spans="1:5" ht="13" hidden="1" x14ac:dyDescent="0.3">
      <c r="A102" s="266" t="s">
        <v>96</v>
      </c>
      <c r="B102" s="263" t="s">
        <v>437</v>
      </c>
      <c r="C102" s="255">
        <v>0</v>
      </c>
      <c r="D102" s="258"/>
      <c r="E102" s="261">
        <v>43353</v>
      </c>
    </row>
    <row r="103" spans="1:5" ht="13" hidden="1" x14ac:dyDescent="0.3">
      <c r="A103" s="266" t="s">
        <v>96</v>
      </c>
      <c r="B103" s="263" t="s">
        <v>438</v>
      </c>
      <c r="C103" s="255">
        <v>0</v>
      </c>
      <c r="D103" s="258"/>
      <c r="E103" s="261">
        <v>43354</v>
      </c>
    </row>
    <row r="104" spans="1:5" ht="13" hidden="1" x14ac:dyDescent="0.3">
      <c r="A104" s="266" t="s">
        <v>96</v>
      </c>
      <c r="B104" s="263" t="s">
        <v>439</v>
      </c>
      <c r="C104" s="255">
        <v>0</v>
      </c>
      <c r="D104" s="258"/>
      <c r="E104" s="261">
        <v>43355</v>
      </c>
    </row>
    <row r="105" spans="1:5" ht="26" hidden="1" x14ac:dyDescent="0.3">
      <c r="A105" s="266" t="s">
        <v>96</v>
      </c>
      <c r="B105" s="263" t="s">
        <v>440</v>
      </c>
      <c r="C105" s="255">
        <v>0</v>
      </c>
      <c r="D105" s="258"/>
      <c r="E105" s="261">
        <v>43355</v>
      </c>
    </row>
    <row r="106" spans="1:5" ht="13" hidden="1" x14ac:dyDescent="0.3">
      <c r="A106" s="266" t="s">
        <v>96</v>
      </c>
      <c r="B106" s="263" t="s">
        <v>441</v>
      </c>
      <c r="C106" s="255">
        <v>0</v>
      </c>
      <c r="D106" s="258"/>
      <c r="E106" s="261">
        <v>43356</v>
      </c>
    </row>
    <row r="107" spans="1:5" ht="13" hidden="1" x14ac:dyDescent="0.3">
      <c r="A107" s="266" t="s">
        <v>96</v>
      </c>
      <c r="B107" s="263" t="s">
        <v>442</v>
      </c>
      <c r="C107" s="255">
        <v>0</v>
      </c>
      <c r="D107" s="258"/>
      <c r="E107" s="261">
        <v>43356</v>
      </c>
    </row>
    <row r="108" spans="1:5" ht="13" hidden="1" x14ac:dyDescent="0.3">
      <c r="A108" s="266" t="s">
        <v>96</v>
      </c>
      <c r="B108" s="263" t="s">
        <v>443</v>
      </c>
      <c r="C108" s="255">
        <v>0</v>
      </c>
      <c r="D108" s="258"/>
      <c r="E108" s="261">
        <v>43356</v>
      </c>
    </row>
    <row r="109" spans="1:5" ht="13" hidden="1" x14ac:dyDescent="0.3">
      <c r="A109" s="266" t="s">
        <v>96</v>
      </c>
      <c r="B109" s="263" t="s">
        <v>444</v>
      </c>
      <c r="C109" s="255">
        <v>0</v>
      </c>
      <c r="D109" s="258"/>
      <c r="E109" s="261">
        <v>43356</v>
      </c>
    </row>
    <row r="110" spans="1:5" ht="13" hidden="1" x14ac:dyDescent="0.3">
      <c r="A110" s="266" t="s">
        <v>96</v>
      </c>
      <c r="B110" s="263" t="s">
        <v>425</v>
      </c>
      <c r="C110" s="255">
        <v>0</v>
      </c>
      <c r="D110" s="258"/>
      <c r="E110" s="261">
        <v>43357</v>
      </c>
    </row>
    <row r="111" spans="1:5" ht="13" hidden="1" x14ac:dyDescent="0.3">
      <c r="A111" s="266" t="s">
        <v>96</v>
      </c>
      <c r="B111" s="263" t="s">
        <v>426</v>
      </c>
      <c r="C111" s="255">
        <v>0</v>
      </c>
      <c r="D111" s="258"/>
      <c r="E111" s="261">
        <v>43357</v>
      </c>
    </row>
    <row r="112" spans="1:5" ht="13" x14ac:dyDescent="0.3">
      <c r="A112" s="266" t="s">
        <v>91</v>
      </c>
      <c r="B112" s="263" t="s">
        <v>445</v>
      </c>
      <c r="C112" s="255">
        <v>0</v>
      </c>
      <c r="D112" s="258"/>
      <c r="E112" s="261">
        <v>43350</v>
      </c>
    </row>
    <row r="113" spans="1:5" ht="13" hidden="1" x14ac:dyDescent="0.3">
      <c r="A113" s="266" t="s">
        <v>91</v>
      </c>
      <c r="B113" s="263" t="s">
        <v>446</v>
      </c>
      <c r="C113" s="255">
        <v>0</v>
      </c>
      <c r="D113" s="258"/>
      <c r="E113" s="261">
        <v>43353</v>
      </c>
    </row>
    <row r="114" spans="1:5" ht="13.5" hidden="1" thickBot="1" x14ac:dyDescent="0.35">
      <c r="A114" s="295" t="s">
        <v>91</v>
      </c>
      <c r="B114" s="264" t="s">
        <v>447</v>
      </c>
      <c r="C114" s="256">
        <v>0</v>
      </c>
      <c r="D114" s="259"/>
      <c r="E114" s="262">
        <v>43354</v>
      </c>
    </row>
  </sheetData>
  <autoFilter ref="A2:E114" xr:uid="{70F70E54-13B4-4BDA-8CC6-9E1BD5BC5757}">
    <filterColumn colId="4">
      <filters blank="1">
        <dateGroupItem year="2018" month="9" day="3" dateTimeGrouping="day"/>
        <dateGroupItem year="2018" month="9" day="4" dateTimeGrouping="day"/>
        <dateGroupItem year="2018" month="9" day="5" dateTimeGrouping="day"/>
        <dateGroupItem year="2018" month="9" day="6" dateTimeGrouping="day"/>
        <dateGroupItem year="2018" month="9" day="7" dateTimeGrouping="day"/>
      </filters>
    </filterColumn>
  </autoFilter>
  <mergeCells count="6">
    <mergeCell ref="B57:E57"/>
    <mergeCell ref="B1:E1"/>
    <mergeCell ref="B8:E8"/>
    <mergeCell ref="B20:E20"/>
    <mergeCell ref="B32:E32"/>
    <mergeCell ref="B50:E5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677A0-7F0C-45E1-8100-0897C797DAE7}">
  <dimension ref="A1:R81"/>
  <sheetViews>
    <sheetView tabSelected="1" topLeftCell="A73" workbookViewId="0">
      <selection activeCell="F81" sqref="F81"/>
    </sheetView>
  </sheetViews>
  <sheetFormatPr baseColWidth="10" defaultRowHeight="12.5" x14ac:dyDescent="0.25"/>
  <cols>
    <col min="1" max="1" width="8.26953125" bestFit="1" customWidth="1"/>
    <col min="2" max="2" width="8" bestFit="1" customWidth="1"/>
    <col min="3" max="3" width="9.90625" bestFit="1" customWidth="1"/>
    <col min="4" max="4" width="12.36328125" bestFit="1" customWidth="1"/>
    <col min="5" max="5" width="10.81640625" bestFit="1" customWidth="1"/>
    <col min="6" max="6" width="14.36328125" bestFit="1" customWidth="1"/>
    <col min="7" max="7" width="10.08984375" bestFit="1" customWidth="1"/>
    <col min="8" max="8" width="15.08984375" bestFit="1" customWidth="1"/>
    <col min="9" max="9" width="31.08984375" style="21" customWidth="1"/>
    <col min="13" max="13" width="32.7265625" customWidth="1"/>
    <col min="15" max="15" width="16.6328125" customWidth="1"/>
    <col min="17" max="17" width="30.36328125" bestFit="1" customWidth="1"/>
  </cols>
  <sheetData>
    <row r="1" spans="1:18" ht="14.5" x14ac:dyDescent="0.25">
      <c r="A1" s="132" t="s">
        <v>157</v>
      </c>
      <c r="B1" s="133" t="s">
        <v>100</v>
      </c>
      <c r="C1" s="133" t="s">
        <v>103</v>
      </c>
      <c r="D1" s="133" t="s">
        <v>158</v>
      </c>
      <c r="E1" s="133" t="s">
        <v>0</v>
      </c>
      <c r="F1" s="133" t="s">
        <v>159</v>
      </c>
      <c r="G1" s="133" t="s">
        <v>15</v>
      </c>
      <c r="H1" s="133" t="s">
        <v>160</v>
      </c>
      <c r="I1" s="134" t="s">
        <v>161</v>
      </c>
      <c r="J1" s="135" t="s">
        <v>162</v>
      </c>
      <c r="K1" s="136" t="s">
        <v>163</v>
      </c>
      <c r="L1" s="136" t="s">
        <v>164</v>
      </c>
      <c r="M1" s="136" t="s">
        <v>165</v>
      </c>
      <c r="N1" s="136" t="s">
        <v>166</v>
      </c>
      <c r="O1" s="136" t="s">
        <v>167</v>
      </c>
      <c r="P1" s="136" t="s">
        <v>168</v>
      </c>
      <c r="Q1" s="136" t="s">
        <v>169</v>
      </c>
    </row>
    <row r="2" spans="1:18" ht="37.5" x14ac:dyDescent="0.25">
      <c r="A2" s="137">
        <v>1</v>
      </c>
      <c r="B2" s="138" t="s">
        <v>170</v>
      </c>
      <c r="C2" s="138" t="s">
        <v>170</v>
      </c>
      <c r="D2" s="138" t="s">
        <v>171</v>
      </c>
      <c r="E2" s="138"/>
      <c r="F2" s="138"/>
      <c r="G2" s="138" t="s">
        <v>172</v>
      </c>
      <c r="H2" s="138" t="s">
        <v>86</v>
      </c>
      <c r="I2" s="194" t="s">
        <v>173</v>
      </c>
      <c r="J2" s="139"/>
      <c r="K2" s="139"/>
      <c r="L2" s="139"/>
      <c r="M2" s="139"/>
      <c r="N2" s="140" t="s">
        <v>174</v>
      </c>
      <c r="O2" s="140" t="s">
        <v>175</v>
      </c>
      <c r="P2" s="141" t="s">
        <v>103</v>
      </c>
      <c r="Q2" s="142" t="s">
        <v>176</v>
      </c>
    </row>
    <row r="3" spans="1:18" x14ac:dyDescent="0.25">
      <c r="A3" s="137">
        <v>2</v>
      </c>
      <c r="B3" s="156" t="s">
        <v>251</v>
      </c>
      <c r="C3" s="156" t="s">
        <v>162</v>
      </c>
      <c r="D3" s="156" t="s">
        <v>171</v>
      </c>
      <c r="E3" s="156"/>
      <c r="F3" s="156"/>
      <c r="G3" s="156" t="s">
        <v>275</v>
      </c>
      <c r="H3" s="156" t="s">
        <v>278</v>
      </c>
      <c r="I3" s="157" t="s">
        <v>281</v>
      </c>
      <c r="J3" s="156" t="s">
        <v>103</v>
      </c>
      <c r="K3" s="139"/>
      <c r="L3" s="139"/>
      <c r="M3" s="139"/>
      <c r="N3" s="158"/>
      <c r="O3" s="158"/>
      <c r="P3" s="158"/>
      <c r="Q3" s="159"/>
    </row>
    <row r="4" spans="1:18" ht="25" x14ac:dyDescent="0.25">
      <c r="A4" s="137">
        <v>3</v>
      </c>
      <c r="B4" s="156" t="s">
        <v>251</v>
      </c>
      <c r="C4" s="156" t="s">
        <v>162</v>
      </c>
      <c r="D4" s="156" t="s">
        <v>210</v>
      </c>
      <c r="E4" s="156"/>
      <c r="F4" s="156"/>
      <c r="G4" s="156" t="s">
        <v>275</v>
      </c>
      <c r="H4" s="156" t="s">
        <v>278</v>
      </c>
      <c r="I4" s="157" t="s">
        <v>282</v>
      </c>
      <c r="J4" s="156" t="s">
        <v>103</v>
      </c>
      <c r="K4" s="139"/>
      <c r="L4" s="139"/>
      <c r="M4" s="139"/>
      <c r="N4" s="158"/>
      <c r="O4" s="158"/>
      <c r="P4" s="158"/>
      <c r="Q4" s="159"/>
    </row>
    <row r="5" spans="1:18" x14ac:dyDescent="0.25">
      <c r="A5" s="137">
        <v>4</v>
      </c>
      <c r="B5" s="160" t="s">
        <v>104</v>
      </c>
      <c r="C5" s="160" t="s">
        <v>104</v>
      </c>
      <c r="D5" s="160" t="s">
        <v>177</v>
      </c>
      <c r="E5" s="160"/>
      <c r="F5" s="160"/>
      <c r="G5" s="160" t="s">
        <v>104</v>
      </c>
      <c r="H5" s="160" t="s">
        <v>278</v>
      </c>
      <c r="I5" s="161" t="s">
        <v>283</v>
      </c>
      <c r="J5" s="160" t="s">
        <v>104</v>
      </c>
      <c r="K5" s="149"/>
      <c r="L5" s="149"/>
      <c r="M5" s="149"/>
      <c r="N5" s="162"/>
      <c r="O5" s="162"/>
      <c r="P5" s="162"/>
      <c r="Q5" s="153"/>
    </row>
    <row r="6" spans="1:18" ht="25" x14ac:dyDescent="0.25">
      <c r="A6" s="137">
        <v>5</v>
      </c>
      <c r="B6" s="156" t="s">
        <v>251</v>
      </c>
      <c r="C6" s="156" t="s">
        <v>162</v>
      </c>
      <c r="D6" s="156" t="s">
        <v>210</v>
      </c>
      <c r="E6" s="156"/>
      <c r="F6" s="156"/>
      <c r="G6" s="156" t="s">
        <v>275</v>
      </c>
      <c r="H6" s="156" t="s">
        <v>278</v>
      </c>
      <c r="I6" s="157" t="s">
        <v>284</v>
      </c>
      <c r="J6" s="156" t="s">
        <v>103</v>
      </c>
      <c r="K6" s="139"/>
      <c r="L6" s="139"/>
      <c r="M6" s="139"/>
      <c r="N6" s="158"/>
      <c r="O6" s="158"/>
      <c r="P6" s="158"/>
      <c r="Q6" s="159"/>
    </row>
    <row r="7" spans="1:18" ht="25" x14ac:dyDescent="0.25">
      <c r="A7" s="137">
        <v>6</v>
      </c>
      <c r="B7" s="156" t="s">
        <v>162</v>
      </c>
      <c r="C7" s="156" t="s">
        <v>162</v>
      </c>
      <c r="D7" s="156" t="s">
        <v>210</v>
      </c>
      <c r="E7" s="156"/>
      <c r="F7" s="156"/>
      <c r="G7" s="156" t="s">
        <v>275</v>
      </c>
      <c r="H7" s="156" t="s">
        <v>278</v>
      </c>
      <c r="I7" s="157" t="s">
        <v>285</v>
      </c>
      <c r="J7" s="156" t="s">
        <v>103</v>
      </c>
      <c r="K7" s="139"/>
      <c r="L7" s="139"/>
      <c r="M7" s="139"/>
      <c r="N7" s="158"/>
      <c r="O7" s="158"/>
      <c r="P7" s="158"/>
      <c r="Q7" s="163"/>
    </row>
    <row r="8" spans="1:18" x14ac:dyDescent="0.25">
      <c r="A8" s="137">
        <v>7</v>
      </c>
      <c r="B8" s="156" t="s">
        <v>104</v>
      </c>
      <c r="C8" s="156" t="s">
        <v>104</v>
      </c>
      <c r="D8" s="156" t="s">
        <v>171</v>
      </c>
      <c r="E8" s="156"/>
      <c r="F8" s="156"/>
      <c r="G8" s="156" t="s">
        <v>104</v>
      </c>
      <c r="H8" s="156" t="s">
        <v>278</v>
      </c>
      <c r="I8" s="157" t="s">
        <v>286</v>
      </c>
      <c r="J8" s="139"/>
      <c r="K8" s="160" t="s">
        <v>104</v>
      </c>
      <c r="L8" s="160" t="s">
        <v>104</v>
      </c>
      <c r="M8" s="160" t="s">
        <v>104</v>
      </c>
      <c r="N8" s="162"/>
      <c r="O8" s="162"/>
      <c r="P8" s="162"/>
      <c r="Q8" s="153"/>
      <c r="R8" t="s">
        <v>287</v>
      </c>
    </row>
    <row r="9" spans="1:18" ht="287.5" x14ac:dyDescent="0.25">
      <c r="A9" s="137">
        <v>8</v>
      </c>
      <c r="B9" s="164" t="s">
        <v>187</v>
      </c>
      <c r="C9" s="164" t="s">
        <v>187</v>
      </c>
      <c r="D9" s="164" t="s">
        <v>210</v>
      </c>
      <c r="E9" s="164"/>
      <c r="F9" s="164"/>
      <c r="G9" s="164" t="s">
        <v>275</v>
      </c>
      <c r="H9" s="164" t="s">
        <v>278</v>
      </c>
      <c r="I9" s="165" t="s">
        <v>288</v>
      </c>
      <c r="J9" s="139"/>
      <c r="K9" s="164" t="s">
        <v>103</v>
      </c>
      <c r="L9" s="164" t="s">
        <v>212</v>
      </c>
      <c r="M9" s="165" t="s">
        <v>289</v>
      </c>
      <c r="N9" s="158"/>
      <c r="O9" s="158"/>
      <c r="P9" s="158"/>
      <c r="Q9" s="163"/>
    </row>
    <row r="10" spans="1:18" ht="14.5" x14ac:dyDescent="0.25">
      <c r="A10" s="137">
        <v>9</v>
      </c>
      <c r="B10" s="164" t="s">
        <v>187</v>
      </c>
      <c r="C10" s="164" t="s">
        <v>187</v>
      </c>
      <c r="D10" s="164" t="s">
        <v>171</v>
      </c>
      <c r="E10" s="164"/>
      <c r="F10" s="164"/>
      <c r="G10" s="164" t="s">
        <v>275</v>
      </c>
      <c r="H10" s="164" t="s">
        <v>278</v>
      </c>
      <c r="I10" s="165" t="s">
        <v>290</v>
      </c>
      <c r="J10" s="166"/>
      <c r="K10" s="164" t="s">
        <v>103</v>
      </c>
      <c r="L10" s="164" t="s">
        <v>212</v>
      </c>
      <c r="M10" s="164" t="s">
        <v>291</v>
      </c>
      <c r="N10" s="158"/>
      <c r="O10" s="158"/>
      <c r="P10" s="158"/>
      <c r="Q10" s="163"/>
    </row>
    <row r="11" spans="1:18" x14ac:dyDescent="0.25">
      <c r="A11" s="137">
        <v>10</v>
      </c>
      <c r="B11" s="156" t="s">
        <v>104</v>
      </c>
      <c r="C11" s="156" t="s">
        <v>104</v>
      </c>
      <c r="D11" s="156" t="s">
        <v>171</v>
      </c>
      <c r="E11" s="156"/>
      <c r="F11" s="156"/>
      <c r="G11" s="156" t="s">
        <v>104</v>
      </c>
      <c r="H11" s="156" t="s">
        <v>278</v>
      </c>
      <c r="I11" s="157" t="s">
        <v>292</v>
      </c>
      <c r="J11" s="156" t="s">
        <v>104</v>
      </c>
      <c r="K11" s="149"/>
      <c r="L11" s="149"/>
      <c r="M11" s="149"/>
      <c r="N11" s="162"/>
      <c r="O11" s="162"/>
      <c r="P11" s="162"/>
      <c r="Q11" s="153"/>
      <c r="R11" t="s">
        <v>293</v>
      </c>
    </row>
    <row r="12" spans="1:18" ht="112.5" x14ac:dyDescent="0.25">
      <c r="A12" s="137">
        <v>11</v>
      </c>
      <c r="B12" s="167" t="s">
        <v>170</v>
      </c>
      <c r="C12" s="167" t="s">
        <v>170</v>
      </c>
      <c r="D12" s="167" t="s">
        <v>210</v>
      </c>
      <c r="E12" s="167"/>
      <c r="F12" s="167"/>
      <c r="G12" s="167" t="s">
        <v>103</v>
      </c>
      <c r="H12" s="167" t="s">
        <v>278</v>
      </c>
      <c r="I12" s="168" t="s">
        <v>294</v>
      </c>
      <c r="J12" s="139"/>
      <c r="K12" s="139"/>
      <c r="L12" s="139"/>
      <c r="M12" s="139"/>
      <c r="N12" s="169" t="s">
        <v>103</v>
      </c>
      <c r="O12" s="148" t="s">
        <v>295</v>
      </c>
      <c r="P12" s="169" t="s">
        <v>296</v>
      </c>
      <c r="Q12" s="170" t="s">
        <v>297</v>
      </c>
    </row>
    <row r="13" spans="1:18" ht="362.5" x14ac:dyDescent="0.25">
      <c r="A13" s="137">
        <v>12</v>
      </c>
      <c r="B13" s="138" t="s">
        <v>162</v>
      </c>
      <c r="C13" s="138" t="s">
        <v>172</v>
      </c>
      <c r="D13" s="138" t="s">
        <v>177</v>
      </c>
      <c r="E13" s="138"/>
      <c r="F13" s="138"/>
      <c r="G13" s="138" t="s">
        <v>172</v>
      </c>
      <c r="H13" s="138" t="s">
        <v>178</v>
      </c>
      <c r="I13" s="288" t="s">
        <v>179</v>
      </c>
      <c r="J13" s="138" t="s">
        <v>180</v>
      </c>
      <c r="K13" s="143" t="s">
        <v>181</v>
      </c>
      <c r="L13" s="143" t="s">
        <v>182</v>
      </c>
      <c r="M13" s="143" t="s">
        <v>183</v>
      </c>
      <c r="N13" s="141" t="s">
        <v>105</v>
      </c>
      <c r="O13" s="140" t="s">
        <v>184</v>
      </c>
      <c r="P13" s="141" t="s">
        <v>185</v>
      </c>
      <c r="Q13" s="144" t="s">
        <v>186</v>
      </c>
    </row>
    <row r="14" spans="1:18" ht="137.5" x14ac:dyDescent="0.25">
      <c r="A14" s="137">
        <v>13</v>
      </c>
      <c r="B14" s="164" t="s">
        <v>162</v>
      </c>
      <c r="C14" s="164" t="s">
        <v>187</v>
      </c>
      <c r="D14" s="164" t="s">
        <v>171</v>
      </c>
      <c r="E14" s="164"/>
      <c r="F14" s="164"/>
      <c r="G14" s="164" t="s">
        <v>275</v>
      </c>
      <c r="H14" s="164" t="s">
        <v>178</v>
      </c>
      <c r="I14" s="165" t="s">
        <v>281</v>
      </c>
      <c r="J14" s="164" t="s">
        <v>190</v>
      </c>
      <c r="K14" s="164" t="s">
        <v>103</v>
      </c>
      <c r="L14" s="164"/>
      <c r="M14" s="165" t="s">
        <v>298</v>
      </c>
      <c r="N14" s="158"/>
      <c r="O14" s="158"/>
      <c r="P14" s="158"/>
      <c r="Q14" s="163"/>
    </row>
    <row r="15" spans="1:18" ht="25" x14ac:dyDescent="0.25">
      <c r="A15" s="137">
        <v>14</v>
      </c>
      <c r="B15" s="156" t="s">
        <v>162</v>
      </c>
      <c r="C15" s="156" t="s">
        <v>162</v>
      </c>
      <c r="D15" s="156" t="s">
        <v>171</v>
      </c>
      <c r="E15" s="156"/>
      <c r="F15" s="156"/>
      <c r="G15" s="156" t="s">
        <v>275</v>
      </c>
      <c r="H15" s="156" t="s">
        <v>299</v>
      </c>
      <c r="I15" s="157" t="s">
        <v>300</v>
      </c>
      <c r="J15" s="156" t="s">
        <v>103</v>
      </c>
      <c r="K15" s="139"/>
      <c r="L15" s="139"/>
      <c r="M15" s="139"/>
      <c r="N15" s="158"/>
      <c r="O15" s="158"/>
      <c r="P15" s="158"/>
      <c r="Q15" s="171"/>
    </row>
    <row r="16" spans="1:18" x14ac:dyDescent="0.25">
      <c r="A16" s="137">
        <v>15</v>
      </c>
      <c r="B16" s="164" t="s">
        <v>187</v>
      </c>
      <c r="C16" s="164" t="s">
        <v>187</v>
      </c>
      <c r="D16" s="164" t="s">
        <v>171</v>
      </c>
      <c r="E16" s="164"/>
      <c r="F16" s="164"/>
      <c r="G16" s="164" t="s">
        <v>275</v>
      </c>
      <c r="H16" s="164" t="s">
        <v>299</v>
      </c>
      <c r="I16" s="165" t="s">
        <v>301</v>
      </c>
      <c r="J16" s="139"/>
      <c r="K16" s="164" t="s">
        <v>103</v>
      </c>
      <c r="L16" s="164" t="s">
        <v>196</v>
      </c>
      <c r="M16" s="164" t="s">
        <v>302</v>
      </c>
      <c r="N16" s="158"/>
      <c r="O16" s="158"/>
      <c r="P16" s="158"/>
      <c r="Q16" s="163"/>
    </row>
    <row r="17" spans="1:17" x14ac:dyDescent="0.25">
      <c r="A17" s="137">
        <v>16</v>
      </c>
      <c r="B17" s="164" t="s">
        <v>187</v>
      </c>
      <c r="C17" s="164" t="s">
        <v>187</v>
      </c>
      <c r="D17" s="164" t="s">
        <v>171</v>
      </c>
      <c r="E17" s="164"/>
      <c r="F17" s="164"/>
      <c r="G17" s="164" t="s">
        <v>275</v>
      </c>
      <c r="H17" s="164" t="s">
        <v>299</v>
      </c>
      <c r="I17" s="165" t="s">
        <v>303</v>
      </c>
      <c r="J17" s="139"/>
      <c r="K17" s="164" t="s">
        <v>103</v>
      </c>
      <c r="L17" s="164" t="s">
        <v>196</v>
      </c>
      <c r="M17" s="164" t="s">
        <v>304</v>
      </c>
      <c r="N17" s="158"/>
      <c r="O17" s="158"/>
      <c r="P17" s="158"/>
      <c r="Q17" s="163"/>
    </row>
    <row r="18" spans="1:17" x14ac:dyDescent="0.25">
      <c r="A18" s="137">
        <v>17</v>
      </c>
      <c r="B18" s="164" t="s">
        <v>187</v>
      </c>
      <c r="C18" s="164" t="s">
        <v>187</v>
      </c>
      <c r="D18" s="164" t="s">
        <v>171</v>
      </c>
      <c r="E18" s="164"/>
      <c r="F18" s="164"/>
      <c r="G18" s="164" t="s">
        <v>275</v>
      </c>
      <c r="H18" s="164" t="s">
        <v>299</v>
      </c>
      <c r="I18" s="165" t="s">
        <v>305</v>
      </c>
      <c r="J18" s="139"/>
      <c r="K18" s="164" t="s">
        <v>103</v>
      </c>
      <c r="L18" s="164" t="s">
        <v>196</v>
      </c>
      <c r="M18" s="164" t="s">
        <v>306</v>
      </c>
      <c r="N18" s="158"/>
      <c r="O18" s="158"/>
      <c r="P18" s="158"/>
      <c r="Q18" s="163"/>
    </row>
    <row r="19" spans="1:17" ht="75" x14ac:dyDescent="0.25">
      <c r="A19" s="137">
        <v>18</v>
      </c>
      <c r="B19" s="167" t="s">
        <v>187</v>
      </c>
      <c r="C19" s="167" t="s">
        <v>172</v>
      </c>
      <c r="D19" s="167" t="s">
        <v>171</v>
      </c>
      <c r="E19" s="167"/>
      <c r="F19" s="167"/>
      <c r="G19" s="167" t="s">
        <v>103</v>
      </c>
      <c r="H19" s="167" t="s">
        <v>299</v>
      </c>
      <c r="I19" s="168" t="s">
        <v>307</v>
      </c>
      <c r="J19" s="139"/>
      <c r="K19" s="167" t="s">
        <v>308</v>
      </c>
      <c r="L19" s="167" t="s">
        <v>196</v>
      </c>
      <c r="M19" s="168" t="s">
        <v>309</v>
      </c>
      <c r="N19" s="169" t="s">
        <v>103</v>
      </c>
      <c r="O19" s="148" t="s">
        <v>310</v>
      </c>
      <c r="P19" s="169" t="s">
        <v>308</v>
      </c>
      <c r="Q19" s="170" t="s">
        <v>311</v>
      </c>
    </row>
    <row r="20" spans="1:17" ht="137.5" x14ac:dyDescent="0.25">
      <c r="A20" s="137">
        <v>19</v>
      </c>
      <c r="B20" s="167" t="s">
        <v>187</v>
      </c>
      <c r="C20" s="167" t="s">
        <v>172</v>
      </c>
      <c r="D20" s="167" t="s">
        <v>171</v>
      </c>
      <c r="E20" s="167"/>
      <c r="F20" s="167"/>
      <c r="G20" s="167" t="s">
        <v>103</v>
      </c>
      <c r="H20" s="167" t="s">
        <v>299</v>
      </c>
      <c r="I20" s="168" t="s">
        <v>312</v>
      </c>
      <c r="J20" s="139"/>
      <c r="K20" s="167" t="s">
        <v>308</v>
      </c>
      <c r="L20" s="167" t="s">
        <v>196</v>
      </c>
      <c r="M20" s="168" t="s">
        <v>313</v>
      </c>
      <c r="N20" s="169" t="s">
        <v>103</v>
      </c>
      <c r="O20" s="148" t="s">
        <v>310</v>
      </c>
      <c r="P20" s="169" t="s">
        <v>308</v>
      </c>
      <c r="Q20" s="170" t="s">
        <v>314</v>
      </c>
    </row>
    <row r="21" spans="1:17" ht="62.5" x14ac:dyDescent="0.25">
      <c r="A21" s="137">
        <v>20</v>
      </c>
      <c r="B21" s="167" t="s">
        <v>187</v>
      </c>
      <c r="C21" s="167" t="s">
        <v>172</v>
      </c>
      <c r="D21" s="167" t="s">
        <v>171</v>
      </c>
      <c r="E21" s="167"/>
      <c r="F21" s="167"/>
      <c r="G21" s="167" t="s">
        <v>103</v>
      </c>
      <c r="H21" s="167" t="s">
        <v>299</v>
      </c>
      <c r="I21" s="168" t="s">
        <v>315</v>
      </c>
      <c r="J21" s="139"/>
      <c r="K21" s="167" t="s">
        <v>308</v>
      </c>
      <c r="L21" s="167" t="s">
        <v>196</v>
      </c>
      <c r="M21" s="168" t="s">
        <v>316</v>
      </c>
      <c r="N21" s="169" t="s">
        <v>103</v>
      </c>
      <c r="O21" s="148" t="s">
        <v>310</v>
      </c>
      <c r="P21" s="169" t="s">
        <v>308</v>
      </c>
      <c r="Q21" s="170" t="s">
        <v>317</v>
      </c>
    </row>
    <row r="22" spans="1:17" ht="25" x14ac:dyDescent="0.25">
      <c r="A22" s="137">
        <v>21</v>
      </c>
      <c r="B22" s="167" t="s">
        <v>170</v>
      </c>
      <c r="C22" s="167" t="s">
        <v>170</v>
      </c>
      <c r="D22" s="167" t="s">
        <v>171</v>
      </c>
      <c r="E22" s="167"/>
      <c r="F22" s="167"/>
      <c r="G22" s="167" t="s">
        <v>103</v>
      </c>
      <c r="H22" s="167" t="s">
        <v>299</v>
      </c>
      <c r="I22" s="168" t="s">
        <v>318</v>
      </c>
      <c r="J22" s="139"/>
      <c r="K22" s="139"/>
      <c r="L22" s="139"/>
      <c r="M22" s="139"/>
      <c r="N22" s="169" t="s">
        <v>103</v>
      </c>
      <c r="O22" s="169" t="s">
        <v>319</v>
      </c>
      <c r="P22" s="169" t="s">
        <v>103</v>
      </c>
      <c r="Q22" s="172" t="s">
        <v>320</v>
      </c>
    </row>
    <row r="23" spans="1:17" x14ac:dyDescent="0.25">
      <c r="A23" s="137">
        <v>22</v>
      </c>
      <c r="B23" s="167" t="s">
        <v>170</v>
      </c>
      <c r="C23" s="167" t="s">
        <v>170</v>
      </c>
      <c r="D23" s="167" t="s">
        <v>171</v>
      </c>
      <c r="E23" s="167"/>
      <c r="F23" s="167"/>
      <c r="G23" s="167" t="s">
        <v>103</v>
      </c>
      <c r="H23" s="167" t="s">
        <v>299</v>
      </c>
      <c r="I23" s="168" t="s">
        <v>301</v>
      </c>
      <c r="J23" s="139"/>
      <c r="K23" s="139"/>
      <c r="L23" s="139"/>
      <c r="M23" s="139"/>
      <c r="N23" s="169" t="s">
        <v>103</v>
      </c>
      <c r="O23" s="169" t="s">
        <v>321</v>
      </c>
      <c r="P23" s="169" t="s">
        <v>103</v>
      </c>
      <c r="Q23" s="172" t="s">
        <v>322</v>
      </c>
    </row>
    <row r="24" spans="1:17" x14ac:dyDescent="0.25">
      <c r="A24" s="137">
        <v>23</v>
      </c>
      <c r="B24" s="167" t="s">
        <v>170</v>
      </c>
      <c r="C24" s="167" t="s">
        <v>170</v>
      </c>
      <c r="D24" s="167" t="s">
        <v>171</v>
      </c>
      <c r="E24" s="167"/>
      <c r="F24" s="167"/>
      <c r="G24" s="167" t="s">
        <v>103</v>
      </c>
      <c r="H24" s="167" t="s">
        <v>299</v>
      </c>
      <c r="I24" s="168" t="s">
        <v>303</v>
      </c>
      <c r="J24" s="139"/>
      <c r="K24" s="139"/>
      <c r="L24" s="139"/>
      <c r="M24" s="139"/>
      <c r="N24" s="169" t="s">
        <v>103</v>
      </c>
      <c r="O24" s="169" t="s">
        <v>321</v>
      </c>
      <c r="P24" s="169" t="s">
        <v>103</v>
      </c>
      <c r="Q24" s="172" t="s">
        <v>323</v>
      </c>
    </row>
    <row r="25" spans="1:17" x14ac:dyDescent="0.25">
      <c r="A25" s="137">
        <v>24</v>
      </c>
      <c r="B25" s="167" t="s">
        <v>170</v>
      </c>
      <c r="C25" s="167" t="s">
        <v>170</v>
      </c>
      <c r="D25" s="167" t="s">
        <v>171</v>
      </c>
      <c r="E25" s="167"/>
      <c r="F25" s="167"/>
      <c r="G25" s="167" t="s">
        <v>103</v>
      </c>
      <c r="H25" s="167" t="s">
        <v>299</v>
      </c>
      <c r="I25" s="168" t="s">
        <v>324</v>
      </c>
      <c r="J25" s="139"/>
      <c r="K25" s="139"/>
      <c r="L25" s="139"/>
      <c r="M25" s="139"/>
      <c r="N25" s="169" t="s">
        <v>103</v>
      </c>
      <c r="O25" s="169" t="s">
        <v>325</v>
      </c>
      <c r="P25" s="169" t="s">
        <v>103</v>
      </c>
      <c r="Q25" s="172" t="s">
        <v>326</v>
      </c>
    </row>
    <row r="26" spans="1:17" ht="75" x14ac:dyDescent="0.25">
      <c r="A26" s="137">
        <v>25</v>
      </c>
      <c r="B26" s="167" t="s">
        <v>170</v>
      </c>
      <c r="C26" s="167" t="s">
        <v>170</v>
      </c>
      <c r="D26" s="167" t="s">
        <v>171</v>
      </c>
      <c r="E26" s="167"/>
      <c r="F26" s="167"/>
      <c r="G26" s="167" t="s">
        <v>103</v>
      </c>
      <c r="H26" s="167" t="s">
        <v>299</v>
      </c>
      <c r="I26" s="168" t="s">
        <v>327</v>
      </c>
      <c r="J26" s="139"/>
      <c r="K26" s="139"/>
      <c r="L26" s="139"/>
      <c r="M26" s="139"/>
      <c r="N26" s="169" t="s">
        <v>103</v>
      </c>
      <c r="O26" s="148" t="s">
        <v>310</v>
      </c>
      <c r="P26" s="169" t="s">
        <v>103</v>
      </c>
      <c r="Q26" s="173" t="s">
        <v>328</v>
      </c>
    </row>
    <row r="27" spans="1:17" ht="409.5" x14ac:dyDescent="0.25">
      <c r="A27" s="137">
        <v>26</v>
      </c>
      <c r="B27" s="138" t="s">
        <v>187</v>
      </c>
      <c r="C27" s="138" t="s">
        <v>172</v>
      </c>
      <c r="D27" s="138" t="s">
        <v>177</v>
      </c>
      <c r="E27" s="138"/>
      <c r="F27" s="138"/>
      <c r="G27" s="138" t="s">
        <v>172</v>
      </c>
      <c r="H27" s="138" t="s">
        <v>188</v>
      </c>
      <c r="I27" s="288" t="s">
        <v>189</v>
      </c>
      <c r="J27" s="139"/>
      <c r="K27" s="138" t="s">
        <v>190</v>
      </c>
      <c r="L27" s="143" t="s">
        <v>191</v>
      </c>
      <c r="M27" s="143" t="s">
        <v>192</v>
      </c>
      <c r="N27" s="141" t="s">
        <v>185</v>
      </c>
      <c r="O27" s="144" t="s">
        <v>193</v>
      </c>
      <c r="P27" s="141" t="s">
        <v>185</v>
      </c>
      <c r="Q27" s="145" t="s">
        <v>194</v>
      </c>
    </row>
    <row r="28" spans="1:17" ht="409.5" x14ac:dyDescent="0.25">
      <c r="A28" s="137">
        <v>27</v>
      </c>
      <c r="B28" s="138" t="s">
        <v>187</v>
      </c>
      <c r="C28" s="138" t="s">
        <v>172</v>
      </c>
      <c r="D28" s="138" t="s">
        <v>177</v>
      </c>
      <c r="E28" s="138"/>
      <c r="F28" s="138"/>
      <c r="G28" s="138" t="s">
        <v>172</v>
      </c>
      <c r="H28" s="138" t="s">
        <v>188</v>
      </c>
      <c r="I28" s="143" t="s">
        <v>195</v>
      </c>
      <c r="J28" s="139"/>
      <c r="K28" s="138" t="s">
        <v>190</v>
      </c>
      <c r="L28" s="143" t="s">
        <v>196</v>
      </c>
      <c r="M28" s="143" t="s">
        <v>197</v>
      </c>
      <c r="N28" s="140" t="s">
        <v>198</v>
      </c>
      <c r="O28" s="146" t="s">
        <v>199</v>
      </c>
      <c r="P28" s="141" t="s">
        <v>185</v>
      </c>
      <c r="Q28" s="144" t="s">
        <v>200</v>
      </c>
    </row>
    <row r="29" spans="1:17" ht="37.5" x14ac:dyDescent="0.25">
      <c r="A29" s="137">
        <v>28</v>
      </c>
      <c r="B29" s="156" t="s">
        <v>162</v>
      </c>
      <c r="C29" s="156" t="s">
        <v>162</v>
      </c>
      <c r="D29" s="156" t="s">
        <v>171</v>
      </c>
      <c r="E29" s="156"/>
      <c r="F29" s="156"/>
      <c r="G29" s="156" t="s">
        <v>275</v>
      </c>
      <c r="H29" s="156" t="s">
        <v>188</v>
      </c>
      <c r="I29" s="157" t="s">
        <v>329</v>
      </c>
      <c r="J29" s="156" t="s">
        <v>103</v>
      </c>
      <c r="K29" s="139"/>
      <c r="L29" s="139"/>
      <c r="M29" s="139"/>
      <c r="N29" s="158"/>
      <c r="O29" s="158"/>
      <c r="P29" s="158"/>
      <c r="Q29" s="171"/>
    </row>
    <row r="30" spans="1:17" x14ac:dyDescent="0.25">
      <c r="A30" s="137">
        <v>29</v>
      </c>
      <c r="B30" s="156" t="s">
        <v>162</v>
      </c>
      <c r="C30" s="156" t="s">
        <v>162</v>
      </c>
      <c r="D30" s="156" t="s">
        <v>171</v>
      </c>
      <c r="E30" s="156"/>
      <c r="F30" s="156"/>
      <c r="G30" s="156" t="s">
        <v>275</v>
      </c>
      <c r="H30" s="156" t="s">
        <v>188</v>
      </c>
      <c r="I30" s="157" t="s">
        <v>330</v>
      </c>
      <c r="J30" s="156" t="s">
        <v>103</v>
      </c>
      <c r="K30" s="139"/>
      <c r="L30" s="139"/>
      <c r="M30" s="139"/>
      <c r="N30" s="158"/>
      <c r="O30" s="158"/>
      <c r="P30" s="158"/>
      <c r="Q30" s="171"/>
    </row>
    <row r="31" spans="1:17" x14ac:dyDescent="0.25">
      <c r="A31" s="137">
        <v>30</v>
      </c>
      <c r="B31" s="156" t="s">
        <v>104</v>
      </c>
      <c r="C31" s="156" t="s">
        <v>104</v>
      </c>
      <c r="D31" s="156" t="s">
        <v>171</v>
      </c>
      <c r="E31" s="156"/>
      <c r="F31" s="156"/>
      <c r="G31" s="156" t="s">
        <v>104</v>
      </c>
      <c r="H31" s="156" t="s">
        <v>188</v>
      </c>
      <c r="I31" s="157" t="s">
        <v>331</v>
      </c>
      <c r="J31" s="156" t="s">
        <v>104</v>
      </c>
      <c r="K31" s="149"/>
      <c r="L31" s="149"/>
      <c r="M31" s="149"/>
      <c r="N31" s="162"/>
      <c r="O31" s="162"/>
      <c r="P31" s="162"/>
      <c r="Q31" s="153"/>
    </row>
    <row r="32" spans="1:17" ht="25" x14ac:dyDescent="0.25">
      <c r="A32" s="137">
        <v>31</v>
      </c>
      <c r="B32" s="164" t="s">
        <v>187</v>
      </c>
      <c r="C32" s="164" t="s">
        <v>187</v>
      </c>
      <c r="D32" s="164" t="s">
        <v>210</v>
      </c>
      <c r="E32" s="164"/>
      <c r="F32" s="164"/>
      <c r="G32" s="164" t="s">
        <v>275</v>
      </c>
      <c r="H32" s="164" t="s">
        <v>188</v>
      </c>
      <c r="I32" s="165" t="s">
        <v>332</v>
      </c>
      <c r="J32" s="139"/>
      <c r="K32" s="164" t="s">
        <v>103</v>
      </c>
      <c r="L32" s="164" t="s">
        <v>212</v>
      </c>
      <c r="M32" s="165" t="s">
        <v>333</v>
      </c>
      <c r="N32" s="158"/>
      <c r="O32" s="158"/>
      <c r="P32" s="158"/>
      <c r="Q32" s="163"/>
    </row>
    <row r="33" spans="1:18" ht="50" x14ac:dyDescent="0.25">
      <c r="A33" s="137">
        <v>32</v>
      </c>
      <c r="B33" s="164" t="s">
        <v>187</v>
      </c>
      <c r="C33" s="164" t="s">
        <v>187</v>
      </c>
      <c r="D33" s="164" t="s">
        <v>210</v>
      </c>
      <c r="E33" s="164"/>
      <c r="F33" s="164"/>
      <c r="G33" s="164" t="s">
        <v>275</v>
      </c>
      <c r="H33" s="164" t="s">
        <v>188</v>
      </c>
      <c r="I33" s="165" t="s">
        <v>334</v>
      </c>
      <c r="J33" s="139"/>
      <c r="K33" s="164" t="s">
        <v>103</v>
      </c>
      <c r="L33" s="164" t="s">
        <v>212</v>
      </c>
      <c r="M33" s="165" t="s">
        <v>335</v>
      </c>
      <c r="N33" s="158"/>
      <c r="O33" s="158"/>
      <c r="P33" s="158"/>
      <c r="Q33" s="163"/>
    </row>
    <row r="34" spans="1:18" ht="25" x14ac:dyDescent="0.25">
      <c r="A34" s="137">
        <v>33</v>
      </c>
      <c r="B34" s="156" t="s">
        <v>162</v>
      </c>
      <c r="C34" s="156" t="s">
        <v>162</v>
      </c>
      <c r="D34" s="156" t="s">
        <v>171</v>
      </c>
      <c r="E34" s="156"/>
      <c r="F34" s="156"/>
      <c r="G34" s="156" t="s">
        <v>275</v>
      </c>
      <c r="H34" s="156" t="s">
        <v>188</v>
      </c>
      <c r="I34" s="157" t="s">
        <v>336</v>
      </c>
      <c r="J34" s="156" t="s">
        <v>103</v>
      </c>
      <c r="K34" s="139"/>
      <c r="L34" s="139"/>
      <c r="M34" s="139"/>
      <c r="N34" s="158"/>
      <c r="O34" s="158"/>
      <c r="P34" s="158"/>
      <c r="Q34" s="171"/>
    </row>
    <row r="35" spans="1:18" x14ac:dyDescent="0.25">
      <c r="A35" s="137">
        <v>34</v>
      </c>
      <c r="B35" s="156" t="s">
        <v>162</v>
      </c>
      <c r="C35" s="156" t="s">
        <v>162</v>
      </c>
      <c r="D35" s="156" t="s">
        <v>171</v>
      </c>
      <c r="E35" s="156"/>
      <c r="F35" s="156"/>
      <c r="G35" s="156" t="s">
        <v>275</v>
      </c>
      <c r="H35" s="156" t="s">
        <v>188</v>
      </c>
      <c r="I35" s="157" t="s">
        <v>337</v>
      </c>
      <c r="J35" s="156" t="s">
        <v>103</v>
      </c>
      <c r="K35" s="139"/>
      <c r="L35" s="139"/>
      <c r="M35" s="139"/>
      <c r="N35" s="158"/>
      <c r="O35" s="158"/>
      <c r="P35" s="158"/>
      <c r="Q35" s="171"/>
    </row>
    <row r="36" spans="1:18" x14ac:dyDescent="0.25">
      <c r="A36" s="137">
        <v>35</v>
      </c>
      <c r="B36" s="156" t="s">
        <v>162</v>
      </c>
      <c r="C36" s="156" t="s">
        <v>162</v>
      </c>
      <c r="D36" s="156" t="s">
        <v>210</v>
      </c>
      <c r="E36" s="156"/>
      <c r="F36" s="156"/>
      <c r="G36" s="156" t="s">
        <v>275</v>
      </c>
      <c r="H36" s="156" t="s">
        <v>188</v>
      </c>
      <c r="I36" s="157" t="s">
        <v>338</v>
      </c>
      <c r="J36" s="156" t="s">
        <v>103</v>
      </c>
      <c r="K36" s="139"/>
      <c r="L36" s="139"/>
      <c r="M36" s="139"/>
      <c r="N36" s="158"/>
      <c r="O36" s="158"/>
      <c r="P36" s="158"/>
      <c r="Q36" s="171"/>
    </row>
    <row r="37" spans="1:18" ht="50" x14ac:dyDescent="0.25">
      <c r="A37" s="137">
        <v>36</v>
      </c>
      <c r="B37" s="156" t="s">
        <v>104</v>
      </c>
      <c r="C37" s="156" t="s">
        <v>104</v>
      </c>
      <c r="D37" s="156" t="s">
        <v>171</v>
      </c>
      <c r="E37" s="156"/>
      <c r="F37" s="156"/>
      <c r="G37" s="156" t="s">
        <v>104</v>
      </c>
      <c r="H37" s="156" t="s">
        <v>188</v>
      </c>
      <c r="I37" s="157" t="s">
        <v>339</v>
      </c>
      <c r="J37" s="156" t="s">
        <v>104</v>
      </c>
      <c r="K37" s="149"/>
      <c r="L37" s="149"/>
      <c r="M37" s="149"/>
      <c r="N37" s="162"/>
      <c r="O37" s="162"/>
      <c r="P37" s="162"/>
      <c r="Q37" s="153"/>
      <c r="R37" t="s">
        <v>340</v>
      </c>
    </row>
    <row r="38" spans="1:18" ht="250" x14ac:dyDescent="0.25">
      <c r="A38" s="137">
        <v>37</v>
      </c>
      <c r="B38" s="138" t="s">
        <v>162</v>
      </c>
      <c r="C38" s="138" t="s">
        <v>172</v>
      </c>
      <c r="D38" s="138" t="s">
        <v>177</v>
      </c>
      <c r="E38" s="138"/>
      <c r="F38" s="138"/>
      <c r="G38" s="138" t="s">
        <v>172</v>
      </c>
      <c r="H38" s="138" t="s">
        <v>201</v>
      </c>
      <c r="I38" s="288" t="s">
        <v>202</v>
      </c>
      <c r="J38" s="138" t="s">
        <v>180</v>
      </c>
      <c r="K38" s="143" t="s">
        <v>203</v>
      </c>
      <c r="L38" s="143" t="s">
        <v>191</v>
      </c>
      <c r="M38" s="143" t="s">
        <v>204</v>
      </c>
      <c r="N38" s="140" t="s">
        <v>205</v>
      </c>
      <c r="O38" s="144" t="s">
        <v>206</v>
      </c>
      <c r="P38" s="141" t="s">
        <v>207</v>
      </c>
      <c r="Q38" s="147" t="s">
        <v>208</v>
      </c>
      <c r="R38" t="s">
        <v>209</v>
      </c>
    </row>
    <row r="39" spans="1:18" x14ac:dyDescent="0.25">
      <c r="A39" s="137">
        <v>38</v>
      </c>
      <c r="B39" s="156" t="s">
        <v>251</v>
      </c>
      <c r="C39" s="156" t="s">
        <v>162</v>
      </c>
      <c r="D39" s="156" t="s">
        <v>171</v>
      </c>
      <c r="E39" s="156"/>
      <c r="F39" s="156"/>
      <c r="G39" s="156" t="s">
        <v>275</v>
      </c>
      <c r="H39" s="156" t="s">
        <v>201</v>
      </c>
      <c r="I39" s="157" t="s">
        <v>341</v>
      </c>
      <c r="J39" s="156" t="s">
        <v>103</v>
      </c>
      <c r="K39" s="139"/>
      <c r="L39" s="139"/>
      <c r="M39" s="139"/>
      <c r="N39" s="158"/>
      <c r="O39" s="158"/>
      <c r="P39" s="158"/>
      <c r="Q39" s="159"/>
    </row>
    <row r="40" spans="1:18" x14ac:dyDescent="0.25">
      <c r="A40" s="137">
        <v>39</v>
      </c>
      <c r="B40" s="156" t="s">
        <v>162</v>
      </c>
      <c r="C40" s="156" t="s">
        <v>162</v>
      </c>
      <c r="D40" s="156" t="s">
        <v>171</v>
      </c>
      <c r="E40" s="156"/>
      <c r="F40" s="156"/>
      <c r="G40" s="156" t="s">
        <v>275</v>
      </c>
      <c r="H40" s="156" t="s">
        <v>201</v>
      </c>
      <c r="I40" s="157" t="s">
        <v>281</v>
      </c>
      <c r="J40" s="156" t="s">
        <v>103</v>
      </c>
      <c r="K40" s="139"/>
      <c r="L40" s="139"/>
      <c r="M40" s="139"/>
      <c r="N40" s="158"/>
      <c r="O40" s="158"/>
      <c r="P40" s="158"/>
      <c r="Q40" s="159"/>
    </row>
    <row r="41" spans="1:18" ht="25" x14ac:dyDescent="0.25">
      <c r="A41" s="137">
        <v>40</v>
      </c>
      <c r="B41" s="156" t="s">
        <v>162</v>
      </c>
      <c r="C41" s="156" t="s">
        <v>162</v>
      </c>
      <c r="D41" s="156" t="s">
        <v>171</v>
      </c>
      <c r="E41" s="156"/>
      <c r="F41" s="156"/>
      <c r="G41" s="156" t="s">
        <v>275</v>
      </c>
      <c r="H41" s="156" t="s">
        <v>201</v>
      </c>
      <c r="I41" s="157" t="s">
        <v>342</v>
      </c>
      <c r="J41" s="156" t="s">
        <v>103</v>
      </c>
      <c r="K41" s="139"/>
      <c r="L41" s="139"/>
      <c r="M41" s="139"/>
      <c r="N41" s="158"/>
      <c r="O41" s="158"/>
      <c r="P41" s="158"/>
      <c r="Q41" s="159"/>
    </row>
    <row r="42" spans="1:18" x14ac:dyDescent="0.25">
      <c r="A42" s="137">
        <v>41</v>
      </c>
      <c r="B42" s="156" t="s">
        <v>251</v>
      </c>
      <c r="C42" s="156" t="s">
        <v>162</v>
      </c>
      <c r="D42" s="156" t="s">
        <v>210</v>
      </c>
      <c r="E42" s="156"/>
      <c r="F42" s="156"/>
      <c r="G42" s="156" t="s">
        <v>275</v>
      </c>
      <c r="H42" s="156" t="s">
        <v>201</v>
      </c>
      <c r="I42" s="157" t="s">
        <v>343</v>
      </c>
      <c r="J42" s="156" t="s">
        <v>103</v>
      </c>
      <c r="K42" s="139"/>
      <c r="L42" s="139"/>
      <c r="M42" s="139"/>
      <c r="N42" s="158"/>
      <c r="O42" s="158"/>
      <c r="P42" s="158"/>
      <c r="Q42" s="159"/>
    </row>
    <row r="43" spans="1:18" ht="75" x14ac:dyDescent="0.25">
      <c r="A43" s="137">
        <v>42</v>
      </c>
      <c r="B43" s="164" t="s">
        <v>162</v>
      </c>
      <c r="C43" s="164" t="s">
        <v>187</v>
      </c>
      <c r="D43" s="164" t="s">
        <v>171</v>
      </c>
      <c r="E43" s="164"/>
      <c r="F43" s="164"/>
      <c r="G43" s="164" t="s">
        <v>275</v>
      </c>
      <c r="H43" s="164" t="s">
        <v>201</v>
      </c>
      <c r="I43" s="165" t="s">
        <v>344</v>
      </c>
      <c r="J43" s="139"/>
      <c r="K43" s="164" t="s">
        <v>103</v>
      </c>
      <c r="L43" s="165" t="s">
        <v>345</v>
      </c>
      <c r="M43" s="165" t="s">
        <v>346</v>
      </c>
      <c r="N43" s="158"/>
      <c r="O43" s="158"/>
      <c r="P43" s="158"/>
      <c r="Q43" s="163"/>
    </row>
    <row r="44" spans="1:18" ht="362.5" x14ac:dyDescent="0.25">
      <c r="A44" s="137">
        <v>43</v>
      </c>
      <c r="B44" s="167" t="s">
        <v>187</v>
      </c>
      <c r="C44" s="167" t="s">
        <v>172</v>
      </c>
      <c r="D44" s="167" t="s">
        <v>210</v>
      </c>
      <c r="E44" s="167"/>
      <c r="F44" s="167"/>
      <c r="G44" s="167" t="s">
        <v>103</v>
      </c>
      <c r="H44" s="167" t="s">
        <v>201</v>
      </c>
      <c r="I44" s="168" t="s">
        <v>211</v>
      </c>
      <c r="J44" s="139"/>
      <c r="K44" s="167" t="s">
        <v>185</v>
      </c>
      <c r="L44" s="167" t="s">
        <v>212</v>
      </c>
      <c r="M44" s="168" t="s">
        <v>213</v>
      </c>
      <c r="N44" s="169" t="s">
        <v>214</v>
      </c>
      <c r="O44" s="170" t="s">
        <v>215</v>
      </c>
      <c r="P44" s="169" t="s">
        <v>103</v>
      </c>
      <c r="Q44" s="170" t="s">
        <v>216</v>
      </c>
    </row>
    <row r="45" spans="1:18" ht="409.5" x14ac:dyDescent="0.25">
      <c r="A45" s="137">
        <v>44</v>
      </c>
      <c r="B45" s="164" t="s">
        <v>187</v>
      </c>
      <c r="C45" s="164" t="s">
        <v>187</v>
      </c>
      <c r="D45" s="164" t="s">
        <v>171</v>
      </c>
      <c r="E45" s="164"/>
      <c r="F45" s="164"/>
      <c r="G45" s="164" t="s">
        <v>275</v>
      </c>
      <c r="H45" s="164" t="s">
        <v>201</v>
      </c>
      <c r="I45" s="165" t="s">
        <v>347</v>
      </c>
      <c r="J45" s="139"/>
      <c r="K45" s="164" t="s">
        <v>103</v>
      </c>
      <c r="L45" s="164" t="s">
        <v>348</v>
      </c>
      <c r="M45" s="165" t="s">
        <v>349</v>
      </c>
      <c r="N45" s="158"/>
      <c r="O45" s="158"/>
      <c r="P45" s="158"/>
      <c r="Q45" s="163"/>
    </row>
    <row r="46" spans="1:18" ht="175" x14ac:dyDescent="0.25">
      <c r="A46" s="137">
        <v>45</v>
      </c>
      <c r="B46" s="138" t="s">
        <v>187</v>
      </c>
      <c r="C46" s="138" t="s">
        <v>172</v>
      </c>
      <c r="D46" s="138" t="s">
        <v>171</v>
      </c>
      <c r="E46" s="138"/>
      <c r="F46" s="138"/>
      <c r="G46" s="138" t="s">
        <v>172</v>
      </c>
      <c r="H46" s="138" t="s">
        <v>201</v>
      </c>
      <c r="I46" s="143" t="s">
        <v>217</v>
      </c>
      <c r="J46" s="139"/>
      <c r="K46" s="138" t="s">
        <v>190</v>
      </c>
      <c r="L46" s="138" t="s">
        <v>212</v>
      </c>
      <c r="M46" s="143" t="s">
        <v>218</v>
      </c>
      <c r="N46" s="141" t="s">
        <v>219</v>
      </c>
      <c r="O46" s="140" t="s">
        <v>220</v>
      </c>
      <c r="P46" s="141" t="s">
        <v>103</v>
      </c>
      <c r="Q46" s="146" t="s">
        <v>221</v>
      </c>
    </row>
    <row r="47" spans="1:18" ht="25" x14ac:dyDescent="0.25">
      <c r="A47" s="137">
        <v>46</v>
      </c>
      <c r="B47" s="156" t="s">
        <v>104</v>
      </c>
      <c r="C47" s="156" t="s">
        <v>104</v>
      </c>
      <c r="D47" s="156" t="s">
        <v>171</v>
      </c>
      <c r="E47" s="156"/>
      <c r="F47" s="156"/>
      <c r="G47" s="156" t="s">
        <v>104</v>
      </c>
      <c r="H47" s="156" t="s">
        <v>201</v>
      </c>
      <c r="I47" s="157" t="s">
        <v>350</v>
      </c>
      <c r="J47" s="139"/>
      <c r="K47" s="149"/>
      <c r="L47" s="149"/>
      <c r="M47" s="149"/>
      <c r="N47" s="174"/>
      <c r="O47" s="174"/>
      <c r="P47" s="174" t="s">
        <v>104</v>
      </c>
      <c r="Q47" s="175" t="s">
        <v>104</v>
      </c>
      <c r="R47" t="s">
        <v>43</v>
      </c>
    </row>
    <row r="48" spans="1:18" ht="162.5" x14ac:dyDescent="0.25">
      <c r="A48" s="137">
        <v>47</v>
      </c>
      <c r="B48" s="138" t="s">
        <v>170</v>
      </c>
      <c r="C48" s="138" t="s">
        <v>170</v>
      </c>
      <c r="D48" s="138" t="s">
        <v>171</v>
      </c>
      <c r="E48" s="138"/>
      <c r="F48" s="138"/>
      <c r="G48" s="138" t="s">
        <v>172</v>
      </c>
      <c r="H48" s="138" t="s">
        <v>201</v>
      </c>
      <c r="I48" s="143" t="s">
        <v>222</v>
      </c>
      <c r="J48" s="139"/>
      <c r="K48" s="139"/>
      <c r="L48" s="139"/>
      <c r="M48" s="139"/>
      <c r="N48" s="141" t="s">
        <v>219</v>
      </c>
      <c r="O48" s="140" t="s">
        <v>223</v>
      </c>
      <c r="P48" s="141" t="s">
        <v>103</v>
      </c>
      <c r="Q48" s="140" t="s">
        <v>224</v>
      </c>
      <c r="R48" s="148"/>
    </row>
    <row r="49" spans="1:17" x14ac:dyDescent="0.25">
      <c r="A49" s="137">
        <v>48</v>
      </c>
      <c r="B49" s="156" t="s">
        <v>104</v>
      </c>
      <c r="C49" s="156" t="s">
        <v>104</v>
      </c>
      <c r="D49" s="156" t="s">
        <v>177</v>
      </c>
      <c r="E49" s="156"/>
      <c r="F49" s="156"/>
      <c r="G49" s="156" t="s">
        <v>104</v>
      </c>
      <c r="H49" s="156" t="s">
        <v>225</v>
      </c>
      <c r="I49" s="157" t="s">
        <v>351</v>
      </c>
      <c r="J49" s="156" t="s">
        <v>104</v>
      </c>
      <c r="K49" s="149"/>
      <c r="L49" s="149"/>
      <c r="M49" s="149"/>
      <c r="N49" s="162"/>
      <c r="O49" s="162"/>
      <c r="P49" s="162"/>
      <c r="Q49" s="153"/>
    </row>
    <row r="50" spans="1:17" ht="409.5" x14ac:dyDescent="0.25">
      <c r="A50" s="137">
        <v>49</v>
      </c>
      <c r="B50" s="138" t="s">
        <v>187</v>
      </c>
      <c r="C50" s="138" t="s">
        <v>172</v>
      </c>
      <c r="D50" s="138" t="s">
        <v>177</v>
      </c>
      <c r="E50" s="138"/>
      <c r="F50" s="138"/>
      <c r="G50" s="138" t="s">
        <v>172</v>
      </c>
      <c r="H50" s="138" t="s">
        <v>225</v>
      </c>
      <c r="I50" s="143" t="s">
        <v>226</v>
      </c>
      <c r="J50" s="139"/>
      <c r="K50" s="138" t="s">
        <v>190</v>
      </c>
      <c r="L50" s="143" t="s">
        <v>191</v>
      </c>
      <c r="M50" s="143" t="s">
        <v>227</v>
      </c>
      <c r="N50" s="140" t="s">
        <v>228</v>
      </c>
      <c r="O50" s="140" t="s">
        <v>229</v>
      </c>
      <c r="P50" s="141" t="s">
        <v>185</v>
      </c>
      <c r="Q50" s="144" t="s">
        <v>230</v>
      </c>
    </row>
    <row r="51" spans="1:17" ht="25" x14ac:dyDescent="0.25">
      <c r="A51" s="137">
        <v>50</v>
      </c>
      <c r="B51" s="156" t="s">
        <v>162</v>
      </c>
      <c r="C51" s="156" t="s">
        <v>162</v>
      </c>
      <c r="D51" s="156" t="s">
        <v>171</v>
      </c>
      <c r="E51" s="156"/>
      <c r="F51" s="156"/>
      <c r="G51" s="156" t="s">
        <v>275</v>
      </c>
      <c r="H51" s="156" t="s">
        <v>225</v>
      </c>
      <c r="I51" s="157" t="s">
        <v>342</v>
      </c>
      <c r="J51" s="156" t="s">
        <v>103</v>
      </c>
      <c r="K51" s="139"/>
      <c r="L51" s="139"/>
      <c r="M51" s="139"/>
      <c r="N51" s="158"/>
      <c r="O51" s="158"/>
      <c r="P51" s="158"/>
      <c r="Q51" s="171"/>
    </row>
    <row r="52" spans="1:17" ht="25" x14ac:dyDescent="0.25">
      <c r="A52" s="137">
        <v>51</v>
      </c>
      <c r="B52" s="156" t="s">
        <v>251</v>
      </c>
      <c r="C52" s="156" t="s">
        <v>251</v>
      </c>
      <c r="D52" s="156" t="s">
        <v>210</v>
      </c>
      <c r="E52" s="156"/>
      <c r="F52" s="156"/>
      <c r="G52" s="156" t="s">
        <v>275</v>
      </c>
      <c r="H52" s="156" t="s">
        <v>225</v>
      </c>
      <c r="I52" s="157" t="s">
        <v>352</v>
      </c>
      <c r="J52" s="156" t="s">
        <v>103</v>
      </c>
      <c r="K52" s="139"/>
      <c r="L52" s="139"/>
      <c r="M52" s="139"/>
      <c r="N52" s="158"/>
      <c r="O52" s="158"/>
      <c r="P52" s="158"/>
      <c r="Q52" s="159"/>
    </row>
    <row r="53" spans="1:17" ht="50" x14ac:dyDescent="0.25">
      <c r="A53" s="137">
        <v>52</v>
      </c>
      <c r="B53" s="164" t="s">
        <v>162</v>
      </c>
      <c r="C53" s="164" t="s">
        <v>187</v>
      </c>
      <c r="D53" s="164" t="s">
        <v>171</v>
      </c>
      <c r="E53" s="164"/>
      <c r="F53" s="164"/>
      <c r="G53" s="164" t="s">
        <v>275</v>
      </c>
      <c r="H53" s="164" t="s">
        <v>225</v>
      </c>
      <c r="I53" s="165" t="s">
        <v>353</v>
      </c>
      <c r="J53" s="164" t="s">
        <v>180</v>
      </c>
      <c r="K53" s="164" t="s">
        <v>103</v>
      </c>
      <c r="L53" s="165" t="s">
        <v>354</v>
      </c>
      <c r="M53" s="165" t="s">
        <v>355</v>
      </c>
      <c r="N53" s="158"/>
      <c r="O53" s="158"/>
      <c r="P53" s="158"/>
      <c r="Q53" s="163"/>
    </row>
    <row r="54" spans="1:17" ht="62.5" x14ac:dyDescent="0.25">
      <c r="A54" s="137">
        <v>53</v>
      </c>
      <c r="B54" s="164" t="s">
        <v>162</v>
      </c>
      <c r="C54" s="164" t="s">
        <v>187</v>
      </c>
      <c r="D54" s="164" t="s">
        <v>171</v>
      </c>
      <c r="E54" s="164"/>
      <c r="F54" s="164"/>
      <c r="G54" s="164" t="s">
        <v>275</v>
      </c>
      <c r="H54" s="164" t="s">
        <v>225</v>
      </c>
      <c r="I54" s="165" t="s">
        <v>356</v>
      </c>
      <c r="J54" s="164" t="s">
        <v>180</v>
      </c>
      <c r="K54" s="164" t="s">
        <v>103</v>
      </c>
      <c r="L54" s="165" t="s">
        <v>345</v>
      </c>
      <c r="M54" s="165" t="s">
        <v>357</v>
      </c>
      <c r="N54" s="158"/>
      <c r="O54" s="158"/>
      <c r="P54" s="158"/>
      <c r="Q54" s="163"/>
    </row>
    <row r="55" spans="1:17" ht="300" x14ac:dyDescent="0.25">
      <c r="A55" s="137">
        <v>54</v>
      </c>
      <c r="B55" s="167" t="s">
        <v>162</v>
      </c>
      <c r="C55" s="167" t="s">
        <v>172</v>
      </c>
      <c r="D55" s="167" t="s">
        <v>171</v>
      </c>
      <c r="E55" s="167"/>
      <c r="F55" s="167"/>
      <c r="G55" s="167" t="s">
        <v>103</v>
      </c>
      <c r="H55" s="167" t="s">
        <v>225</v>
      </c>
      <c r="I55" s="168" t="s">
        <v>231</v>
      </c>
      <c r="J55" s="167" t="s">
        <v>180</v>
      </c>
      <c r="K55" s="168" t="s">
        <v>232</v>
      </c>
      <c r="L55" s="168" t="s">
        <v>233</v>
      </c>
      <c r="M55" s="168" t="s">
        <v>234</v>
      </c>
      <c r="N55" s="148" t="s">
        <v>235</v>
      </c>
      <c r="O55" s="170" t="s">
        <v>236</v>
      </c>
      <c r="P55" s="169" t="s">
        <v>103</v>
      </c>
      <c r="Q55" s="170" t="s">
        <v>237</v>
      </c>
    </row>
    <row r="56" spans="1:17" ht="287.5" x14ac:dyDescent="0.25">
      <c r="A56" s="137">
        <v>55</v>
      </c>
      <c r="B56" s="138" t="s">
        <v>170</v>
      </c>
      <c r="C56" s="138" t="s">
        <v>170</v>
      </c>
      <c r="D56" s="138" t="s">
        <v>171</v>
      </c>
      <c r="E56" s="138"/>
      <c r="F56" s="138"/>
      <c r="G56" s="138" t="s">
        <v>238</v>
      </c>
      <c r="H56" s="138" t="s">
        <v>225</v>
      </c>
      <c r="I56" s="143" t="s">
        <v>239</v>
      </c>
      <c r="J56" s="139"/>
      <c r="K56" s="139"/>
      <c r="L56" s="139"/>
      <c r="M56" s="139"/>
      <c r="N56" s="141" t="s">
        <v>102</v>
      </c>
      <c r="O56" s="140" t="s">
        <v>240</v>
      </c>
      <c r="P56" s="141" t="s">
        <v>103</v>
      </c>
      <c r="Q56" s="195" t="s">
        <v>241</v>
      </c>
    </row>
    <row r="57" spans="1:17" ht="25" x14ac:dyDescent="0.25">
      <c r="A57" s="137">
        <v>56</v>
      </c>
      <c r="B57" s="156" t="s">
        <v>104</v>
      </c>
      <c r="C57" s="156" t="s">
        <v>104</v>
      </c>
      <c r="D57" s="156" t="s">
        <v>171</v>
      </c>
      <c r="E57" s="156"/>
      <c r="F57" s="156"/>
      <c r="G57" s="156" t="s">
        <v>104</v>
      </c>
      <c r="H57" s="156" t="s">
        <v>225</v>
      </c>
      <c r="I57" s="157" t="s">
        <v>358</v>
      </c>
      <c r="J57" s="156" t="s">
        <v>104</v>
      </c>
      <c r="K57" s="149"/>
      <c r="L57" s="149"/>
      <c r="M57" s="149"/>
      <c r="N57" s="162"/>
      <c r="O57" s="162"/>
      <c r="P57" s="162"/>
      <c r="Q57" s="153"/>
    </row>
    <row r="58" spans="1:17" ht="75" x14ac:dyDescent="0.25">
      <c r="A58" s="137">
        <v>57</v>
      </c>
      <c r="B58" s="167" t="s">
        <v>170</v>
      </c>
      <c r="C58" s="167" t="s">
        <v>170</v>
      </c>
      <c r="D58" s="167" t="s">
        <v>171</v>
      </c>
      <c r="E58" s="167"/>
      <c r="F58" s="167"/>
      <c r="G58" s="167" t="s">
        <v>103</v>
      </c>
      <c r="H58" s="167" t="s">
        <v>225</v>
      </c>
      <c r="I58" s="168" t="s">
        <v>242</v>
      </c>
      <c r="J58" s="139"/>
      <c r="K58" s="149"/>
      <c r="L58" s="149"/>
      <c r="M58" s="149"/>
      <c r="N58" s="198" t="s">
        <v>103</v>
      </c>
      <c r="O58" s="199" t="s">
        <v>243</v>
      </c>
      <c r="P58" s="198" t="s">
        <v>103</v>
      </c>
      <c r="Q58" s="200" t="s">
        <v>244</v>
      </c>
    </row>
    <row r="59" spans="1:17" ht="275" x14ac:dyDescent="0.25">
      <c r="A59" s="137">
        <v>58</v>
      </c>
      <c r="B59" s="167" t="s">
        <v>187</v>
      </c>
      <c r="C59" s="167" t="s">
        <v>187</v>
      </c>
      <c r="D59" s="167" t="s">
        <v>210</v>
      </c>
      <c r="E59" s="167"/>
      <c r="F59" s="167"/>
      <c r="G59" s="167" t="s">
        <v>103</v>
      </c>
      <c r="H59" s="167" t="s">
        <v>225</v>
      </c>
      <c r="I59" s="168" t="s">
        <v>245</v>
      </c>
      <c r="J59" s="139"/>
      <c r="K59" s="167" t="s">
        <v>246</v>
      </c>
      <c r="L59" s="167" t="s">
        <v>212</v>
      </c>
      <c r="M59" s="201" t="s">
        <v>247</v>
      </c>
      <c r="N59" s="169" t="s">
        <v>103</v>
      </c>
      <c r="O59" s="170" t="s">
        <v>248</v>
      </c>
      <c r="P59" s="169" t="s">
        <v>246</v>
      </c>
      <c r="Q59" s="170" t="s">
        <v>249</v>
      </c>
    </row>
    <row r="60" spans="1:17" ht="275" x14ac:dyDescent="0.25">
      <c r="A60" s="137">
        <v>59</v>
      </c>
      <c r="B60" s="167" t="s">
        <v>170</v>
      </c>
      <c r="C60" s="167"/>
      <c r="D60" s="167" t="s">
        <v>210</v>
      </c>
      <c r="E60" s="167"/>
      <c r="F60" s="167"/>
      <c r="G60" s="167" t="s">
        <v>103</v>
      </c>
      <c r="H60" s="167" t="s">
        <v>225</v>
      </c>
      <c r="I60" s="168" t="s">
        <v>250</v>
      </c>
      <c r="J60" s="139"/>
      <c r="K60" s="139"/>
      <c r="L60" s="139"/>
      <c r="M60" s="139"/>
      <c r="N60" s="169" t="s">
        <v>103</v>
      </c>
      <c r="O60" s="170" t="s">
        <v>248</v>
      </c>
      <c r="P60" s="169" t="s">
        <v>246</v>
      </c>
      <c r="Q60" s="170" t="s">
        <v>249</v>
      </c>
    </row>
    <row r="61" spans="1:17" x14ac:dyDescent="0.25">
      <c r="A61" s="137">
        <v>60</v>
      </c>
      <c r="B61" s="156" t="s">
        <v>104</v>
      </c>
      <c r="C61" s="156" t="s">
        <v>104</v>
      </c>
      <c r="D61" s="156" t="s">
        <v>171</v>
      </c>
      <c r="E61" s="156"/>
      <c r="F61" s="156"/>
      <c r="G61" s="156" t="s">
        <v>104</v>
      </c>
      <c r="H61" s="156" t="s">
        <v>359</v>
      </c>
      <c r="I61" s="157" t="s">
        <v>360</v>
      </c>
      <c r="J61" s="156" t="s">
        <v>104</v>
      </c>
      <c r="K61" s="149"/>
      <c r="L61" s="149"/>
      <c r="M61" s="149"/>
      <c r="N61" s="162"/>
      <c r="O61" s="162"/>
      <c r="P61" s="162"/>
      <c r="Q61" s="153"/>
    </row>
    <row r="62" spans="1:17" ht="25" x14ac:dyDescent="0.25">
      <c r="A62" s="137">
        <v>61</v>
      </c>
      <c r="B62" s="156" t="s">
        <v>104</v>
      </c>
      <c r="C62" s="156" t="s">
        <v>104</v>
      </c>
      <c r="D62" s="156" t="s">
        <v>171</v>
      </c>
      <c r="E62" s="156"/>
      <c r="F62" s="156"/>
      <c r="G62" s="156" t="s">
        <v>104</v>
      </c>
      <c r="H62" s="156" t="s">
        <v>359</v>
      </c>
      <c r="I62" s="157" t="s">
        <v>350</v>
      </c>
      <c r="J62" s="139"/>
      <c r="K62" s="149"/>
      <c r="L62" s="149"/>
      <c r="M62" s="149"/>
      <c r="N62" s="174"/>
      <c r="O62" s="174"/>
      <c r="P62" s="174" t="s">
        <v>104</v>
      </c>
      <c r="Q62" s="175" t="s">
        <v>104</v>
      </c>
    </row>
    <row r="63" spans="1:17" x14ac:dyDescent="0.25">
      <c r="A63" s="137">
        <v>62</v>
      </c>
      <c r="B63" s="156" t="s">
        <v>104</v>
      </c>
      <c r="C63" s="156" t="s">
        <v>104</v>
      </c>
      <c r="D63" s="156" t="s">
        <v>210</v>
      </c>
      <c r="E63" s="156"/>
      <c r="F63" s="156"/>
      <c r="G63" s="156" t="s">
        <v>104</v>
      </c>
      <c r="H63" s="156" t="s">
        <v>252</v>
      </c>
      <c r="I63" s="157" t="s">
        <v>361</v>
      </c>
      <c r="J63" s="156" t="s">
        <v>104</v>
      </c>
      <c r="K63" s="149"/>
      <c r="L63" s="149"/>
      <c r="M63" s="149"/>
      <c r="N63" s="162"/>
      <c r="O63" s="162"/>
      <c r="P63" s="162"/>
      <c r="Q63" s="153"/>
    </row>
    <row r="64" spans="1:17" ht="100" x14ac:dyDescent="0.25">
      <c r="A64" s="137">
        <v>63</v>
      </c>
      <c r="B64" s="167" t="s">
        <v>251</v>
      </c>
      <c r="C64" s="167" t="s">
        <v>172</v>
      </c>
      <c r="D64" s="167" t="s">
        <v>177</v>
      </c>
      <c r="E64" s="167"/>
      <c r="F64" s="167"/>
      <c r="G64" s="167" t="s">
        <v>103</v>
      </c>
      <c r="H64" s="167" t="s">
        <v>252</v>
      </c>
      <c r="I64" s="168" t="s">
        <v>253</v>
      </c>
      <c r="J64" s="167" t="s">
        <v>254</v>
      </c>
      <c r="K64" s="167" t="s">
        <v>185</v>
      </c>
      <c r="L64" s="167" t="s">
        <v>255</v>
      </c>
      <c r="M64" s="168" t="s">
        <v>256</v>
      </c>
      <c r="N64" s="169" t="s">
        <v>103</v>
      </c>
      <c r="O64" s="148" t="s">
        <v>257</v>
      </c>
      <c r="P64" s="169" t="s">
        <v>103</v>
      </c>
      <c r="Q64" s="173" t="s">
        <v>258</v>
      </c>
    </row>
    <row r="65" spans="1:18" ht="25" x14ac:dyDescent="0.25">
      <c r="A65" s="137">
        <v>64</v>
      </c>
      <c r="B65" s="156" t="s">
        <v>162</v>
      </c>
      <c r="C65" s="156" t="s">
        <v>162</v>
      </c>
      <c r="D65" s="156" t="s">
        <v>171</v>
      </c>
      <c r="E65" s="156"/>
      <c r="F65" s="156"/>
      <c r="G65" s="156" t="s">
        <v>275</v>
      </c>
      <c r="H65" s="156" t="s">
        <v>252</v>
      </c>
      <c r="I65" s="157" t="s">
        <v>342</v>
      </c>
      <c r="J65" s="156" t="s">
        <v>103</v>
      </c>
      <c r="K65" s="139"/>
      <c r="L65" s="139"/>
      <c r="M65" s="139"/>
      <c r="N65" s="158"/>
      <c r="O65" s="158"/>
      <c r="P65" s="158"/>
      <c r="Q65" s="163"/>
    </row>
    <row r="66" spans="1:18" ht="125" x14ac:dyDescent="0.25">
      <c r="A66" s="137">
        <v>65</v>
      </c>
      <c r="B66" s="138" t="s">
        <v>162</v>
      </c>
      <c r="C66" s="138" t="s">
        <v>172</v>
      </c>
      <c r="D66" s="138" t="s">
        <v>210</v>
      </c>
      <c r="E66" s="138"/>
      <c r="F66" s="138"/>
      <c r="G66" s="138" t="s">
        <v>172</v>
      </c>
      <c r="H66" s="138" t="s">
        <v>252</v>
      </c>
      <c r="I66" s="143" t="s">
        <v>259</v>
      </c>
      <c r="J66" s="138" t="s">
        <v>180</v>
      </c>
      <c r="K66" s="138" t="s">
        <v>260</v>
      </c>
      <c r="L66" s="138" t="s">
        <v>261</v>
      </c>
      <c r="M66" s="138" t="s">
        <v>262</v>
      </c>
      <c r="N66" s="140" t="s">
        <v>263</v>
      </c>
      <c r="O66" s="150" t="s">
        <v>264</v>
      </c>
      <c r="P66" s="141" t="s">
        <v>103</v>
      </c>
      <c r="Q66" s="144" t="s">
        <v>265</v>
      </c>
    </row>
    <row r="67" spans="1:18" ht="50" x14ac:dyDescent="0.25">
      <c r="A67" s="137">
        <v>66</v>
      </c>
      <c r="B67" s="138" t="s">
        <v>162</v>
      </c>
      <c r="C67" s="138" t="s">
        <v>172</v>
      </c>
      <c r="D67" s="138" t="s">
        <v>171</v>
      </c>
      <c r="E67" s="138"/>
      <c r="F67" s="138"/>
      <c r="G67" s="138" t="s">
        <v>172</v>
      </c>
      <c r="H67" s="138" t="s">
        <v>252</v>
      </c>
      <c r="I67" s="143" t="s">
        <v>266</v>
      </c>
      <c r="J67" s="138" t="s">
        <v>180</v>
      </c>
      <c r="K67" s="138" t="s">
        <v>180</v>
      </c>
      <c r="L67" s="138" t="s">
        <v>267</v>
      </c>
      <c r="M67" s="138" t="s">
        <v>268</v>
      </c>
      <c r="N67" s="141" t="s">
        <v>180</v>
      </c>
      <c r="O67" s="146" t="s">
        <v>269</v>
      </c>
      <c r="P67" s="141" t="s">
        <v>180</v>
      </c>
      <c r="Q67" s="142" t="s">
        <v>268</v>
      </c>
      <c r="R67" s="151" t="s">
        <v>270</v>
      </c>
    </row>
    <row r="68" spans="1:18" ht="25" x14ac:dyDescent="0.25">
      <c r="A68" s="137">
        <v>67</v>
      </c>
      <c r="B68" s="176" t="s">
        <v>104</v>
      </c>
      <c r="C68" s="176" t="s">
        <v>104</v>
      </c>
      <c r="D68" s="177" t="s">
        <v>171</v>
      </c>
      <c r="E68" s="177"/>
      <c r="F68" s="177"/>
      <c r="G68" s="176" t="s">
        <v>104</v>
      </c>
      <c r="H68" s="176" t="s">
        <v>252</v>
      </c>
      <c r="I68" s="178" t="s">
        <v>362</v>
      </c>
      <c r="J68" s="176" t="s">
        <v>104</v>
      </c>
      <c r="K68" s="179"/>
      <c r="L68" s="179"/>
      <c r="M68" s="179"/>
      <c r="N68" s="180"/>
      <c r="O68" s="180"/>
      <c r="P68" s="180"/>
      <c r="Q68" s="153"/>
    </row>
    <row r="69" spans="1:18" ht="25" x14ac:dyDescent="0.25">
      <c r="A69" s="137">
        <v>68</v>
      </c>
      <c r="B69" s="181" t="s">
        <v>104</v>
      </c>
      <c r="C69" s="181" t="s">
        <v>104</v>
      </c>
      <c r="D69" s="182" t="s">
        <v>171</v>
      </c>
      <c r="E69" s="182"/>
      <c r="F69" s="182"/>
      <c r="G69" s="181" t="s">
        <v>104</v>
      </c>
      <c r="H69" s="181" t="s">
        <v>252</v>
      </c>
      <c r="I69" s="183" t="s">
        <v>363</v>
      </c>
      <c r="J69" s="181" t="s">
        <v>104</v>
      </c>
      <c r="K69" s="153"/>
      <c r="L69" s="153"/>
      <c r="M69" s="153"/>
      <c r="N69" s="184"/>
      <c r="O69" s="184"/>
      <c r="P69" s="184"/>
      <c r="Q69" s="153"/>
    </row>
    <row r="70" spans="1:18" ht="25" x14ac:dyDescent="0.25">
      <c r="A70" s="137">
        <v>69</v>
      </c>
      <c r="B70" s="185" t="s">
        <v>187</v>
      </c>
      <c r="C70" s="185" t="s">
        <v>187</v>
      </c>
      <c r="D70" s="185" t="s">
        <v>171</v>
      </c>
      <c r="E70" s="185"/>
      <c r="F70" s="185"/>
      <c r="G70" s="185" t="s">
        <v>275</v>
      </c>
      <c r="H70" s="185" t="s">
        <v>252</v>
      </c>
      <c r="I70" s="186" t="s">
        <v>364</v>
      </c>
      <c r="J70" s="163"/>
      <c r="K70" s="182" t="s">
        <v>103</v>
      </c>
      <c r="L70" s="182" t="s">
        <v>212</v>
      </c>
      <c r="M70" s="187" t="s">
        <v>365</v>
      </c>
      <c r="N70" s="188"/>
      <c r="O70" s="188"/>
      <c r="P70" s="188"/>
      <c r="Q70" s="163"/>
    </row>
    <row r="71" spans="1:18" ht="75" x14ac:dyDescent="0.25">
      <c r="A71" s="137">
        <v>70</v>
      </c>
      <c r="B71" s="167" t="s">
        <v>170</v>
      </c>
      <c r="C71" s="167" t="s">
        <v>170</v>
      </c>
      <c r="D71" s="167" t="s">
        <v>171</v>
      </c>
      <c r="E71" s="167"/>
      <c r="F71" s="167"/>
      <c r="G71" s="167" t="s">
        <v>103</v>
      </c>
      <c r="H71" s="167" t="s">
        <v>252</v>
      </c>
      <c r="I71" s="168" t="s">
        <v>242</v>
      </c>
      <c r="J71" s="152"/>
      <c r="K71" s="153"/>
      <c r="L71" s="153"/>
      <c r="M71" s="153"/>
      <c r="N71" s="198" t="s">
        <v>103</v>
      </c>
      <c r="O71" s="199" t="s">
        <v>243</v>
      </c>
      <c r="P71" s="202" t="s">
        <v>103</v>
      </c>
      <c r="Q71" s="200" t="s">
        <v>271</v>
      </c>
    </row>
    <row r="72" spans="1:18" ht="100" x14ac:dyDescent="0.25">
      <c r="A72" s="137">
        <v>71</v>
      </c>
      <c r="B72" s="167" t="s">
        <v>170</v>
      </c>
      <c r="C72" s="167" t="s">
        <v>170</v>
      </c>
      <c r="D72" s="167" t="s">
        <v>171</v>
      </c>
      <c r="E72" s="167"/>
      <c r="F72" s="167"/>
      <c r="G72" s="167" t="s">
        <v>103</v>
      </c>
      <c r="H72" s="167" t="s">
        <v>252</v>
      </c>
      <c r="I72" s="168" t="s">
        <v>272</v>
      </c>
      <c r="J72" s="152"/>
      <c r="K72" s="153"/>
      <c r="L72" s="153"/>
      <c r="M72" s="153"/>
      <c r="N72" s="202" t="s">
        <v>103</v>
      </c>
      <c r="O72" s="199" t="s">
        <v>273</v>
      </c>
      <c r="P72" s="202" t="s">
        <v>103</v>
      </c>
      <c r="Q72" s="199" t="s">
        <v>274</v>
      </c>
    </row>
    <row r="73" spans="1:18" ht="62.5" x14ac:dyDescent="0.25">
      <c r="A73" s="137">
        <v>72</v>
      </c>
      <c r="B73" s="167" t="s">
        <v>170</v>
      </c>
      <c r="C73" s="167" t="s">
        <v>170</v>
      </c>
      <c r="D73" s="167" t="s">
        <v>171</v>
      </c>
      <c r="E73" s="167"/>
      <c r="F73" s="167"/>
      <c r="G73" s="203" t="s">
        <v>103</v>
      </c>
      <c r="H73" s="167" t="s">
        <v>86</v>
      </c>
      <c r="I73" s="168" t="s">
        <v>276</v>
      </c>
      <c r="J73" s="152"/>
      <c r="K73" s="152"/>
      <c r="L73" s="152"/>
      <c r="M73" s="152"/>
      <c r="N73" s="202" t="s">
        <v>103</v>
      </c>
      <c r="O73" s="204" t="s">
        <v>277</v>
      </c>
      <c r="P73" s="202" t="s">
        <v>212</v>
      </c>
      <c r="Q73" s="202" t="s">
        <v>212</v>
      </c>
    </row>
    <row r="74" spans="1:18" x14ac:dyDescent="0.25">
      <c r="A74" s="189">
        <v>73</v>
      </c>
      <c r="B74" s="190" t="s">
        <v>104</v>
      </c>
      <c r="C74" s="190" t="s">
        <v>366</v>
      </c>
      <c r="D74" s="190" t="s">
        <v>210</v>
      </c>
      <c r="E74" s="190"/>
      <c r="F74" s="190"/>
      <c r="G74" s="190" t="s">
        <v>104</v>
      </c>
      <c r="H74" s="190" t="s">
        <v>252</v>
      </c>
      <c r="I74" s="191" t="s">
        <v>367</v>
      </c>
      <c r="J74" s="192"/>
      <c r="K74" s="192"/>
      <c r="L74" s="192"/>
      <c r="M74" s="192"/>
      <c r="N74" s="193" t="s">
        <v>104</v>
      </c>
      <c r="O74" s="193" t="s">
        <v>104</v>
      </c>
      <c r="P74" s="193" t="s">
        <v>104</v>
      </c>
      <c r="Q74" s="193" t="s">
        <v>104</v>
      </c>
    </row>
    <row r="75" spans="1:18" ht="150" x14ac:dyDescent="0.25">
      <c r="A75" s="137">
        <v>74</v>
      </c>
      <c r="B75" s="154" t="s">
        <v>170</v>
      </c>
      <c r="C75" s="154" t="s">
        <v>170</v>
      </c>
      <c r="D75" s="154" t="s">
        <v>210</v>
      </c>
      <c r="E75" s="154"/>
      <c r="F75" s="154"/>
      <c r="G75" s="154" t="s">
        <v>275</v>
      </c>
      <c r="H75" s="154" t="s">
        <v>278</v>
      </c>
      <c r="I75" s="155" t="s">
        <v>279</v>
      </c>
      <c r="J75" s="139"/>
      <c r="K75" s="139"/>
      <c r="L75" s="139"/>
      <c r="M75" s="139"/>
      <c r="N75" s="154" t="s">
        <v>103</v>
      </c>
      <c r="O75" s="155" t="s">
        <v>280</v>
      </c>
      <c r="P75" s="154" t="s">
        <v>212</v>
      </c>
      <c r="Q75" s="154" t="s">
        <v>212</v>
      </c>
    </row>
    <row r="76" spans="1:18" ht="25" x14ac:dyDescent="0.25">
      <c r="A76" s="137">
        <v>75</v>
      </c>
      <c r="B76" s="156" t="s">
        <v>170</v>
      </c>
      <c r="C76" s="156" t="s">
        <v>104</v>
      </c>
      <c r="D76" s="156" t="s">
        <v>210</v>
      </c>
      <c r="E76" s="156"/>
      <c r="F76" s="156"/>
      <c r="G76" s="156" t="s">
        <v>104</v>
      </c>
      <c r="H76" s="156" t="s">
        <v>252</v>
      </c>
      <c r="I76" s="291" t="s">
        <v>368</v>
      </c>
      <c r="J76" s="139"/>
      <c r="K76" s="139"/>
      <c r="L76" s="139"/>
      <c r="M76" s="139"/>
      <c r="N76" s="139"/>
      <c r="O76" s="139"/>
      <c r="P76" s="139"/>
      <c r="Q76" s="139"/>
    </row>
    <row r="77" spans="1:18" ht="25" x14ac:dyDescent="0.25">
      <c r="A77" s="137">
        <v>76</v>
      </c>
      <c r="B77" s="156" t="s">
        <v>170</v>
      </c>
      <c r="C77" s="156" t="s">
        <v>104</v>
      </c>
      <c r="D77" s="215" t="s">
        <v>171</v>
      </c>
      <c r="E77" s="156"/>
      <c r="F77" s="156"/>
      <c r="G77" s="215" t="s">
        <v>104</v>
      </c>
      <c r="H77" s="156" t="s">
        <v>369</v>
      </c>
      <c r="I77" s="157" t="s">
        <v>370</v>
      </c>
      <c r="J77" s="139"/>
      <c r="K77" s="139"/>
      <c r="L77" s="139"/>
      <c r="M77" s="139"/>
      <c r="N77" s="139"/>
      <c r="O77" s="139"/>
      <c r="P77" s="139"/>
      <c r="Q77" s="139"/>
    </row>
    <row r="78" spans="1:18" x14ac:dyDescent="0.25">
      <c r="A78" s="137">
        <v>77</v>
      </c>
      <c r="B78" s="156" t="s">
        <v>170</v>
      </c>
      <c r="C78" s="156" t="s">
        <v>104</v>
      </c>
      <c r="D78" s="215" t="s">
        <v>171</v>
      </c>
      <c r="E78" s="156"/>
      <c r="F78" s="156"/>
      <c r="G78" s="215" t="s">
        <v>104</v>
      </c>
      <c r="H78" s="156" t="s">
        <v>371</v>
      </c>
      <c r="I78" s="157" t="s">
        <v>372</v>
      </c>
      <c r="J78" s="139"/>
      <c r="K78" s="139"/>
      <c r="L78" s="139"/>
      <c r="M78" s="139"/>
      <c r="N78" s="139"/>
      <c r="O78" s="139"/>
      <c r="P78" s="139"/>
      <c r="Q78" s="139"/>
      <c r="R78" t="s">
        <v>293</v>
      </c>
    </row>
    <row r="79" spans="1:18" x14ac:dyDescent="0.25">
      <c r="A79" s="137">
        <v>78</v>
      </c>
      <c r="B79" s="156" t="s">
        <v>170</v>
      </c>
      <c r="C79" s="156" t="s">
        <v>104</v>
      </c>
      <c r="D79" s="156" t="s">
        <v>210</v>
      </c>
      <c r="E79" s="156"/>
      <c r="F79" s="156"/>
      <c r="G79" s="215" t="s">
        <v>104</v>
      </c>
      <c r="H79" s="156" t="s">
        <v>373</v>
      </c>
      <c r="I79" s="157" t="s">
        <v>374</v>
      </c>
      <c r="J79" s="139"/>
      <c r="K79" s="139"/>
      <c r="L79" s="139"/>
      <c r="M79" s="139"/>
      <c r="N79" s="139"/>
      <c r="O79" s="139"/>
      <c r="P79" s="139"/>
      <c r="Q79" s="139"/>
      <c r="R79" t="s">
        <v>375</v>
      </c>
    </row>
    <row r="80" spans="1:18" x14ac:dyDescent="0.25">
      <c r="A80" s="211">
        <v>79</v>
      </c>
      <c r="B80" s="212" t="s">
        <v>170</v>
      </c>
      <c r="C80" s="212" t="s">
        <v>104</v>
      </c>
      <c r="D80" s="212" t="s">
        <v>210</v>
      </c>
      <c r="G80" s="213" t="s">
        <v>104</v>
      </c>
      <c r="H80" s="212" t="s">
        <v>201</v>
      </c>
      <c r="I80" s="90" t="s">
        <v>420</v>
      </c>
      <c r="J80" s="214"/>
      <c r="K80" s="214"/>
      <c r="L80" s="214"/>
      <c r="M80" s="214"/>
      <c r="N80" s="139"/>
      <c r="O80" s="139"/>
      <c r="P80" s="139"/>
      <c r="Q80" s="139"/>
    </row>
    <row r="81" spans="1:17" x14ac:dyDescent="0.25">
      <c r="A81" s="211">
        <v>80</v>
      </c>
      <c r="B81" s="212" t="s">
        <v>170</v>
      </c>
      <c r="C81" s="212" t="s">
        <v>104</v>
      </c>
      <c r="D81" s="212" t="s">
        <v>210</v>
      </c>
      <c r="G81" s="213" t="s">
        <v>104</v>
      </c>
      <c r="H81" s="212" t="s">
        <v>225</v>
      </c>
      <c r="I81" s="90" t="s">
        <v>457</v>
      </c>
      <c r="J81" s="214"/>
      <c r="K81" s="214"/>
      <c r="L81" s="214"/>
      <c r="M81" s="214"/>
      <c r="N81" s="139"/>
      <c r="O81" s="139"/>
      <c r="P81" s="139"/>
      <c r="Q81" s="139"/>
    </row>
  </sheetData>
  <autoFilter ref="A1:R80" xr:uid="{99C3DCBD-7754-45AE-9126-C1FC29FED3A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9</vt:i4>
      </vt:variant>
    </vt:vector>
  </HeadingPairs>
  <TitlesOfParts>
    <vt:vector size="17" baseType="lpstr">
      <vt:lpstr>Carátula</vt:lpstr>
      <vt:lpstr>Instrucciones</vt:lpstr>
      <vt:lpstr>Configuración</vt:lpstr>
      <vt:lpstr>Sprint Backlog</vt:lpstr>
      <vt:lpstr>Burndown Chart</vt:lpstr>
      <vt:lpstr>Horas Asignadas</vt:lpstr>
      <vt:lpstr>Avance</vt:lpstr>
      <vt:lpstr>Product Backlog</vt:lpstr>
      <vt:lpstr>dias</vt:lpstr>
      <vt:lpstr>diasfestivos</vt:lpstr>
      <vt:lpstr>diassemana</vt:lpstr>
      <vt:lpstr>Estado</vt:lpstr>
      <vt:lpstr>fecha</vt:lpstr>
      <vt:lpstr>fechaInicio</vt:lpstr>
      <vt:lpstr>MiembrosCelula</vt:lpstr>
      <vt:lpstr>pesosprint</vt:lpstr>
      <vt:lpstr>Prioridad</vt:lpstr>
    </vt:vector>
  </TitlesOfParts>
  <Company>© IDS Comercial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SCN02 - Control de Seguimiento a Compromisos</dc:title>
  <dc:subject>&lt;Nombre del Proyecto&gt;</dc:subject>
  <dc:creator>Javier</dc:creator>
  <dc:description>Formato para realizar el control de seguimiento a compromisos</dc:description>
  <cp:lastModifiedBy>Marco Vinicio González Pérez</cp:lastModifiedBy>
  <cp:lastPrinted>2007-06-04T23:29:02Z</cp:lastPrinted>
  <dcterms:created xsi:type="dcterms:W3CDTF">2005-12-22T00:53:12Z</dcterms:created>
  <dcterms:modified xsi:type="dcterms:W3CDTF">2018-09-03T15:25:21Z</dcterms:modified>
</cp:coreProperties>
</file>