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lsolui/Documents/personal/MECAI/git/rais_dados/analises_excel/"/>
    </mc:Choice>
  </mc:AlternateContent>
  <xr:revisionPtr revIDLastSave="0" documentId="13_ncr:1_{CC991F5F-B714-7247-AF2F-AA3AE1E9EC3D}" xr6:coauthVersionLast="47" xr6:coauthVersionMax="47" xr10:uidLastSave="{00000000-0000-0000-0000-000000000000}"/>
  <bookViews>
    <workbookView xWindow="1400" yWindow="1420" windowWidth="27840" windowHeight="16740" activeTab="2" xr2:uid="{984FE649-9302-3940-99BC-B9044D05D7B7}"/>
  </bookViews>
  <sheets>
    <sheet name="Estat_faixa_salarial" sheetId="1" r:id="rId1"/>
    <sheet name="Estat_capital_faixa_salarial" sheetId="2" r:id="rId2"/>
    <sheet name="faixa e capital " sheetId="3" r:id="rId3"/>
  </sheets>
  <definedNames>
    <definedName name="_xlnm._FilterDatabase" localSheetId="1" hidden="1">Estat_capital_faixa_salarial!$B$66:$D$66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2" l="1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34" i="2"/>
  <c r="H36" i="2"/>
  <c r="H45" i="2"/>
  <c r="H60" i="2"/>
  <c r="J60" i="2" s="1"/>
  <c r="H37" i="2"/>
  <c r="I37" i="2" s="1"/>
  <c r="H51" i="2"/>
  <c r="H53" i="2"/>
  <c r="I53" i="2" s="1"/>
  <c r="H38" i="2"/>
  <c r="I38" i="2" s="1"/>
  <c r="H49" i="2"/>
  <c r="J49" i="2" s="1"/>
  <c r="H40" i="2"/>
  <c r="I40" i="2" s="1"/>
  <c r="H43" i="2"/>
  <c r="I43" i="2" s="1"/>
  <c r="H48" i="2"/>
  <c r="H58" i="2"/>
  <c r="H52" i="2"/>
  <c r="J52" i="2" s="1"/>
  <c r="H44" i="2"/>
  <c r="I44" i="2" s="1"/>
  <c r="H47" i="2"/>
  <c r="I47" i="2" s="1"/>
  <c r="H57" i="2"/>
  <c r="J57" i="2" s="1"/>
  <c r="H41" i="2"/>
  <c r="J41" i="2" s="1"/>
  <c r="H56" i="2"/>
  <c r="J56" i="2" s="1"/>
  <c r="H42" i="2"/>
  <c r="J42" i="2" s="1"/>
  <c r="H59" i="2"/>
  <c r="H35" i="2"/>
  <c r="H39" i="2"/>
  <c r="H46" i="2"/>
  <c r="J46" i="2" s="1"/>
  <c r="H34" i="2"/>
  <c r="I34" i="2" s="1"/>
  <c r="H50" i="2"/>
  <c r="H54" i="2"/>
  <c r="J54" i="2" s="1"/>
  <c r="H55" i="2"/>
  <c r="I55" i="2" s="1"/>
  <c r="J38" i="2"/>
  <c r="J55" i="2"/>
  <c r="J36" i="2"/>
  <c r="J45" i="2"/>
  <c r="I51" i="2"/>
  <c r="J48" i="2"/>
  <c r="J58" i="2"/>
  <c r="I59" i="2"/>
  <c r="J35" i="2"/>
  <c r="J39" i="2"/>
  <c r="I50" i="2"/>
  <c r="G36" i="2"/>
  <c r="G45" i="2"/>
  <c r="G60" i="2"/>
  <c r="G37" i="2"/>
  <c r="G51" i="2"/>
  <c r="G53" i="2"/>
  <c r="G38" i="2"/>
  <c r="G49" i="2"/>
  <c r="G40" i="2"/>
  <c r="G43" i="2"/>
  <c r="G48" i="2"/>
  <c r="G58" i="2"/>
  <c r="G52" i="2"/>
  <c r="G44" i="2"/>
  <c r="G47" i="2"/>
  <c r="G57" i="2"/>
  <c r="G41" i="2"/>
  <c r="G56" i="2"/>
  <c r="G42" i="2"/>
  <c r="G59" i="2"/>
  <c r="G35" i="2"/>
  <c r="G39" i="2"/>
  <c r="G46" i="2"/>
  <c r="G34" i="2"/>
  <c r="G50" i="2"/>
  <c r="G54" i="2"/>
  <c r="G55" i="2"/>
  <c r="E37" i="1"/>
  <c r="H37" i="1"/>
  <c r="J22" i="1"/>
  <c r="J23" i="1"/>
  <c r="J24" i="1"/>
  <c r="J25" i="1"/>
  <c r="J26" i="1"/>
  <c r="J27" i="1"/>
  <c r="J28" i="1"/>
  <c r="J29" i="1"/>
  <c r="J30" i="1"/>
  <c r="J31" i="1"/>
  <c r="J32" i="1"/>
  <c r="J21" i="1"/>
  <c r="I22" i="1"/>
  <c r="I23" i="1"/>
  <c r="I24" i="1"/>
  <c r="I25" i="1"/>
  <c r="I26" i="1"/>
  <c r="I27" i="1"/>
  <c r="I28" i="1"/>
  <c r="I29" i="1"/>
  <c r="I30" i="1"/>
  <c r="I31" i="1"/>
  <c r="I32" i="1"/>
  <c r="I21" i="1"/>
  <c r="H38" i="1"/>
  <c r="H39" i="1"/>
  <c r="H40" i="1"/>
  <c r="H41" i="1"/>
  <c r="H42" i="1"/>
  <c r="H43" i="1"/>
  <c r="H44" i="1"/>
  <c r="H45" i="1"/>
  <c r="H46" i="1"/>
  <c r="H47" i="1"/>
  <c r="H48" i="1"/>
  <c r="E38" i="1"/>
  <c r="E39" i="1"/>
  <c r="E40" i="1"/>
  <c r="E41" i="1"/>
  <c r="E42" i="1"/>
  <c r="E43" i="1"/>
  <c r="E44" i="1"/>
  <c r="E45" i="1"/>
  <c r="E46" i="1"/>
  <c r="E47" i="1"/>
  <c r="E48" i="1"/>
  <c r="H22" i="1"/>
  <c r="H23" i="1"/>
  <c r="H24" i="1"/>
  <c r="H25" i="1"/>
  <c r="H26" i="1"/>
  <c r="H27" i="1"/>
  <c r="H28" i="1"/>
  <c r="H29" i="1"/>
  <c r="H30" i="1"/>
  <c r="H31" i="1"/>
  <c r="H32" i="1"/>
  <c r="H21" i="1"/>
  <c r="F22" i="1"/>
  <c r="F23" i="1"/>
  <c r="F24" i="1"/>
  <c r="F25" i="1"/>
  <c r="F26" i="1"/>
  <c r="F27" i="1"/>
  <c r="F28" i="1"/>
  <c r="F29" i="1"/>
  <c r="F30" i="1"/>
  <c r="F31" i="1"/>
  <c r="F32" i="1"/>
  <c r="F21" i="1"/>
  <c r="E22" i="1"/>
  <c r="E23" i="1"/>
  <c r="E24" i="1"/>
  <c r="E25" i="1"/>
  <c r="E26" i="1"/>
  <c r="E27" i="1"/>
  <c r="G27" i="1" s="1"/>
  <c r="E28" i="1"/>
  <c r="E29" i="1"/>
  <c r="G29" i="1" s="1"/>
  <c r="E30" i="1"/>
  <c r="E31" i="1"/>
  <c r="E32" i="1"/>
  <c r="E21" i="1"/>
  <c r="G5" i="1"/>
  <c r="G6" i="1"/>
  <c r="G7" i="1"/>
  <c r="G8" i="1"/>
  <c r="G9" i="1"/>
  <c r="G10" i="1"/>
  <c r="G11" i="1"/>
  <c r="G12" i="1"/>
  <c r="G13" i="1"/>
  <c r="G14" i="1"/>
  <c r="G15" i="1"/>
  <c r="G4" i="1"/>
  <c r="I41" i="2" l="1"/>
  <c r="I54" i="2"/>
  <c r="I57" i="2"/>
  <c r="I42" i="2"/>
  <c r="J59" i="2"/>
  <c r="J43" i="2"/>
  <c r="I56" i="2"/>
  <c r="J40" i="2"/>
  <c r="I49" i="2"/>
  <c r="J53" i="2"/>
  <c r="I46" i="2"/>
  <c r="I52" i="2"/>
  <c r="I60" i="2"/>
  <c r="I39" i="2"/>
  <c r="I58" i="2"/>
  <c r="I45" i="2"/>
  <c r="I35" i="2"/>
  <c r="I48" i="2"/>
  <c r="I36" i="2"/>
  <c r="J50" i="2"/>
  <c r="J47" i="2"/>
  <c r="J51" i="2"/>
  <c r="J34" i="2"/>
  <c r="J44" i="2"/>
  <c r="J37" i="2"/>
  <c r="G30" i="1"/>
  <c r="G24" i="1"/>
  <c r="G31" i="1"/>
  <c r="G26" i="1"/>
  <c r="G28" i="1"/>
  <c r="G21" i="1"/>
  <c r="G23" i="1"/>
  <c r="G25" i="1"/>
  <c r="G32" i="1"/>
  <c r="G22" i="1"/>
</calcChain>
</file>

<file path=xl/sharedStrings.xml><?xml version="1.0" encoding="utf-8"?>
<sst xmlns="http://schemas.openxmlformats.org/spreadsheetml/2006/main" count="210" uniqueCount="66">
  <si>
    <t>F</t>
  </si>
  <si>
    <t>M</t>
  </si>
  <si>
    <t>distribuicao_F</t>
  </si>
  <si>
    <t>distribuicao_M</t>
  </si>
  <si>
    <t>total</t>
  </si>
  <si>
    <t>proporcao_total</t>
  </si>
  <si>
    <t>contagem_es_F</t>
  </si>
  <si>
    <t>contagem_es_M</t>
  </si>
  <si>
    <t>00:ate_0,50</t>
  </si>
  <si>
    <t>01:0,51_a_1,00</t>
  </si>
  <si>
    <t>02:1,01_a_1,50</t>
  </si>
  <si>
    <t>03:1,51_a_2,00</t>
  </si>
  <si>
    <t>04:2,01_a_3,00</t>
  </si>
  <si>
    <t>05:3,01_a_4,00</t>
  </si>
  <si>
    <t>06:4,01_a_5,00</t>
  </si>
  <si>
    <t>07:5,01_a_7,00</t>
  </si>
  <si>
    <t>08:7,01_a_10,00</t>
  </si>
  <si>
    <t>09:10,01_a_15,00</t>
  </si>
  <si>
    <t>10:15,01_a_20,00</t>
  </si>
  <si>
    <t>11:mais_de_20,00</t>
  </si>
  <si>
    <t>Faixa Salarial Média</t>
  </si>
  <si>
    <t>Feminino</t>
  </si>
  <si>
    <t>Masculino</t>
  </si>
  <si>
    <t>distr_F</t>
  </si>
  <si>
    <t>distr_M</t>
  </si>
  <si>
    <t>Entropia</t>
  </si>
  <si>
    <t>%_F_relacao_H</t>
  </si>
  <si>
    <t>proporcao_total_faixa_salarial</t>
  </si>
  <si>
    <t>%F_versus_Esperado_F</t>
  </si>
  <si>
    <t>%M_versus_Esperado_M</t>
  </si>
  <si>
    <t>Tabela Bruta Estat_faixa_salarial.ipynb</t>
  </si>
  <si>
    <t>Fazendo formula excel Estat_faixa_salarial.ipynb</t>
  </si>
  <si>
    <t>Analise Entropia Estat_faixa_salarial.ipynb</t>
  </si>
  <si>
    <t>capital</t>
  </si>
  <si>
    <t>Aracaju - SE</t>
  </si>
  <si>
    <t>Belo Horizonte - MG</t>
  </si>
  <si>
    <t>Belém - PA</t>
  </si>
  <si>
    <t>Boa Vista - RR</t>
  </si>
  <si>
    <t>Brasília - DF</t>
  </si>
  <si>
    <t>Campo Grande - MS</t>
  </si>
  <si>
    <t>Cuiabá - MT</t>
  </si>
  <si>
    <t>Curitiba - PR</t>
  </si>
  <si>
    <t>Florianópolis - SC</t>
  </si>
  <si>
    <t>Fortaleza - CE</t>
  </si>
  <si>
    <t>Goiânia - GO</t>
  </si>
  <si>
    <t>João Pessoa - PB</t>
  </si>
  <si>
    <t>Macapá - AP</t>
  </si>
  <si>
    <t>Maceió - AL</t>
  </si>
  <si>
    <t>Manaus - AM</t>
  </si>
  <si>
    <t>Natal - RN</t>
  </si>
  <si>
    <t>Palmas - TO</t>
  </si>
  <si>
    <t>Porto Alegre - RS</t>
  </si>
  <si>
    <t>Porto Velho - RO</t>
  </si>
  <si>
    <t>Recife - PE</t>
  </si>
  <si>
    <t>Rio Branco - AC</t>
  </si>
  <si>
    <t>Rio de Janeiro - RJ</t>
  </si>
  <si>
    <t>Salvador - BA</t>
  </si>
  <si>
    <t>São Luiz - MA</t>
  </si>
  <si>
    <t>São Paulo - SP</t>
  </si>
  <si>
    <t>Terezina - PI</t>
  </si>
  <si>
    <t>Vitória - ES</t>
  </si>
  <si>
    <t>entropia</t>
  </si>
  <si>
    <t>ano</t>
  </si>
  <si>
    <t>faixa</t>
  </si>
  <si>
    <t>pearson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</si>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</sst>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75" formatCode="_ * #,##0.0_)_ ;_ * \(#,##0.0\)_ ;_ * &quot;-&quot;??_)_ ;_ @_ "/>
    <numFmt numFmtId="176" formatCode="_ * #,##0_)_ ;_ * \(#,##0\)_ ;_ * &quot;-&quot;??_)_ ;_ @_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9" fontId="2" fillId="0" borderId="1" xfId="2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 wrapText="1"/>
    </xf>
    <xf numFmtId="0" fontId="0" fillId="2" borderId="0" xfId="0" applyFill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0" fontId="2" fillId="2" borderId="0" xfId="2" applyNumberFormat="1" applyFont="1" applyFill="1" applyBorder="1" applyAlignment="1">
      <alignment vertical="center" wrapText="1"/>
    </xf>
    <xf numFmtId="9" fontId="2" fillId="2" borderId="0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176" fontId="2" fillId="0" borderId="1" xfId="1" applyNumberFormat="1" applyFont="1" applyBorder="1" applyAlignment="1">
      <alignment vertical="center" wrapText="1"/>
    </xf>
    <xf numFmtId="176" fontId="2" fillId="0" borderId="3" xfId="1" applyNumberFormat="1" applyFont="1" applyBorder="1" applyAlignment="1">
      <alignment vertical="center" wrapText="1"/>
    </xf>
    <xf numFmtId="176" fontId="2" fillId="0" borderId="4" xfId="1" applyNumberFormat="1" applyFont="1" applyBorder="1" applyAlignment="1">
      <alignment vertical="center" wrapText="1"/>
    </xf>
    <xf numFmtId="2" fontId="0" fillId="0" borderId="2" xfId="2" applyNumberFormat="1" applyFont="1" applyBorder="1"/>
    <xf numFmtId="10" fontId="0" fillId="2" borderId="0" xfId="0" applyNumberFormat="1" applyFill="1"/>
    <xf numFmtId="10" fontId="2" fillId="0" borderId="3" xfId="2" applyNumberFormat="1" applyFont="1" applyBorder="1" applyAlignment="1">
      <alignment vertical="center" wrapText="1"/>
    </xf>
    <xf numFmtId="10" fontId="0" fillId="2" borderId="2" xfId="0" applyNumberFormat="1" applyFill="1" applyBorder="1"/>
    <xf numFmtId="10" fontId="0" fillId="2" borderId="2" xfId="2" applyNumberFormat="1" applyFont="1" applyFill="1" applyBorder="1"/>
    <xf numFmtId="176" fontId="0" fillId="2" borderId="2" xfId="1" applyNumberFormat="1" applyFont="1" applyFill="1" applyBorder="1"/>
    <xf numFmtId="43" fontId="0" fillId="2" borderId="2" xfId="1" applyNumberFormat="1" applyFont="1" applyFill="1" applyBorder="1"/>
    <xf numFmtId="10" fontId="1" fillId="0" borderId="1" xfId="2" applyNumberFormat="1" applyFont="1" applyBorder="1" applyAlignment="1">
      <alignment vertical="center" wrapText="1"/>
    </xf>
    <xf numFmtId="176" fontId="1" fillId="2" borderId="2" xfId="1" applyNumberFormat="1" applyFont="1" applyFill="1" applyBorder="1"/>
    <xf numFmtId="176" fontId="1" fillId="0" borderId="1" xfId="1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2" fontId="0" fillId="2" borderId="2" xfId="0" applyNumberFormat="1" applyFill="1" applyBorder="1"/>
    <xf numFmtId="0" fontId="0" fillId="2" borderId="0" xfId="0" applyFont="1" applyFill="1"/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0" fillId="2" borderId="0" xfId="0" applyFill="1" applyBorder="1"/>
    <xf numFmtId="43" fontId="7" fillId="2" borderId="0" xfId="1" applyFont="1" applyFill="1" applyBorder="1"/>
    <xf numFmtId="43" fontId="7" fillId="2" borderId="8" xfId="1" applyFont="1" applyFill="1" applyBorder="1"/>
    <xf numFmtId="43" fontId="7" fillId="2" borderId="9" xfId="1" applyFont="1" applyFill="1" applyBorder="1"/>
    <xf numFmtId="43" fontId="7" fillId="2" borderId="10" xfId="1" applyFont="1" applyFill="1" applyBorder="1"/>
    <xf numFmtId="43" fontId="7" fillId="2" borderId="11" xfId="1" applyFont="1" applyFill="1" applyBorder="1"/>
    <xf numFmtId="43" fontId="7" fillId="2" borderId="12" xfId="1" applyFont="1" applyFill="1" applyBorder="1"/>
    <xf numFmtId="43" fontId="7" fillId="2" borderId="13" xfId="1" applyFont="1" applyFill="1" applyBorder="1"/>
    <xf numFmtId="43" fontId="7" fillId="2" borderId="14" xfId="1" applyFont="1" applyFill="1" applyBorder="1"/>
    <xf numFmtId="175" fontId="7" fillId="2" borderId="0" xfId="1" applyNumberFormat="1" applyFont="1" applyFill="1" applyBorder="1"/>
    <xf numFmtId="175" fontId="7" fillId="2" borderId="8" xfId="1" applyNumberFormat="1" applyFont="1" applyFill="1" applyBorder="1"/>
    <xf numFmtId="175" fontId="7" fillId="2" borderId="9" xfId="1" applyNumberFormat="1" applyFont="1" applyFill="1" applyBorder="1"/>
    <xf numFmtId="175" fontId="7" fillId="2" borderId="10" xfId="1" applyNumberFormat="1" applyFont="1" applyFill="1" applyBorder="1"/>
    <xf numFmtId="175" fontId="7" fillId="2" borderId="11" xfId="1" applyNumberFormat="1" applyFont="1" applyFill="1" applyBorder="1"/>
    <xf numFmtId="175" fontId="7" fillId="2" borderId="12" xfId="1" applyNumberFormat="1" applyFont="1" applyFill="1" applyBorder="1"/>
    <xf numFmtId="175" fontId="7" fillId="2" borderId="13" xfId="1" applyNumberFormat="1" applyFont="1" applyFill="1" applyBorder="1"/>
    <xf numFmtId="175" fontId="7" fillId="2" borderId="14" xfId="1" applyNumberFormat="1" applyFont="1" applyFill="1" applyBorder="1"/>
    <xf numFmtId="0" fontId="8" fillId="0" borderId="0" xfId="0" applyFont="1"/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044E-5EEC-FC47-A026-A7D5E2145776}">
  <dimension ref="A2:T64"/>
  <sheetViews>
    <sheetView topLeftCell="A33" workbookViewId="0">
      <selection activeCell="I21" sqref="I21"/>
    </sheetView>
  </sheetViews>
  <sheetFormatPr baseColWidth="10" defaultRowHeight="16" x14ac:dyDescent="0.2"/>
  <cols>
    <col min="1" max="1" width="10.83203125" style="6"/>
    <col min="2" max="2" width="18" style="6" customWidth="1"/>
    <col min="3" max="3" width="10.83203125" style="6"/>
    <col min="4" max="4" width="14" style="6" customWidth="1"/>
    <col min="5" max="5" width="17.5" style="6" customWidth="1"/>
    <col min="6" max="6" width="10.83203125" style="6"/>
    <col min="7" max="7" width="13.33203125" style="6" customWidth="1"/>
    <col min="8" max="8" width="18.83203125" style="6" customWidth="1"/>
    <col min="9" max="9" width="12.83203125" style="6" customWidth="1"/>
    <col min="10" max="10" width="13.33203125" style="6" customWidth="1"/>
    <col min="11" max="16384" width="10.83203125" style="6"/>
  </cols>
  <sheetData>
    <row r="2" spans="1:20" x14ac:dyDescent="0.2">
      <c r="B2" s="6" t="s">
        <v>30</v>
      </c>
    </row>
    <row r="3" spans="1:20" customFormat="1" ht="30" x14ac:dyDescent="0.2">
      <c r="A3" s="6"/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4</v>
      </c>
      <c r="I3" s="1" t="s">
        <v>5</v>
      </c>
      <c r="J3" s="1" t="s">
        <v>6</v>
      </c>
      <c r="K3" s="1" t="s">
        <v>7</v>
      </c>
      <c r="L3" s="1" t="s">
        <v>25</v>
      </c>
      <c r="M3" s="6"/>
      <c r="N3" s="6"/>
      <c r="O3" s="6"/>
      <c r="P3" s="6"/>
      <c r="Q3" s="6"/>
      <c r="R3" s="6"/>
      <c r="S3" s="6"/>
      <c r="T3" s="6"/>
    </row>
    <row r="4" spans="1:20" customFormat="1" x14ac:dyDescent="0.2">
      <c r="A4" s="6"/>
      <c r="B4" s="2" t="s">
        <v>8</v>
      </c>
      <c r="C4" s="3">
        <v>52167.12</v>
      </c>
      <c r="D4" s="3">
        <v>43972.56</v>
      </c>
      <c r="E4" s="4">
        <v>0.01</v>
      </c>
      <c r="F4" s="4">
        <v>0</v>
      </c>
      <c r="G4" s="4">
        <f>F4/E4-1</f>
        <v>-1</v>
      </c>
      <c r="H4" s="3">
        <v>96139.69</v>
      </c>
      <c r="I4" s="4">
        <v>0.01</v>
      </c>
      <c r="J4" s="3">
        <v>43090.559999999998</v>
      </c>
      <c r="K4" s="3">
        <v>53049.13</v>
      </c>
      <c r="L4" s="2">
        <v>0.06</v>
      </c>
      <c r="M4" s="6"/>
      <c r="N4" s="6"/>
      <c r="O4" s="6"/>
      <c r="P4" s="6"/>
      <c r="Q4" s="6"/>
      <c r="R4" s="6"/>
      <c r="S4" s="6"/>
      <c r="T4" s="6"/>
    </row>
    <row r="5" spans="1:20" customFormat="1" ht="30" x14ac:dyDescent="0.2">
      <c r="A5" s="6"/>
      <c r="B5" s="2" t="s">
        <v>9</v>
      </c>
      <c r="C5" s="3">
        <v>359682.56</v>
      </c>
      <c r="D5" s="3">
        <v>299462.38</v>
      </c>
      <c r="E5" s="4">
        <v>0.05</v>
      </c>
      <c r="F5" s="4">
        <v>0.03</v>
      </c>
      <c r="G5" s="4">
        <f t="shared" ref="G5:G15" si="0">F5/E5-1</f>
        <v>-0.4</v>
      </c>
      <c r="H5" s="3">
        <v>659144.93999999994</v>
      </c>
      <c r="I5" s="4">
        <v>0.04</v>
      </c>
      <c r="J5" s="3">
        <v>295433.92</v>
      </c>
      <c r="K5" s="3">
        <v>363711.02</v>
      </c>
      <c r="L5" s="2">
        <v>0.25</v>
      </c>
      <c r="M5" s="6"/>
      <c r="N5" s="6"/>
      <c r="O5" s="6"/>
      <c r="P5" s="6"/>
      <c r="Q5" s="6"/>
      <c r="R5" s="6"/>
      <c r="S5" s="6"/>
      <c r="T5" s="6"/>
    </row>
    <row r="6" spans="1:20" customFormat="1" ht="30" x14ac:dyDescent="0.2">
      <c r="A6" s="6"/>
      <c r="B6" s="2" t="s">
        <v>10</v>
      </c>
      <c r="C6" s="3">
        <v>2338356.69</v>
      </c>
      <c r="D6" s="3">
        <v>2196584.75</v>
      </c>
      <c r="E6" s="4">
        <v>0.3</v>
      </c>
      <c r="F6" s="4">
        <v>0.23</v>
      </c>
      <c r="G6" s="4">
        <f t="shared" si="0"/>
        <v>-0.23333333333333328</v>
      </c>
      <c r="H6" s="3">
        <v>4534941.4400000004</v>
      </c>
      <c r="I6" s="4">
        <v>0.26</v>
      </c>
      <c r="J6" s="3">
        <v>2032596.22</v>
      </c>
      <c r="K6" s="3">
        <v>2502345.2200000002</v>
      </c>
      <c r="L6" s="2">
        <v>0.7</v>
      </c>
      <c r="M6" s="6"/>
      <c r="N6" s="6"/>
      <c r="O6" s="6"/>
      <c r="P6" s="6"/>
      <c r="Q6" s="6"/>
      <c r="R6" s="6"/>
      <c r="S6" s="6"/>
      <c r="T6" s="6"/>
    </row>
    <row r="7" spans="1:20" customFormat="1" ht="30" x14ac:dyDescent="0.2">
      <c r="A7" s="6"/>
      <c r="B7" s="2" t="s">
        <v>11</v>
      </c>
      <c r="C7" s="3">
        <v>1245565.1200000001</v>
      </c>
      <c r="D7" s="3">
        <v>1764568</v>
      </c>
      <c r="E7" s="4">
        <v>0.16</v>
      </c>
      <c r="F7" s="4">
        <v>0.18</v>
      </c>
      <c r="G7" s="4">
        <f t="shared" si="0"/>
        <v>0.125</v>
      </c>
      <c r="H7" s="3">
        <v>3010133.12</v>
      </c>
      <c r="I7" s="4">
        <v>0.17</v>
      </c>
      <c r="J7" s="3">
        <v>1349165.21</v>
      </c>
      <c r="K7" s="3">
        <v>1660967.92</v>
      </c>
      <c r="L7" s="2">
        <v>0.6</v>
      </c>
      <c r="M7" s="6"/>
      <c r="N7" s="6"/>
      <c r="O7" s="6"/>
      <c r="P7" s="6"/>
      <c r="Q7" s="6"/>
      <c r="R7" s="6"/>
      <c r="S7" s="6"/>
      <c r="T7" s="6"/>
    </row>
    <row r="8" spans="1:20" customFormat="1" ht="30" x14ac:dyDescent="0.2">
      <c r="A8" s="6"/>
      <c r="B8" s="2" t="s">
        <v>12</v>
      </c>
      <c r="C8" s="3">
        <v>1183594.19</v>
      </c>
      <c r="D8" s="3">
        <v>1785602.12</v>
      </c>
      <c r="E8" s="4">
        <v>0.15</v>
      </c>
      <c r="F8" s="4">
        <v>0.18</v>
      </c>
      <c r="G8" s="4">
        <f t="shared" si="0"/>
        <v>0.19999999999999996</v>
      </c>
      <c r="H8" s="3">
        <v>2969196.31</v>
      </c>
      <c r="I8" s="4">
        <v>0.17</v>
      </c>
      <c r="J8" s="3">
        <v>1330817.01</v>
      </c>
      <c r="K8" s="3">
        <v>1638379.3</v>
      </c>
      <c r="L8" s="2">
        <v>0.6</v>
      </c>
      <c r="M8" s="6"/>
      <c r="N8" s="6"/>
      <c r="O8" s="6"/>
      <c r="P8" s="6"/>
      <c r="Q8" s="6"/>
      <c r="R8" s="6"/>
      <c r="S8" s="6"/>
      <c r="T8" s="6"/>
    </row>
    <row r="9" spans="1:20" customFormat="1" ht="30" x14ac:dyDescent="0.2">
      <c r="A9" s="6"/>
      <c r="B9" s="2" t="s">
        <v>13</v>
      </c>
      <c r="C9" s="3">
        <v>688925.5</v>
      </c>
      <c r="D9" s="3">
        <v>913214.75</v>
      </c>
      <c r="E9" s="4">
        <v>0.09</v>
      </c>
      <c r="F9" s="4">
        <v>0.09</v>
      </c>
      <c r="G9" s="4">
        <f t="shared" si="0"/>
        <v>0</v>
      </c>
      <c r="H9" s="3">
        <v>1602140.25</v>
      </c>
      <c r="I9" s="4">
        <v>0.09</v>
      </c>
      <c r="J9" s="3">
        <v>718091.79</v>
      </c>
      <c r="K9" s="3">
        <v>884048.46</v>
      </c>
      <c r="L9" s="2">
        <v>0.44</v>
      </c>
      <c r="M9" s="6"/>
      <c r="N9" s="6"/>
      <c r="O9" s="6"/>
      <c r="P9" s="6"/>
      <c r="Q9" s="6"/>
      <c r="R9" s="6"/>
      <c r="S9" s="6"/>
      <c r="T9" s="6"/>
    </row>
    <row r="10" spans="1:20" customFormat="1" ht="30" x14ac:dyDescent="0.2">
      <c r="A10" s="6"/>
      <c r="B10" s="2" t="s">
        <v>14</v>
      </c>
      <c r="C10" s="3">
        <v>480188.06</v>
      </c>
      <c r="D10" s="3">
        <v>583035.31000000006</v>
      </c>
      <c r="E10" s="4">
        <v>0.06</v>
      </c>
      <c r="F10" s="4">
        <v>0.06</v>
      </c>
      <c r="G10" s="4">
        <f t="shared" si="0"/>
        <v>0</v>
      </c>
      <c r="H10" s="3">
        <v>1063223.3799999999</v>
      </c>
      <c r="I10" s="4">
        <v>0.06</v>
      </c>
      <c r="J10" s="3">
        <v>476545.03</v>
      </c>
      <c r="K10" s="3">
        <v>586678.34</v>
      </c>
      <c r="L10" s="2">
        <v>0.34</v>
      </c>
      <c r="M10" s="6"/>
      <c r="N10" s="6"/>
      <c r="O10" s="6"/>
      <c r="P10" s="6"/>
      <c r="Q10" s="6"/>
      <c r="R10" s="6"/>
      <c r="S10" s="6"/>
      <c r="T10" s="6"/>
    </row>
    <row r="11" spans="1:20" customFormat="1" ht="30" x14ac:dyDescent="0.2">
      <c r="A11" s="6"/>
      <c r="B11" s="2" t="s">
        <v>15</v>
      </c>
      <c r="C11" s="3">
        <v>585622.31000000006</v>
      </c>
      <c r="D11" s="3">
        <v>712521.12</v>
      </c>
      <c r="E11" s="4">
        <v>7.0000000000000007E-2</v>
      </c>
      <c r="F11" s="4">
        <v>7.0000000000000007E-2</v>
      </c>
      <c r="G11" s="4">
        <f t="shared" si="0"/>
        <v>0</v>
      </c>
      <c r="H11" s="3">
        <v>1298143.44</v>
      </c>
      <c r="I11" s="4">
        <v>7.0000000000000007E-2</v>
      </c>
      <c r="J11" s="3">
        <v>581838.04</v>
      </c>
      <c r="K11" s="3">
        <v>716305.4</v>
      </c>
      <c r="L11" s="2">
        <v>0.39</v>
      </c>
      <c r="M11" s="6"/>
      <c r="N11" s="6"/>
      <c r="O11" s="6"/>
      <c r="P11" s="6"/>
      <c r="Q11" s="6"/>
      <c r="R11" s="6"/>
      <c r="S11" s="6"/>
      <c r="T11" s="6"/>
    </row>
    <row r="12" spans="1:20" customFormat="1" ht="30" x14ac:dyDescent="0.2">
      <c r="A12" s="6"/>
      <c r="B12" s="2" t="s">
        <v>16</v>
      </c>
      <c r="C12" s="3">
        <v>407074.44</v>
      </c>
      <c r="D12" s="3">
        <v>526890</v>
      </c>
      <c r="E12" s="4">
        <v>0.05</v>
      </c>
      <c r="F12" s="4">
        <v>0.05</v>
      </c>
      <c r="G12" s="4">
        <f t="shared" si="0"/>
        <v>0</v>
      </c>
      <c r="H12" s="3">
        <v>933964.44</v>
      </c>
      <c r="I12" s="4">
        <v>0.05</v>
      </c>
      <c r="J12" s="3">
        <v>418610.17</v>
      </c>
      <c r="K12" s="3">
        <v>515354.27</v>
      </c>
      <c r="L12" s="2">
        <v>0.31</v>
      </c>
      <c r="M12" s="6"/>
      <c r="N12" s="6"/>
      <c r="O12" s="6"/>
      <c r="P12" s="6"/>
      <c r="Q12" s="6"/>
      <c r="R12" s="6"/>
      <c r="S12" s="6"/>
      <c r="T12" s="6"/>
    </row>
    <row r="13" spans="1:20" customFormat="1" ht="30" x14ac:dyDescent="0.2">
      <c r="A13" s="6"/>
      <c r="B13" s="2" t="s">
        <v>17</v>
      </c>
      <c r="C13" s="3">
        <v>281244</v>
      </c>
      <c r="D13" s="3">
        <v>391706.31</v>
      </c>
      <c r="E13" s="4">
        <v>0.04</v>
      </c>
      <c r="F13" s="4">
        <v>0.04</v>
      </c>
      <c r="G13" s="4">
        <f t="shared" si="0"/>
        <v>0</v>
      </c>
      <c r="H13" s="3">
        <v>672950.31</v>
      </c>
      <c r="I13" s="4">
        <v>0.04</v>
      </c>
      <c r="J13" s="3">
        <v>301621.59000000003</v>
      </c>
      <c r="K13" s="3">
        <v>371328.72</v>
      </c>
      <c r="L13" s="2">
        <v>0.25</v>
      </c>
      <c r="M13" s="6"/>
      <c r="N13" s="6"/>
      <c r="O13" s="6"/>
      <c r="P13" s="6"/>
      <c r="Q13" s="6"/>
      <c r="R13" s="6"/>
      <c r="S13" s="6"/>
      <c r="T13" s="6"/>
    </row>
    <row r="14" spans="1:20" customFormat="1" ht="30" x14ac:dyDescent="0.2">
      <c r="A14" s="6"/>
      <c r="B14" s="2" t="s">
        <v>18</v>
      </c>
      <c r="C14" s="3">
        <v>110287</v>
      </c>
      <c r="D14" s="3">
        <v>187031.56</v>
      </c>
      <c r="E14" s="4">
        <v>0.01</v>
      </c>
      <c r="F14" s="4">
        <v>0.02</v>
      </c>
      <c r="G14" s="4">
        <f t="shared" si="0"/>
        <v>1</v>
      </c>
      <c r="H14" s="3">
        <v>297318.56</v>
      </c>
      <c r="I14" s="4">
        <v>0.02</v>
      </c>
      <c r="J14" s="3">
        <v>133260.51</v>
      </c>
      <c r="K14" s="3">
        <v>164058.06</v>
      </c>
      <c r="L14" s="2">
        <v>0.14000000000000001</v>
      </c>
      <c r="M14" s="6"/>
      <c r="N14" s="6"/>
      <c r="O14" s="6"/>
      <c r="P14" s="6"/>
      <c r="Q14" s="6"/>
      <c r="R14" s="6"/>
      <c r="S14" s="6"/>
      <c r="T14" s="6"/>
    </row>
    <row r="15" spans="1:20" customFormat="1" ht="30" x14ac:dyDescent="0.2">
      <c r="A15" s="6"/>
      <c r="B15" s="2" t="s">
        <v>19</v>
      </c>
      <c r="C15" s="3">
        <v>124983.88</v>
      </c>
      <c r="D15" s="3">
        <v>269076.25</v>
      </c>
      <c r="E15" s="4">
        <v>0.02</v>
      </c>
      <c r="F15" s="4">
        <v>0.03</v>
      </c>
      <c r="G15" s="4">
        <f t="shared" si="0"/>
        <v>0.5</v>
      </c>
      <c r="H15" s="3">
        <v>394060.12</v>
      </c>
      <c r="I15" s="4">
        <v>0.02</v>
      </c>
      <c r="J15" s="3">
        <v>176620.83</v>
      </c>
      <c r="K15" s="3">
        <v>217439.29</v>
      </c>
      <c r="L15" s="2">
        <v>0.17</v>
      </c>
      <c r="M15" s="6"/>
      <c r="N15" s="6"/>
      <c r="O15" s="6"/>
      <c r="P15" s="6"/>
      <c r="Q15" s="6"/>
      <c r="R15" s="6"/>
      <c r="S15" s="6"/>
      <c r="T15" s="6"/>
    </row>
    <row r="16" spans="1:20" customForma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customForma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customFormat="1" x14ac:dyDescent="0.2">
      <c r="A18" s="6"/>
      <c r="B18" t="s">
        <v>31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customForma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customFormat="1" ht="30" x14ac:dyDescent="0.2">
      <c r="A20" s="6"/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26</v>
      </c>
      <c r="H20" s="1" t="s">
        <v>27</v>
      </c>
      <c r="I20" s="1" t="s">
        <v>6</v>
      </c>
      <c r="J20" s="1" t="s">
        <v>7</v>
      </c>
      <c r="K20" s="1" t="s">
        <v>25</v>
      </c>
      <c r="L20" s="6"/>
      <c r="M20" s="6"/>
      <c r="N20" s="6"/>
      <c r="O20" s="6"/>
      <c r="P20" s="6"/>
      <c r="Q20" s="6"/>
      <c r="R20" s="6"/>
      <c r="S20" s="6"/>
      <c r="T20" s="6"/>
    </row>
    <row r="21" spans="1:20" customFormat="1" x14ac:dyDescent="0.2">
      <c r="A21" s="6"/>
      <c r="B21" s="11" t="s">
        <v>8</v>
      </c>
      <c r="C21" s="18">
        <v>52167.12</v>
      </c>
      <c r="D21" s="18">
        <v>43972.56</v>
      </c>
      <c r="E21" s="5">
        <f>C21/SUM($C$21:$C$32)</f>
        <v>6.63898858622317E-3</v>
      </c>
      <c r="F21" s="5">
        <f>D21/SUM($D$21:$D$32)</f>
        <v>4.5455946117613742E-3</v>
      </c>
      <c r="G21" s="4">
        <f>E21/F21-1</f>
        <v>0.46053248326309193</v>
      </c>
      <c r="H21" s="4">
        <f>SUM(C21:D21)/SUM($C$21:$D$32)</f>
        <v>5.4838701643887327E-3</v>
      </c>
      <c r="I21" s="18">
        <f>H21*SUM($C$21:$C$32)</f>
        <v>43090.556522982741</v>
      </c>
      <c r="J21" s="18">
        <f>H21*SUM($D$21:$D$32)</f>
        <v>53049.123477017245</v>
      </c>
      <c r="K21" s="2">
        <v>0.06</v>
      </c>
      <c r="L21" s="6"/>
      <c r="M21" s="6"/>
      <c r="N21" s="6"/>
      <c r="O21" s="6"/>
      <c r="P21" s="6"/>
      <c r="Q21" s="6"/>
      <c r="R21" s="6"/>
      <c r="S21" s="6"/>
      <c r="T21" s="6"/>
    </row>
    <row r="22" spans="1:20" customFormat="1" x14ac:dyDescent="0.2">
      <c r="A22" s="6"/>
      <c r="B22" s="11" t="s">
        <v>9</v>
      </c>
      <c r="C22" s="18">
        <v>359682.56</v>
      </c>
      <c r="D22" s="18">
        <v>299462.38</v>
      </c>
      <c r="E22" s="5">
        <f t="shared" ref="E22:E32" si="1">C22/SUM($C$21:$C$32)</f>
        <v>4.5774587719305385E-2</v>
      </c>
      <c r="F22" s="5">
        <f t="shared" ref="F22:F32" si="2">D22/SUM($D$21:$D$32)</f>
        <v>3.0956455138232506E-2</v>
      </c>
      <c r="G22" s="4">
        <f t="shared" ref="G22:G32" si="3">E22/F22-1</f>
        <v>0.47867666097116746</v>
      </c>
      <c r="H22" s="4">
        <f t="shared" ref="H22:H32" si="4">SUM(C22:D22)/SUM($C$21:$D$32)</f>
        <v>3.7598058059625343E-2</v>
      </c>
      <c r="I22" s="18">
        <f t="shared" ref="I22:I32" si="5">H22*SUM($C$21:$C$32)</f>
        <v>295433.91754484794</v>
      </c>
      <c r="J22" s="18">
        <f t="shared" ref="J22:J32" si="6">H22*SUM($D$21:$D$32)</f>
        <v>363711.02245515195</v>
      </c>
      <c r="K22" s="2">
        <v>0.25</v>
      </c>
      <c r="L22" s="6"/>
      <c r="M22" s="6"/>
      <c r="N22" s="6"/>
      <c r="O22" s="6"/>
      <c r="P22" s="6"/>
      <c r="Q22" s="6"/>
      <c r="R22" s="6"/>
      <c r="S22" s="6"/>
    </row>
    <row r="23" spans="1:20" customFormat="1" x14ac:dyDescent="0.2">
      <c r="A23" s="6"/>
      <c r="B23" s="11" t="s">
        <v>10</v>
      </c>
      <c r="C23" s="18">
        <v>2338356.69</v>
      </c>
      <c r="D23" s="18">
        <v>2196584.75</v>
      </c>
      <c r="E23" s="5">
        <f t="shared" si="1"/>
        <v>0.29758827735609306</v>
      </c>
      <c r="F23" s="5">
        <f t="shared" si="2"/>
        <v>0.22706851281520124</v>
      </c>
      <c r="G23" s="4">
        <f t="shared" si="3"/>
        <v>0.31056602109462905</v>
      </c>
      <c r="H23" s="4">
        <f t="shared" si="4"/>
        <v>0.25867602284578101</v>
      </c>
      <c r="I23" s="18">
        <f t="shared" si="5"/>
        <v>2032596.2230032047</v>
      </c>
      <c r="J23" s="18">
        <f t="shared" si="6"/>
        <v>2502345.2169967946</v>
      </c>
      <c r="K23" s="2">
        <v>0.7</v>
      </c>
      <c r="L23" s="6"/>
      <c r="M23" s="6"/>
      <c r="N23" s="6"/>
      <c r="O23" s="6"/>
      <c r="P23" s="6"/>
      <c r="Q23" s="6"/>
      <c r="R23" s="6"/>
      <c r="S23" s="6"/>
    </row>
    <row r="24" spans="1:20" customFormat="1" x14ac:dyDescent="0.2">
      <c r="A24" s="6"/>
      <c r="B24" s="11" t="s">
        <v>11</v>
      </c>
      <c r="C24" s="18">
        <v>1245565.1200000001</v>
      </c>
      <c r="D24" s="18">
        <v>1764568</v>
      </c>
      <c r="E24" s="5">
        <f t="shared" si="1"/>
        <v>0.15851541382920301</v>
      </c>
      <c r="F24" s="5">
        <f t="shared" si="2"/>
        <v>0.18240945700879241</v>
      </c>
      <c r="G24" s="4">
        <f t="shared" si="3"/>
        <v>-0.13099125216099772</v>
      </c>
      <c r="H24" s="4">
        <f t="shared" si="4"/>
        <v>0.17169995997080884</v>
      </c>
      <c r="I24" s="18">
        <f t="shared" si="5"/>
        <v>1349165.2078419898</v>
      </c>
      <c r="J24" s="18">
        <f t="shared" si="6"/>
        <v>1660967.9121580101</v>
      </c>
      <c r="K24" s="2">
        <v>0.6</v>
      </c>
      <c r="L24" s="6"/>
      <c r="M24" s="6"/>
      <c r="N24" s="6"/>
      <c r="O24" s="6"/>
      <c r="P24" s="6"/>
      <c r="Q24" s="6"/>
      <c r="R24" s="6"/>
      <c r="S24" s="6"/>
    </row>
    <row r="25" spans="1:20" customFormat="1" x14ac:dyDescent="0.2">
      <c r="A25" s="6"/>
      <c r="B25" s="11" t="s">
        <v>12</v>
      </c>
      <c r="C25" s="18">
        <v>1183594.19</v>
      </c>
      <c r="D25" s="18">
        <v>1785602.12</v>
      </c>
      <c r="E25" s="5">
        <f t="shared" si="1"/>
        <v>0.15062875462801198</v>
      </c>
      <c r="F25" s="5">
        <f t="shared" si="2"/>
        <v>0.18458382626396297</v>
      </c>
      <c r="G25" s="4">
        <f t="shared" si="3"/>
        <v>-0.18395475011658791</v>
      </c>
      <c r="H25" s="4">
        <f t="shared" si="4"/>
        <v>0.16936489758050077</v>
      </c>
      <c r="I25" s="18">
        <f t="shared" si="5"/>
        <v>1330817.0094167858</v>
      </c>
      <c r="J25" s="18">
        <f t="shared" si="6"/>
        <v>1638379.3005832136</v>
      </c>
      <c r="K25" s="2">
        <v>0.6</v>
      </c>
      <c r="L25" s="6"/>
      <c r="M25" s="6"/>
      <c r="N25" s="6"/>
      <c r="O25" s="6"/>
      <c r="P25" s="6"/>
      <c r="Q25" s="6"/>
      <c r="R25" s="6"/>
      <c r="S25" s="6"/>
    </row>
    <row r="26" spans="1:20" customFormat="1" x14ac:dyDescent="0.2">
      <c r="A26" s="6"/>
      <c r="B26" s="11" t="s">
        <v>13</v>
      </c>
      <c r="C26" s="18">
        <v>688925.5</v>
      </c>
      <c r="D26" s="18">
        <v>913214.75</v>
      </c>
      <c r="E26" s="5">
        <f t="shared" si="1"/>
        <v>8.7675312174758546E-2</v>
      </c>
      <c r="F26" s="5">
        <f t="shared" si="2"/>
        <v>9.440214640632727E-2</v>
      </c>
      <c r="G26" s="4">
        <f t="shared" si="3"/>
        <v>-7.1257216998170447E-2</v>
      </c>
      <c r="H26" s="4">
        <f t="shared" si="4"/>
        <v>9.1387126690470638E-2</v>
      </c>
      <c r="I26" s="18">
        <f t="shared" si="5"/>
        <v>718091.79103124433</v>
      </c>
      <c r="J26" s="18">
        <f t="shared" si="6"/>
        <v>884048.45896875556</v>
      </c>
      <c r="K26" s="2">
        <v>0.44</v>
      </c>
      <c r="L26" s="6"/>
      <c r="M26" s="6"/>
      <c r="N26" s="6"/>
      <c r="O26" s="6"/>
      <c r="P26" s="6"/>
      <c r="Q26" s="6"/>
      <c r="R26" s="6"/>
      <c r="S26" s="6"/>
    </row>
    <row r="27" spans="1:20" customFormat="1" x14ac:dyDescent="0.2">
      <c r="A27" s="6"/>
      <c r="B27" s="11" t="s">
        <v>14</v>
      </c>
      <c r="C27" s="18">
        <v>480188.06</v>
      </c>
      <c r="D27" s="18">
        <v>583035.31000000006</v>
      </c>
      <c r="E27" s="5">
        <f t="shared" si="1"/>
        <v>6.1110581714701642E-2</v>
      </c>
      <c r="F27" s="5">
        <f t="shared" si="2"/>
        <v>6.0270363235677492E-2</v>
      </c>
      <c r="G27" s="4">
        <f t="shared" si="3"/>
        <v>1.3940823215858433E-2</v>
      </c>
      <c r="H27" s="4">
        <f t="shared" si="4"/>
        <v>6.0646955729661708E-2</v>
      </c>
      <c r="I27" s="18">
        <f t="shared" si="5"/>
        <v>476545.03033025697</v>
      </c>
      <c r="J27" s="18">
        <f t="shared" si="6"/>
        <v>586678.33966974297</v>
      </c>
      <c r="K27" s="2">
        <v>0.34</v>
      </c>
      <c r="L27" s="6"/>
      <c r="M27" s="6"/>
      <c r="N27" s="6"/>
      <c r="O27" s="6"/>
      <c r="P27" s="6"/>
      <c r="Q27" s="6"/>
      <c r="R27" s="6"/>
      <c r="S27" s="6"/>
    </row>
    <row r="28" spans="1:20" customFormat="1" x14ac:dyDescent="0.2">
      <c r="A28" s="6"/>
      <c r="B28" s="11" t="s">
        <v>15</v>
      </c>
      <c r="C28" s="18">
        <v>585622.31000000006</v>
      </c>
      <c r="D28" s="18">
        <v>712521.12</v>
      </c>
      <c r="E28" s="5">
        <f t="shared" si="1"/>
        <v>7.4528550395874776E-2</v>
      </c>
      <c r="F28" s="5">
        <f t="shared" si="2"/>
        <v>7.3655756313441373E-2</v>
      </c>
      <c r="G28" s="4">
        <f t="shared" si="3"/>
        <v>1.1849638454858091E-2</v>
      </c>
      <c r="H28" s="4">
        <f t="shared" si="4"/>
        <v>7.4046949447660479E-2</v>
      </c>
      <c r="I28" s="18">
        <f t="shared" si="5"/>
        <v>581838.03862623323</v>
      </c>
      <c r="J28" s="18">
        <f t="shared" si="6"/>
        <v>716305.39137376694</v>
      </c>
      <c r="K28" s="2">
        <v>0.39</v>
      </c>
      <c r="L28" s="6"/>
      <c r="M28" s="6"/>
      <c r="N28" s="6"/>
      <c r="O28" s="6"/>
      <c r="P28" s="6"/>
      <c r="Q28" s="6"/>
      <c r="R28" s="6"/>
      <c r="S28" s="6"/>
    </row>
    <row r="29" spans="1:20" customFormat="1" x14ac:dyDescent="0.2">
      <c r="A29" s="6"/>
      <c r="B29" s="11" t="s">
        <v>16</v>
      </c>
      <c r="C29" s="18">
        <v>407074.44</v>
      </c>
      <c r="D29" s="18">
        <v>526890</v>
      </c>
      <c r="E29" s="5">
        <f t="shared" si="1"/>
        <v>5.1805860873730201E-2</v>
      </c>
      <c r="F29" s="5">
        <f t="shared" si="2"/>
        <v>5.4466429632274091E-2</v>
      </c>
      <c r="G29" s="4">
        <f t="shared" si="3"/>
        <v>-4.8847864207485547E-2</v>
      </c>
      <c r="H29" s="4">
        <f t="shared" si="4"/>
        <v>5.3273941905319748E-2</v>
      </c>
      <c r="I29" s="18">
        <f t="shared" si="5"/>
        <v>418610.16691834136</v>
      </c>
      <c r="J29" s="18">
        <f t="shared" si="6"/>
        <v>515354.27308165852</v>
      </c>
      <c r="K29" s="2">
        <v>0.31</v>
      </c>
      <c r="L29" s="6"/>
      <c r="M29" s="6"/>
      <c r="N29" s="6"/>
      <c r="O29" s="6"/>
      <c r="P29" s="6"/>
      <c r="Q29" s="6"/>
      <c r="R29" s="6"/>
      <c r="S29" s="6"/>
    </row>
    <row r="30" spans="1:20" customFormat="1" x14ac:dyDescent="0.2">
      <c r="A30" s="6"/>
      <c r="B30" s="11" t="s">
        <v>17</v>
      </c>
      <c r="C30" s="18">
        <v>281244</v>
      </c>
      <c r="D30" s="18">
        <v>391706.31</v>
      </c>
      <c r="E30" s="5">
        <f t="shared" si="1"/>
        <v>3.579219450764675E-2</v>
      </c>
      <c r="F30" s="5">
        <f t="shared" si="2"/>
        <v>4.0492027121662479E-2</v>
      </c>
      <c r="G30" s="4">
        <f t="shared" si="3"/>
        <v>-0.11606809903328863</v>
      </c>
      <c r="H30" s="4">
        <f t="shared" si="4"/>
        <v>3.8385525384785443E-2</v>
      </c>
      <c r="I30" s="18">
        <f t="shared" si="5"/>
        <v>301621.59235618176</v>
      </c>
      <c r="J30" s="18">
        <f t="shared" si="6"/>
        <v>371328.71764381824</v>
      </c>
      <c r="K30" s="2">
        <v>0.25</v>
      </c>
      <c r="L30" s="6"/>
      <c r="M30" s="6"/>
      <c r="N30" s="6"/>
      <c r="O30" s="6"/>
      <c r="P30" s="6"/>
      <c r="Q30" s="6"/>
      <c r="R30" s="6"/>
      <c r="S30" s="6"/>
    </row>
    <row r="31" spans="1:20" customFormat="1" x14ac:dyDescent="0.2">
      <c r="A31" s="6"/>
      <c r="B31" s="11" t="s">
        <v>18</v>
      </c>
      <c r="C31" s="18">
        <v>110287</v>
      </c>
      <c r="D31" s="18">
        <v>187031.56</v>
      </c>
      <c r="E31" s="5">
        <f t="shared" si="1"/>
        <v>1.4035548334061659E-2</v>
      </c>
      <c r="F31" s="5">
        <f t="shared" si="2"/>
        <v>1.9334094975714949E-2</v>
      </c>
      <c r="G31" s="4">
        <f t="shared" si="3"/>
        <v>-0.27405196096888196</v>
      </c>
      <c r="H31" s="4">
        <f t="shared" si="4"/>
        <v>1.6959244928868304E-2</v>
      </c>
      <c r="I31" s="18">
        <f t="shared" si="5"/>
        <v>133260.50403966225</v>
      </c>
      <c r="J31" s="18">
        <f t="shared" si="6"/>
        <v>164058.05596033772</v>
      </c>
      <c r="K31" s="2">
        <v>0.14000000000000001</v>
      </c>
      <c r="L31" s="6"/>
      <c r="M31" s="6"/>
      <c r="N31" s="6"/>
      <c r="O31" s="6"/>
      <c r="P31" s="6"/>
      <c r="Q31" s="6"/>
      <c r="R31" s="6"/>
      <c r="S31" s="6"/>
    </row>
    <row r="32" spans="1:20" customFormat="1" x14ac:dyDescent="0.2">
      <c r="A32" s="6"/>
      <c r="B32" s="11" t="s">
        <v>19</v>
      </c>
      <c r="C32" s="18">
        <v>124983.88</v>
      </c>
      <c r="D32" s="18">
        <v>269076.25</v>
      </c>
      <c r="E32" s="5">
        <f t="shared" si="1"/>
        <v>1.5905929880389913E-2</v>
      </c>
      <c r="F32" s="5">
        <f t="shared" si="2"/>
        <v>2.7815336476951912E-2</v>
      </c>
      <c r="G32" s="4">
        <f t="shared" si="3"/>
        <v>-0.42815971708378442</v>
      </c>
      <c r="H32" s="4">
        <f t="shared" si="4"/>
        <v>2.2477447292128968E-2</v>
      </c>
      <c r="I32" s="18">
        <f t="shared" si="5"/>
        <v>176620.83236826799</v>
      </c>
      <c r="J32" s="18">
        <f t="shared" si="6"/>
        <v>217439.29763173196</v>
      </c>
      <c r="K32" s="2">
        <v>0.17</v>
      </c>
      <c r="L32" s="6"/>
      <c r="M32" s="6"/>
      <c r="N32" s="6"/>
      <c r="O32" s="6"/>
      <c r="P32" s="6"/>
      <c r="Q32" s="6"/>
      <c r="R32" s="6"/>
      <c r="S32" s="6"/>
    </row>
    <row r="33" spans="1:19" customFormat="1" x14ac:dyDescent="0.2">
      <c r="A33" s="6"/>
      <c r="B33" s="7"/>
      <c r="C33" s="8"/>
      <c r="D33" s="8"/>
      <c r="E33" s="9"/>
      <c r="F33" s="9"/>
      <c r="G33" s="10"/>
      <c r="H33" s="10"/>
      <c r="I33" s="8"/>
      <c r="J33" s="8"/>
      <c r="K33" s="7"/>
      <c r="L33" s="6"/>
      <c r="M33" s="6"/>
      <c r="N33" s="6"/>
      <c r="O33" s="6"/>
      <c r="P33" s="6"/>
      <c r="Q33" s="6"/>
      <c r="R33" s="6"/>
      <c r="S33" s="6"/>
    </row>
    <row r="34" spans="1:19" customFormat="1" x14ac:dyDescent="0.2">
      <c r="A34" s="6"/>
      <c r="B34" s="6" t="s">
        <v>31</v>
      </c>
      <c r="C34" s="8"/>
      <c r="D34" s="8"/>
      <c r="E34" s="9"/>
      <c r="F34" s="9"/>
      <c r="G34" s="10"/>
      <c r="H34" s="10"/>
      <c r="I34" s="8"/>
      <c r="J34" s="8"/>
      <c r="K34" s="7"/>
      <c r="L34" s="6"/>
      <c r="M34" s="6"/>
      <c r="N34" s="6"/>
      <c r="O34" s="6"/>
      <c r="P34" s="6"/>
      <c r="Q34" s="6"/>
      <c r="R34" s="6"/>
      <c r="S34" s="6"/>
    </row>
    <row r="35" spans="1:19" customForma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customFormat="1" ht="30" x14ac:dyDescent="0.2">
      <c r="A36" s="6"/>
      <c r="B36" s="16" t="s">
        <v>20</v>
      </c>
      <c r="C36" s="12" t="s">
        <v>21</v>
      </c>
      <c r="D36" s="13" t="s">
        <v>6</v>
      </c>
      <c r="E36" s="14" t="s">
        <v>28</v>
      </c>
      <c r="F36" s="15" t="s">
        <v>22</v>
      </c>
      <c r="G36" s="12" t="s">
        <v>7</v>
      </c>
      <c r="H36" s="14" t="s">
        <v>29</v>
      </c>
      <c r="I36" s="14" t="s">
        <v>28</v>
      </c>
      <c r="J36" s="6" t="s">
        <v>29</v>
      </c>
      <c r="K36" s="6"/>
      <c r="L36" s="6"/>
      <c r="M36" s="6"/>
      <c r="N36" s="6"/>
      <c r="O36" s="6"/>
      <c r="P36" s="6"/>
      <c r="Q36" s="6"/>
      <c r="R36" s="6"/>
      <c r="S36" s="6"/>
    </row>
    <row r="37" spans="1:19" customFormat="1" x14ac:dyDescent="0.2">
      <c r="A37" s="6"/>
      <c r="B37" s="17" t="s">
        <v>8</v>
      </c>
      <c r="C37" s="18">
        <v>52167.12</v>
      </c>
      <c r="D37" s="19">
        <v>43090.559999999998</v>
      </c>
      <c r="E37" s="21">
        <f>C37/D37-1</f>
        <v>0.21063917479837824</v>
      </c>
      <c r="F37" s="20">
        <v>43972.56</v>
      </c>
      <c r="G37" s="19">
        <v>53049.13</v>
      </c>
      <c r="H37" s="21">
        <f>F37/G37-1</f>
        <v>-0.17109743364311536</v>
      </c>
      <c r="I37" s="21">
        <v>0.21063917479837824</v>
      </c>
      <c r="J37" s="6">
        <v>-0.17109743364311536</v>
      </c>
      <c r="K37" s="6"/>
      <c r="L37" s="6"/>
      <c r="M37" s="6"/>
      <c r="N37" s="6"/>
      <c r="O37" s="6"/>
      <c r="P37" s="6"/>
      <c r="Q37" s="6"/>
      <c r="R37" s="6"/>
      <c r="S37" s="6"/>
    </row>
    <row r="38" spans="1:19" customFormat="1" x14ac:dyDescent="0.2">
      <c r="A38" s="6"/>
      <c r="B38" s="17" t="s">
        <v>9</v>
      </c>
      <c r="C38" s="18">
        <v>359682.56</v>
      </c>
      <c r="D38" s="19">
        <v>295433.92</v>
      </c>
      <c r="E38" s="21">
        <f t="shared" ref="E38:E48" si="7">C38/D38-1</f>
        <v>0.21747211694581314</v>
      </c>
      <c r="F38" s="20">
        <v>299462.38</v>
      </c>
      <c r="G38" s="19">
        <v>363711.02</v>
      </c>
      <c r="H38" s="21">
        <f t="shared" ref="H38:I48" si="8">F38/G38-1</f>
        <v>-0.17664749338637031</v>
      </c>
      <c r="I38" s="21">
        <v>0.21747211694581314</v>
      </c>
      <c r="J38" s="6">
        <v>-0.17664749338637031</v>
      </c>
      <c r="K38" s="6"/>
      <c r="L38" s="6"/>
      <c r="M38" s="6"/>
      <c r="N38" s="6"/>
      <c r="O38" s="6"/>
      <c r="P38" s="6"/>
      <c r="Q38" s="6"/>
      <c r="R38" s="6"/>
      <c r="S38" s="6"/>
    </row>
    <row r="39" spans="1:19" customFormat="1" x14ac:dyDescent="0.2">
      <c r="A39" s="6"/>
      <c r="B39" s="17" t="s">
        <v>10</v>
      </c>
      <c r="C39" s="18">
        <v>2338356.69</v>
      </c>
      <c r="D39" s="19">
        <v>2032596.22</v>
      </c>
      <c r="E39" s="21">
        <f t="shared" si="7"/>
        <v>0.15042853420243008</v>
      </c>
      <c r="F39" s="20">
        <v>2196584.75</v>
      </c>
      <c r="G39" s="19">
        <v>2502345.2200000002</v>
      </c>
      <c r="H39" s="21">
        <f t="shared" si="8"/>
        <v>-0.12218956343681475</v>
      </c>
      <c r="I39" s="21">
        <v>0.15042853420243008</v>
      </c>
      <c r="J39" s="6">
        <v>-0.12218956343681475</v>
      </c>
      <c r="K39" s="6"/>
      <c r="L39" s="6"/>
      <c r="M39" s="6"/>
      <c r="N39" s="6"/>
      <c r="O39" s="6"/>
      <c r="P39" s="6"/>
      <c r="Q39" s="6"/>
      <c r="R39" s="6"/>
      <c r="S39" s="6"/>
    </row>
    <row r="40" spans="1:19" customFormat="1" x14ac:dyDescent="0.2">
      <c r="A40" s="6"/>
      <c r="B40" s="17" t="s">
        <v>11</v>
      </c>
      <c r="C40" s="18">
        <v>1245565.1200000001</v>
      </c>
      <c r="D40" s="19">
        <v>1349165.21</v>
      </c>
      <c r="E40" s="21">
        <f t="shared" si="7"/>
        <v>-7.6788290442206031E-2</v>
      </c>
      <c r="F40" s="20">
        <v>1764568</v>
      </c>
      <c r="G40" s="19">
        <v>1660967.92</v>
      </c>
      <c r="H40" s="21">
        <f t="shared" si="8"/>
        <v>6.2373317842285614E-2</v>
      </c>
      <c r="I40" s="21">
        <v>-7.6788290442206031E-2</v>
      </c>
      <c r="J40" s="6">
        <v>6.2373317842285614E-2</v>
      </c>
      <c r="K40" s="6"/>
      <c r="L40" s="6"/>
      <c r="M40" s="6"/>
      <c r="N40" s="6"/>
      <c r="O40" s="6"/>
      <c r="P40" s="6"/>
      <c r="Q40" s="6"/>
      <c r="R40" s="6"/>
      <c r="S40" s="6"/>
    </row>
    <row r="41" spans="1:19" customFormat="1" x14ac:dyDescent="0.2">
      <c r="A41" s="6"/>
      <c r="B41" s="17" t="s">
        <v>12</v>
      </c>
      <c r="C41" s="18">
        <v>1183594.19</v>
      </c>
      <c r="D41" s="19">
        <v>1330817.01</v>
      </c>
      <c r="E41" s="21">
        <f t="shared" si="7"/>
        <v>-0.11062589288665614</v>
      </c>
      <c r="F41" s="20">
        <v>1785602.12</v>
      </c>
      <c r="G41" s="19">
        <v>1638379.3</v>
      </c>
      <c r="H41" s="21">
        <f t="shared" si="8"/>
        <v>8.9858813523828074E-2</v>
      </c>
      <c r="I41" s="21">
        <v>-0.11062589288665614</v>
      </c>
      <c r="J41" s="6">
        <v>8.9858813523828074E-2</v>
      </c>
      <c r="K41" s="6"/>
      <c r="L41" s="6"/>
      <c r="M41" s="6"/>
      <c r="N41" s="6"/>
      <c r="O41" s="6"/>
      <c r="P41" s="6"/>
      <c r="Q41" s="6"/>
      <c r="R41" s="6"/>
      <c r="S41" s="6"/>
    </row>
    <row r="42" spans="1:19" customFormat="1" x14ac:dyDescent="0.2">
      <c r="A42" s="6"/>
      <c r="B42" s="17" t="s">
        <v>13</v>
      </c>
      <c r="C42" s="18">
        <v>688925.5</v>
      </c>
      <c r="D42" s="19">
        <v>718091.79</v>
      </c>
      <c r="E42" s="21">
        <f t="shared" si="7"/>
        <v>-4.0616381368181353E-2</v>
      </c>
      <c r="F42" s="20">
        <v>913214.75</v>
      </c>
      <c r="G42" s="19">
        <v>884048.46</v>
      </c>
      <c r="H42" s="21">
        <f t="shared" si="8"/>
        <v>3.2991732150067898E-2</v>
      </c>
      <c r="I42" s="21">
        <v>-4.0616381368181353E-2</v>
      </c>
      <c r="J42" s="6">
        <v>3.2991732150067898E-2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customFormat="1" x14ac:dyDescent="0.2">
      <c r="A43" s="6"/>
      <c r="B43" s="17" t="s">
        <v>14</v>
      </c>
      <c r="C43" s="18">
        <v>480188.06</v>
      </c>
      <c r="D43" s="19">
        <v>476545.03</v>
      </c>
      <c r="E43" s="21">
        <f t="shared" si="7"/>
        <v>7.6446710607809276E-3</v>
      </c>
      <c r="F43" s="20">
        <v>583035.31000000006</v>
      </c>
      <c r="G43" s="19">
        <v>586678.34</v>
      </c>
      <c r="H43" s="21">
        <f t="shared" si="8"/>
        <v>-6.2095866706105562E-3</v>
      </c>
      <c r="I43" s="21">
        <v>7.6446710607809276E-3</v>
      </c>
      <c r="J43" s="6">
        <v>-6.2095866706105562E-3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customFormat="1" x14ac:dyDescent="0.2">
      <c r="A44" s="6"/>
      <c r="B44" s="17" t="s">
        <v>15</v>
      </c>
      <c r="C44" s="18">
        <v>585622.31000000006</v>
      </c>
      <c r="D44" s="19">
        <v>581838.04</v>
      </c>
      <c r="E44" s="21">
        <f t="shared" si="7"/>
        <v>6.5039920731206902E-3</v>
      </c>
      <c r="F44" s="20">
        <v>712521.12</v>
      </c>
      <c r="G44" s="19">
        <v>716305.4</v>
      </c>
      <c r="H44" s="21">
        <f t="shared" si="8"/>
        <v>-5.283053848260888E-3</v>
      </c>
      <c r="I44" s="21">
        <v>6.5039920731206902E-3</v>
      </c>
      <c r="J44" s="6">
        <v>-5.283053848260888E-3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customFormat="1" x14ac:dyDescent="0.2">
      <c r="A45" s="6"/>
      <c r="B45" s="17" t="s">
        <v>16</v>
      </c>
      <c r="C45" s="18">
        <v>407074.44</v>
      </c>
      <c r="D45" s="19">
        <v>418610.17</v>
      </c>
      <c r="E45" s="21">
        <f t="shared" si="7"/>
        <v>-2.7557213910975875E-2</v>
      </c>
      <c r="F45" s="20">
        <v>526890</v>
      </c>
      <c r="G45" s="19">
        <v>515354.27</v>
      </c>
      <c r="H45" s="21">
        <f t="shared" si="8"/>
        <v>2.2384077655939416E-2</v>
      </c>
      <c r="I45" s="21">
        <v>-2.7557213910975875E-2</v>
      </c>
      <c r="J45" s="6">
        <v>2.2384077655939416E-2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customFormat="1" x14ac:dyDescent="0.2">
      <c r="A46" s="6"/>
      <c r="B46" s="17" t="s">
        <v>17</v>
      </c>
      <c r="C46" s="18">
        <v>281244</v>
      </c>
      <c r="D46" s="19">
        <v>301621.59000000003</v>
      </c>
      <c r="E46" s="21">
        <f t="shared" si="7"/>
        <v>-6.7560117297969402E-2</v>
      </c>
      <c r="F46" s="20">
        <v>391706.31</v>
      </c>
      <c r="G46" s="19">
        <v>371328.72</v>
      </c>
      <c r="H46" s="21">
        <f t="shared" si="8"/>
        <v>5.4877495066904647E-2</v>
      </c>
      <c r="I46" s="21">
        <v>-6.7560117297969402E-2</v>
      </c>
      <c r="J46" s="6">
        <v>5.4877495066904647E-2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customFormat="1" x14ac:dyDescent="0.2">
      <c r="A47" s="6"/>
      <c r="B47" s="17" t="s">
        <v>18</v>
      </c>
      <c r="C47" s="18">
        <v>110287</v>
      </c>
      <c r="D47" s="19">
        <v>133260.51</v>
      </c>
      <c r="E47" s="21">
        <f t="shared" si="7"/>
        <v>-0.1723954831029838</v>
      </c>
      <c r="F47" s="20">
        <v>187031.56</v>
      </c>
      <c r="G47" s="19">
        <v>164058.06</v>
      </c>
      <c r="H47" s="21">
        <f t="shared" si="8"/>
        <v>0.14003274206704619</v>
      </c>
      <c r="I47" s="21">
        <v>-0.1723954831029838</v>
      </c>
      <c r="J47" s="6">
        <v>0.14003274206704619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customFormat="1" x14ac:dyDescent="0.2">
      <c r="A48" s="6"/>
      <c r="B48" s="17" t="s">
        <v>19</v>
      </c>
      <c r="C48" s="18">
        <v>124983.88</v>
      </c>
      <c r="D48" s="19">
        <v>176620.83</v>
      </c>
      <c r="E48" s="21">
        <f t="shared" si="7"/>
        <v>-0.29236047639454521</v>
      </c>
      <c r="F48" s="20">
        <v>269076.25</v>
      </c>
      <c r="G48" s="19">
        <v>217439.29</v>
      </c>
      <c r="H48" s="21">
        <f t="shared" si="8"/>
        <v>0.23747759662018764</v>
      </c>
      <c r="I48" s="21">
        <v>-0.29236047639454521</v>
      </c>
      <c r="J48" s="6">
        <v>0.23747759662018764</v>
      </c>
      <c r="K48" s="6"/>
      <c r="L48" s="6"/>
      <c r="M48" s="6"/>
      <c r="N48" s="6"/>
      <c r="O48" s="6"/>
      <c r="P48" s="6"/>
      <c r="Q48" s="6"/>
      <c r="R48" s="6"/>
      <c r="S48" s="6"/>
    </row>
    <row r="50" spans="2:4" x14ac:dyDescent="0.2">
      <c r="B50" s="6" t="s">
        <v>32</v>
      </c>
    </row>
    <row r="52" spans="2:4" x14ac:dyDescent="0.2">
      <c r="B52" s="16" t="s">
        <v>20</v>
      </c>
      <c r="C52" s="1" t="s">
        <v>25</v>
      </c>
      <c r="D52" s="1" t="s">
        <v>26</v>
      </c>
    </row>
    <row r="53" spans="2:4" x14ac:dyDescent="0.2">
      <c r="B53" s="17" t="s">
        <v>8</v>
      </c>
      <c r="C53" s="2">
        <v>0.06</v>
      </c>
      <c r="D53" s="5">
        <v>0.46053248326309193</v>
      </c>
    </row>
    <row r="54" spans="2:4" x14ac:dyDescent="0.2">
      <c r="B54" s="17" t="s">
        <v>9</v>
      </c>
      <c r="C54" s="2">
        <v>0.25</v>
      </c>
      <c r="D54" s="5">
        <v>0.47867666097116746</v>
      </c>
    </row>
    <row r="55" spans="2:4" x14ac:dyDescent="0.2">
      <c r="B55" s="17" t="s">
        <v>10</v>
      </c>
      <c r="C55" s="2">
        <v>0.7</v>
      </c>
      <c r="D55" s="5">
        <v>0.31056602109462905</v>
      </c>
    </row>
    <row r="56" spans="2:4" x14ac:dyDescent="0.2">
      <c r="B56" s="17" t="s">
        <v>11</v>
      </c>
      <c r="C56" s="2">
        <v>0.6</v>
      </c>
      <c r="D56" s="5">
        <v>-0.13099125216099772</v>
      </c>
    </row>
    <row r="57" spans="2:4" x14ac:dyDescent="0.2">
      <c r="B57" s="17" t="s">
        <v>12</v>
      </c>
      <c r="C57" s="2">
        <v>0.6</v>
      </c>
      <c r="D57" s="5">
        <v>-0.18395475011658791</v>
      </c>
    </row>
    <row r="58" spans="2:4" x14ac:dyDescent="0.2">
      <c r="B58" s="17" t="s">
        <v>13</v>
      </c>
      <c r="C58" s="2">
        <v>0.44</v>
      </c>
      <c r="D58" s="5">
        <v>-7.1257216998170447E-2</v>
      </c>
    </row>
    <row r="59" spans="2:4" x14ac:dyDescent="0.2">
      <c r="B59" s="17" t="s">
        <v>14</v>
      </c>
      <c r="C59" s="2">
        <v>0.34</v>
      </c>
      <c r="D59" s="5">
        <v>1.3940823215858433E-2</v>
      </c>
    </row>
    <row r="60" spans="2:4" x14ac:dyDescent="0.2">
      <c r="B60" s="17" t="s">
        <v>15</v>
      </c>
      <c r="C60" s="2">
        <v>0.39</v>
      </c>
      <c r="D60" s="5">
        <v>1.1849638454858091E-2</v>
      </c>
    </row>
    <row r="61" spans="2:4" x14ac:dyDescent="0.2">
      <c r="B61" s="17" t="s">
        <v>16</v>
      </c>
      <c r="C61" s="2">
        <v>0.31</v>
      </c>
      <c r="D61" s="5">
        <v>-4.8847864207485547E-2</v>
      </c>
    </row>
    <row r="62" spans="2:4" x14ac:dyDescent="0.2">
      <c r="B62" s="17" t="s">
        <v>17</v>
      </c>
      <c r="C62" s="2">
        <v>0.25</v>
      </c>
      <c r="D62" s="5">
        <v>-0.11606809903328863</v>
      </c>
    </row>
    <row r="63" spans="2:4" x14ac:dyDescent="0.2">
      <c r="B63" s="17" t="s">
        <v>18</v>
      </c>
      <c r="C63" s="2">
        <v>0.14000000000000001</v>
      </c>
      <c r="D63" s="5">
        <v>-0.27405196096888196</v>
      </c>
    </row>
    <row r="64" spans="2:4" x14ac:dyDescent="0.2">
      <c r="B64" s="17" t="s">
        <v>19</v>
      </c>
      <c r="C64" s="2">
        <v>0.17</v>
      </c>
      <c r="D64" s="5">
        <v>-0.42815971708378442</v>
      </c>
    </row>
  </sheetData>
  <conditionalFormatting sqref="G21:G3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{A7D5A3B7-445A-5648-983F-DF91578710A7}</x14:id>
        </ext>
      </extLst>
    </cfRule>
  </conditionalFormatting>
  <conditionalFormatting sqref="H21:H3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{9AE34CB9-86DB-CB4A-8664-D6EBEE819E8A}</x14:id>
        </ext>
      </extLst>
    </cfRule>
  </conditionalFormatting>
  <conditionalFormatting sqref="E37:E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6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53:D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D5A3B7-445A-5648-983F-DF91578710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G21:G34</xm:sqref>
        </x14:conditionalFormatting>
        <x14:conditionalFormatting xmlns:xm="http://schemas.microsoft.com/office/excel/2006/main">
          <x14:cfRule type="dataBar" id="{9AE34CB9-86DB-CB4A-8664-D6EBEE819E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H21:H34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D6C1-D899-5A47-9281-BBFCFF29B385}">
  <dimension ref="B3:K93"/>
  <sheetViews>
    <sheetView topLeftCell="A63" workbookViewId="0">
      <selection activeCell="F79" sqref="F79"/>
    </sheetView>
  </sheetViews>
  <sheetFormatPr baseColWidth="10" defaultRowHeight="16" x14ac:dyDescent="0.2"/>
  <cols>
    <col min="1" max="1" width="10.83203125" style="6"/>
    <col min="2" max="2" width="23.83203125" style="6" customWidth="1"/>
    <col min="3" max="3" width="16.5" style="6" customWidth="1"/>
    <col min="4" max="4" width="20.6640625" style="6" customWidth="1"/>
    <col min="5" max="5" width="12.83203125" style="6" customWidth="1"/>
    <col min="6" max="7" width="13.5" style="6" customWidth="1"/>
    <col min="8" max="8" width="19.1640625" style="6" customWidth="1"/>
    <col min="9" max="9" width="14.6640625" style="6" customWidth="1"/>
    <col min="10" max="10" width="14.5" style="6" customWidth="1"/>
    <col min="11" max="16384" width="10.83203125" style="6"/>
  </cols>
  <sheetData>
    <row r="3" spans="2:11" ht="34" x14ac:dyDescent="0.2">
      <c r="B3" s="31" t="s">
        <v>33</v>
      </c>
      <c r="C3" s="31" t="s">
        <v>0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1" t="s">
        <v>7</v>
      </c>
      <c r="K3" s="31" t="s">
        <v>61</v>
      </c>
    </row>
    <row r="4" spans="2:11" ht="17" x14ac:dyDescent="0.2">
      <c r="B4" s="32" t="s">
        <v>34</v>
      </c>
      <c r="C4" s="26">
        <v>88988.75</v>
      </c>
      <c r="D4" s="26">
        <v>115712.3125</v>
      </c>
      <c r="E4" s="28">
        <v>1.1299999999999999E-2</v>
      </c>
      <c r="F4" s="28">
        <v>1.2E-2</v>
      </c>
      <c r="G4" s="29">
        <v>204701.0625</v>
      </c>
      <c r="H4" s="28">
        <v>1.17E-2</v>
      </c>
      <c r="I4" s="30">
        <v>91748.617199999993</v>
      </c>
      <c r="J4" s="29">
        <v>112952.44530000001</v>
      </c>
      <c r="K4" s="27">
        <v>0.1037</v>
      </c>
    </row>
    <row r="5" spans="2:11" ht="17" x14ac:dyDescent="0.2">
      <c r="B5" s="32" t="s">
        <v>35</v>
      </c>
      <c r="C5" s="26">
        <v>581888.125</v>
      </c>
      <c r="D5" s="26">
        <v>655963.625</v>
      </c>
      <c r="E5" s="28">
        <v>7.4099999999999999E-2</v>
      </c>
      <c r="F5" s="28">
        <v>6.7799999999999999E-2</v>
      </c>
      <c r="G5" s="29">
        <v>1237851.75</v>
      </c>
      <c r="H5" s="28">
        <v>7.0599999999999996E-2</v>
      </c>
      <c r="I5" s="30">
        <v>554814.8358</v>
      </c>
      <c r="J5" s="29">
        <v>683036.9142</v>
      </c>
      <c r="K5" s="27">
        <v>0.37519999999999998</v>
      </c>
    </row>
    <row r="6" spans="2:11" ht="17" x14ac:dyDescent="0.2">
      <c r="B6" s="32" t="s">
        <v>36</v>
      </c>
      <c r="C6" s="26">
        <v>162855.4375</v>
      </c>
      <c r="D6" s="26">
        <v>224083.9375</v>
      </c>
      <c r="E6" s="28">
        <v>2.07E-2</v>
      </c>
      <c r="F6" s="28">
        <v>2.3199999999999998E-2</v>
      </c>
      <c r="G6" s="29">
        <v>386939.375</v>
      </c>
      <c r="H6" s="28">
        <v>2.2100000000000002E-2</v>
      </c>
      <c r="I6" s="30">
        <v>173429.2542</v>
      </c>
      <c r="J6" s="29">
        <v>213510.1208</v>
      </c>
      <c r="K6" s="27">
        <v>0.1676</v>
      </c>
    </row>
    <row r="7" spans="2:11" ht="17" x14ac:dyDescent="0.2">
      <c r="B7" s="32" t="s">
        <v>37</v>
      </c>
      <c r="C7" s="26">
        <v>37241.6875</v>
      </c>
      <c r="D7" s="26">
        <v>37969.375</v>
      </c>
      <c r="E7" s="28">
        <v>4.7000000000000002E-3</v>
      </c>
      <c r="F7" s="28">
        <v>3.8999999999999998E-3</v>
      </c>
      <c r="G7" s="29">
        <v>75211.0625</v>
      </c>
      <c r="H7" s="28">
        <v>4.3E-3</v>
      </c>
      <c r="I7" s="30">
        <v>33710.186500000003</v>
      </c>
      <c r="J7" s="29">
        <v>41500.875999999997</v>
      </c>
      <c r="K7" s="27">
        <v>4.7100000000000003E-2</v>
      </c>
    </row>
    <row r="8" spans="2:11" ht="17" x14ac:dyDescent="0.2">
      <c r="B8" s="32" t="s">
        <v>38</v>
      </c>
      <c r="C8" s="26">
        <v>428731.0625</v>
      </c>
      <c r="D8" s="26">
        <v>693694.8125</v>
      </c>
      <c r="E8" s="28">
        <v>5.4600000000000003E-2</v>
      </c>
      <c r="F8" s="28">
        <v>7.17E-2</v>
      </c>
      <c r="G8" s="29">
        <v>1122425.875</v>
      </c>
      <c r="H8" s="28">
        <v>6.4000000000000001E-2</v>
      </c>
      <c r="I8" s="30">
        <v>503080.05589999998</v>
      </c>
      <c r="J8" s="29">
        <v>619345.81909999996</v>
      </c>
      <c r="K8" s="27">
        <v>0.34770000000000001</v>
      </c>
    </row>
    <row r="9" spans="2:11" ht="17" x14ac:dyDescent="0.2">
      <c r="B9" s="32" t="s">
        <v>39</v>
      </c>
      <c r="C9" s="26">
        <v>115197.8125</v>
      </c>
      <c r="D9" s="26">
        <v>137656.125</v>
      </c>
      <c r="E9" s="28">
        <v>1.47E-2</v>
      </c>
      <c r="F9" s="28">
        <v>1.4200000000000001E-2</v>
      </c>
      <c r="G9" s="29">
        <v>252853.9375</v>
      </c>
      <c r="H9" s="28">
        <v>1.44E-2</v>
      </c>
      <c r="I9" s="30">
        <v>113331.1124</v>
      </c>
      <c r="J9" s="29">
        <v>139522.82509999999</v>
      </c>
      <c r="K9" s="27">
        <v>0.12239999999999999</v>
      </c>
    </row>
    <row r="10" spans="2:11" ht="17" x14ac:dyDescent="0.2">
      <c r="B10" s="32" t="s">
        <v>40</v>
      </c>
      <c r="C10" s="26">
        <v>100925.25</v>
      </c>
      <c r="D10" s="26">
        <v>124801.1875</v>
      </c>
      <c r="E10" s="28">
        <v>1.2800000000000001E-2</v>
      </c>
      <c r="F10" s="28">
        <v>1.29E-2</v>
      </c>
      <c r="G10" s="29">
        <v>225726.4375</v>
      </c>
      <c r="H10" s="28">
        <v>1.29E-2</v>
      </c>
      <c r="I10" s="30">
        <v>101172.3547</v>
      </c>
      <c r="J10" s="29">
        <v>124554.0828</v>
      </c>
      <c r="K10" s="27">
        <v>0.112</v>
      </c>
    </row>
    <row r="11" spans="2:11" ht="17" x14ac:dyDescent="0.2">
      <c r="B11" s="32" t="s">
        <v>41</v>
      </c>
      <c r="C11" s="26">
        <v>412516.4375</v>
      </c>
      <c r="D11" s="26">
        <v>438317.25</v>
      </c>
      <c r="E11" s="28">
        <v>5.2499999999999998E-2</v>
      </c>
      <c r="F11" s="28">
        <v>4.53E-2</v>
      </c>
      <c r="G11" s="29">
        <v>850833.6875</v>
      </c>
      <c r="H11" s="28">
        <v>4.8500000000000001E-2</v>
      </c>
      <c r="I11" s="30">
        <v>381350.31329999998</v>
      </c>
      <c r="J11" s="29">
        <v>469483.37420000002</v>
      </c>
      <c r="K11" s="27">
        <v>0.2949</v>
      </c>
    </row>
    <row r="12" spans="2:11" ht="17" x14ac:dyDescent="0.2">
      <c r="B12" s="32" t="s">
        <v>42</v>
      </c>
      <c r="C12" s="26">
        <v>128949.6875</v>
      </c>
      <c r="D12" s="26">
        <v>133165.75</v>
      </c>
      <c r="E12" s="28">
        <v>1.6400000000000001E-2</v>
      </c>
      <c r="F12" s="28">
        <v>1.38E-2</v>
      </c>
      <c r="G12" s="29">
        <v>262115.4375</v>
      </c>
      <c r="H12" s="28">
        <v>1.4999999999999999E-2</v>
      </c>
      <c r="I12" s="30">
        <v>117482.1891</v>
      </c>
      <c r="J12" s="29">
        <v>144633.24840000001</v>
      </c>
      <c r="K12" s="27">
        <v>0.1265</v>
      </c>
    </row>
    <row r="13" spans="2:11" ht="17" x14ac:dyDescent="0.2">
      <c r="B13" s="32" t="s">
        <v>43</v>
      </c>
      <c r="C13" s="26">
        <v>311676.4375</v>
      </c>
      <c r="D13" s="26">
        <v>410733.1875</v>
      </c>
      <c r="E13" s="28">
        <v>3.9699999999999999E-2</v>
      </c>
      <c r="F13" s="28">
        <v>4.2500000000000003E-2</v>
      </c>
      <c r="G13" s="29">
        <v>722409.625</v>
      </c>
      <c r="H13" s="28">
        <v>4.1200000000000001E-2</v>
      </c>
      <c r="I13" s="30">
        <v>323789.64399999997</v>
      </c>
      <c r="J13" s="29">
        <v>398619.98100000003</v>
      </c>
      <c r="K13" s="27">
        <v>0.26219999999999999</v>
      </c>
    </row>
    <row r="14" spans="2:11" ht="17" x14ac:dyDescent="0.2">
      <c r="B14" s="32" t="s">
        <v>44</v>
      </c>
      <c r="C14" s="26">
        <v>257468.75</v>
      </c>
      <c r="D14" s="26">
        <v>293561.0625</v>
      </c>
      <c r="E14" s="28">
        <v>3.2800000000000003E-2</v>
      </c>
      <c r="F14" s="28">
        <v>3.0300000000000001E-2</v>
      </c>
      <c r="G14" s="29">
        <v>551029.8125</v>
      </c>
      <c r="H14" s="28">
        <v>3.1399999999999997E-2</v>
      </c>
      <c r="I14" s="30">
        <v>246975.87169999999</v>
      </c>
      <c r="J14" s="29">
        <v>304053.94079999998</v>
      </c>
      <c r="K14" s="27">
        <v>0.21809999999999999</v>
      </c>
    </row>
    <row r="15" spans="2:11" ht="17" x14ac:dyDescent="0.2">
      <c r="B15" s="32" t="s">
        <v>45</v>
      </c>
      <c r="C15" s="26">
        <v>115426.375</v>
      </c>
      <c r="D15" s="26">
        <v>149661.625</v>
      </c>
      <c r="E15" s="28">
        <v>1.47E-2</v>
      </c>
      <c r="F15" s="28">
        <v>1.55E-2</v>
      </c>
      <c r="G15" s="29">
        <v>265088</v>
      </c>
      <c r="H15" s="28">
        <v>1.5100000000000001E-2</v>
      </c>
      <c r="I15" s="30">
        <v>118814.51489999999</v>
      </c>
      <c r="J15" s="29">
        <v>146273.48509999999</v>
      </c>
      <c r="K15" s="27">
        <v>0.1265</v>
      </c>
    </row>
    <row r="16" spans="2:11" ht="17" x14ac:dyDescent="0.2">
      <c r="B16" s="32" t="s">
        <v>46</v>
      </c>
      <c r="C16" s="26">
        <v>44453.6875</v>
      </c>
      <c r="D16" s="26">
        <v>50469.875</v>
      </c>
      <c r="E16" s="28">
        <v>5.7000000000000002E-3</v>
      </c>
      <c r="F16" s="28">
        <v>5.1999999999999998E-3</v>
      </c>
      <c r="G16" s="29">
        <v>94923.5625</v>
      </c>
      <c r="H16" s="28">
        <v>5.4000000000000003E-3</v>
      </c>
      <c r="I16" s="30">
        <v>42545.483099999998</v>
      </c>
      <c r="J16" s="29">
        <v>52378.079400000002</v>
      </c>
      <c r="K16" s="27">
        <v>5.67E-2</v>
      </c>
    </row>
    <row r="17" spans="2:11" ht="17" x14ac:dyDescent="0.2">
      <c r="B17" s="32" t="s">
        <v>47</v>
      </c>
      <c r="C17" s="26">
        <v>95878.5625</v>
      </c>
      <c r="D17" s="26">
        <v>138574.4375</v>
      </c>
      <c r="E17" s="28">
        <v>1.2200000000000001E-2</v>
      </c>
      <c r="F17" s="28">
        <v>1.43E-2</v>
      </c>
      <c r="G17" s="29">
        <v>234453</v>
      </c>
      <c r="H17" s="28">
        <v>1.34E-2</v>
      </c>
      <c r="I17" s="30">
        <v>105083.6683</v>
      </c>
      <c r="J17" s="29">
        <v>129369.3317</v>
      </c>
      <c r="K17" s="27">
        <v>0.11459999999999999</v>
      </c>
    </row>
    <row r="18" spans="2:11" ht="17" x14ac:dyDescent="0.2">
      <c r="B18" s="32" t="s">
        <v>48</v>
      </c>
      <c r="C18" s="26">
        <v>202175.125</v>
      </c>
      <c r="D18" s="26">
        <v>279682.5</v>
      </c>
      <c r="E18" s="28">
        <v>2.5700000000000001E-2</v>
      </c>
      <c r="F18" s="28">
        <v>2.8899999999999999E-2</v>
      </c>
      <c r="G18" s="29">
        <v>481857.625</v>
      </c>
      <c r="H18" s="28">
        <v>2.75E-2</v>
      </c>
      <c r="I18" s="30">
        <v>215972.35620000001</v>
      </c>
      <c r="J18" s="29">
        <v>265885.26880000002</v>
      </c>
      <c r="K18" s="27">
        <v>0.1966</v>
      </c>
    </row>
    <row r="19" spans="2:11" ht="17" x14ac:dyDescent="0.2">
      <c r="B19" s="32" t="s">
        <v>49</v>
      </c>
      <c r="C19" s="26">
        <v>127979.875</v>
      </c>
      <c r="D19" s="26">
        <v>161926.375</v>
      </c>
      <c r="E19" s="28">
        <v>1.6299999999999999E-2</v>
      </c>
      <c r="F19" s="28">
        <v>1.67E-2</v>
      </c>
      <c r="G19" s="29">
        <v>289906.25</v>
      </c>
      <c r="H19" s="28">
        <v>1.6500000000000001E-2</v>
      </c>
      <c r="I19" s="30">
        <v>129938.2487</v>
      </c>
      <c r="J19" s="29">
        <v>159968.0013</v>
      </c>
      <c r="K19" s="27">
        <v>0.13550000000000001</v>
      </c>
    </row>
    <row r="20" spans="2:11" ht="17" x14ac:dyDescent="0.2">
      <c r="B20" s="32" t="s">
        <v>50</v>
      </c>
      <c r="C20" s="26">
        <v>58230.875</v>
      </c>
      <c r="D20" s="26">
        <v>58508.8125</v>
      </c>
      <c r="E20" s="28">
        <v>7.4000000000000003E-3</v>
      </c>
      <c r="F20" s="28">
        <v>6.0000000000000001E-3</v>
      </c>
      <c r="G20" s="29">
        <v>116739.6875</v>
      </c>
      <c r="H20" s="28">
        <v>6.7000000000000002E-3</v>
      </c>
      <c r="I20" s="30">
        <v>52323.641000000003</v>
      </c>
      <c r="J20" s="29">
        <v>64416.046499999997</v>
      </c>
      <c r="K20" s="27">
        <v>6.7199999999999996E-2</v>
      </c>
    </row>
    <row r="21" spans="2:11" ht="17" x14ac:dyDescent="0.2">
      <c r="B21" s="32" t="s">
        <v>51</v>
      </c>
      <c r="C21" s="26">
        <v>345860.3125</v>
      </c>
      <c r="D21" s="26">
        <v>343510</v>
      </c>
      <c r="E21" s="28">
        <v>4.3999999999999997E-2</v>
      </c>
      <c r="F21" s="28">
        <v>3.5499999999999997E-2</v>
      </c>
      <c r="G21" s="29">
        <v>689370.3125</v>
      </c>
      <c r="H21" s="28">
        <v>3.9300000000000002E-2</v>
      </c>
      <c r="I21" s="30">
        <v>308981.16570000001</v>
      </c>
      <c r="J21" s="29">
        <v>380389.14679999999</v>
      </c>
      <c r="K21" s="27">
        <v>0.25600000000000001</v>
      </c>
    </row>
    <row r="22" spans="2:11" ht="17" x14ac:dyDescent="0.2">
      <c r="B22" s="32" t="s">
        <v>52</v>
      </c>
      <c r="C22" s="26">
        <v>70162.5</v>
      </c>
      <c r="D22" s="26">
        <v>87534</v>
      </c>
      <c r="E22" s="28">
        <v>8.8999999999999999E-3</v>
      </c>
      <c r="F22" s="28">
        <v>9.1000000000000004E-3</v>
      </c>
      <c r="G22" s="29">
        <v>157696.5</v>
      </c>
      <c r="H22" s="28">
        <v>8.9999999999999993E-3</v>
      </c>
      <c r="I22" s="30">
        <v>70680.804699999993</v>
      </c>
      <c r="J22" s="29">
        <v>87015.695300000007</v>
      </c>
      <c r="K22" s="27">
        <v>8.4699999999999998E-2</v>
      </c>
    </row>
    <row r="23" spans="2:11" ht="17" x14ac:dyDescent="0.2">
      <c r="B23" s="32" t="s">
        <v>53</v>
      </c>
      <c r="C23" s="26">
        <v>281984.875</v>
      </c>
      <c r="D23" s="26">
        <v>363483.8125</v>
      </c>
      <c r="E23" s="28">
        <v>3.5900000000000001E-2</v>
      </c>
      <c r="F23" s="28">
        <v>3.7600000000000001E-2</v>
      </c>
      <c r="G23" s="29">
        <v>645468.6875</v>
      </c>
      <c r="H23" s="28">
        <v>3.6799999999999999E-2</v>
      </c>
      <c r="I23" s="30">
        <v>289304.11410000001</v>
      </c>
      <c r="J23" s="29">
        <v>356164.57339999999</v>
      </c>
      <c r="K23" s="27">
        <v>0.2427</v>
      </c>
    </row>
    <row r="24" spans="2:11" ht="17" x14ac:dyDescent="0.2">
      <c r="B24" s="32" t="s">
        <v>54</v>
      </c>
      <c r="C24" s="26">
        <v>42945.3125</v>
      </c>
      <c r="D24" s="26">
        <v>49637.875</v>
      </c>
      <c r="E24" s="28">
        <v>5.4999999999999997E-3</v>
      </c>
      <c r="F24" s="28">
        <v>5.1000000000000004E-3</v>
      </c>
      <c r="G24" s="29">
        <v>92583.1875</v>
      </c>
      <c r="H24" s="28">
        <v>5.3E-3</v>
      </c>
      <c r="I24" s="30">
        <v>41496.508699999998</v>
      </c>
      <c r="J24" s="29">
        <v>51086.678800000002</v>
      </c>
      <c r="K24" s="27">
        <v>5.5500000000000001E-2</v>
      </c>
    </row>
    <row r="25" spans="2:11" ht="17" x14ac:dyDescent="0.2">
      <c r="B25" s="32" t="s">
        <v>55</v>
      </c>
      <c r="C25" s="26">
        <v>948876.25</v>
      </c>
      <c r="D25" s="26">
        <v>1319598</v>
      </c>
      <c r="E25" s="28">
        <v>0.1208</v>
      </c>
      <c r="F25" s="28">
        <v>0.13639999999999999</v>
      </c>
      <c r="G25" s="29">
        <v>2268474.25</v>
      </c>
      <c r="H25" s="28">
        <v>0.12939999999999999</v>
      </c>
      <c r="I25" s="30">
        <v>1016747.901</v>
      </c>
      <c r="J25" s="29">
        <v>1251726.3489999999</v>
      </c>
      <c r="K25" s="27">
        <v>0.52700000000000002</v>
      </c>
    </row>
    <row r="26" spans="2:11" ht="17" x14ac:dyDescent="0.2">
      <c r="B26" s="32" t="s">
        <v>56</v>
      </c>
      <c r="C26" s="26">
        <v>333530.0625</v>
      </c>
      <c r="D26" s="26">
        <v>417473.3125</v>
      </c>
      <c r="E26" s="28">
        <v>4.2500000000000003E-2</v>
      </c>
      <c r="F26" s="28">
        <v>4.3200000000000002E-2</v>
      </c>
      <c r="G26" s="29">
        <v>751003.375</v>
      </c>
      <c r="H26" s="28">
        <v>4.2799999999999998E-2</v>
      </c>
      <c r="I26" s="30">
        <v>336605.58639999997</v>
      </c>
      <c r="J26" s="29">
        <v>414397.78860000003</v>
      </c>
      <c r="K26" s="27">
        <v>0.26979999999999998</v>
      </c>
    </row>
    <row r="27" spans="2:11" ht="17" x14ac:dyDescent="0.2">
      <c r="B27" s="32" t="s">
        <v>57</v>
      </c>
      <c r="C27" s="26">
        <v>137080.9375</v>
      </c>
      <c r="D27" s="26">
        <v>177064.6875</v>
      </c>
      <c r="E27" s="28">
        <v>1.7500000000000002E-2</v>
      </c>
      <c r="F27" s="28">
        <v>1.83E-2</v>
      </c>
      <c r="G27" s="29">
        <v>314145.625</v>
      </c>
      <c r="H27" s="28">
        <v>1.7899999999999999E-2</v>
      </c>
      <c r="I27" s="30">
        <v>140802.52609999999</v>
      </c>
      <c r="J27" s="29">
        <v>173343.09890000001</v>
      </c>
      <c r="K27" s="27">
        <v>0.1439</v>
      </c>
    </row>
    <row r="28" spans="2:11" ht="17" x14ac:dyDescent="0.2">
      <c r="B28" s="32" t="s">
        <v>58</v>
      </c>
      <c r="C28" s="26">
        <v>2211868.5</v>
      </c>
      <c r="D28" s="26">
        <v>2553364.9375</v>
      </c>
      <c r="E28" s="28">
        <v>0.28149999999999997</v>
      </c>
      <c r="F28" s="28">
        <v>0.26400000000000001</v>
      </c>
      <c r="G28" s="29">
        <v>4765233.4375</v>
      </c>
      <c r="H28" s="28">
        <v>0.27179999999999999</v>
      </c>
      <c r="I28" s="30">
        <v>2135814.8964</v>
      </c>
      <c r="J28" s="29">
        <v>2629418.5411</v>
      </c>
      <c r="K28" s="27">
        <v>0.70840000000000003</v>
      </c>
    </row>
    <row r="29" spans="2:11" ht="17" x14ac:dyDescent="0.2">
      <c r="B29" s="32" t="s">
        <v>59</v>
      </c>
      <c r="C29" s="26">
        <v>110230.1875</v>
      </c>
      <c r="D29" s="26">
        <v>143518.75</v>
      </c>
      <c r="E29" s="28">
        <v>1.4E-2</v>
      </c>
      <c r="F29" s="28">
        <v>1.4800000000000001E-2</v>
      </c>
      <c r="G29" s="29">
        <v>253748.9375</v>
      </c>
      <c r="H29" s="28">
        <v>1.4500000000000001E-2</v>
      </c>
      <c r="I29" s="30">
        <v>113732.25840000001</v>
      </c>
      <c r="J29" s="29">
        <v>140016.67910000001</v>
      </c>
      <c r="K29" s="27">
        <v>0.12230000000000001</v>
      </c>
    </row>
    <row r="30" spans="2:11" ht="17" x14ac:dyDescent="0.2">
      <c r="B30" s="32" t="s">
        <v>60</v>
      </c>
      <c r="C30" s="26">
        <v>104568</v>
      </c>
      <c r="D30" s="26">
        <v>113997.5</v>
      </c>
      <c r="E30" s="28">
        <v>1.3299999999999999E-2</v>
      </c>
      <c r="F30" s="28">
        <v>1.18E-2</v>
      </c>
      <c r="G30" s="29">
        <v>218565.5</v>
      </c>
      <c r="H30" s="28">
        <v>1.2500000000000001E-2</v>
      </c>
      <c r="I30" s="30">
        <v>97962.766499999998</v>
      </c>
      <c r="J30" s="29">
        <v>120602.7335</v>
      </c>
      <c r="K30" s="27">
        <v>0.10979999999999999</v>
      </c>
    </row>
    <row r="31" spans="2:11" x14ac:dyDescent="0.2">
      <c r="E31" s="22"/>
      <c r="F31" s="22"/>
    </row>
    <row r="33" spans="2:11" ht="34" x14ac:dyDescent="0.2">
      <c r="B33" s="31" t="s">
        <v>33</v>
      </c>
      <c r="C33" s="31" t="s">
        <v>0</v>
      </c>
      <c r="D33" s="31" t="s">
        <v>1</v>
      </c>
      <c r="E33" s="31" t="s">
        <v>2</v>
      </c>
      <c r="F33" s="31" t="s">
        <v>3</v>
      </c>
      <c r="G33" s="33" t="s">
        <v>26</v>
      </c>
      <c r="H33" s="33" t="s">
        <v>27</v>
      </c>
      <c r="I33" s="33" t="s">
        <v>6</v>
      </c>
      <c r="J33" s="33" t="s">
        <v>7</v>
      </c>
      <c r="K33" s="33" t="s">
        <v>25</v>
      </c>
    </row>
    <row r="34" spans="2:11" ht="17" x14ac:dyDescent="0.2">
      <c r="B34" s="32" t="s">
        <v>58</v>
      </c>
      <c r="C34" s="26">
        <v>2211868.5</v>
      </c>
      <c r="D34" s="26">
        <v>2553364.9375</v>
      </c>
      <c r="E34" s="5">
        <v>0.28149999999999997</v>
      </c>
      <c r="F34" s="23">
        <v>0.26400000000000001</v>
      </c>
      <c r="G34" s="24">
        <f>E34/F34-1</f>
        <v>6.6287878787878673E-2</v>
      </c>
      <c r="H34" s="25">
        <f>SUM(C34:D34)/SUM($C$34:$D$60)</f>
        <v>0.27181202854474007</v>
      </c>
      <c r="I34" s="26">
        <f>H34*SUM($C$34:$C$60)</f>
        <v>2135814.8964112434</v>
      </c>
      <c r="J34" s="26">
        <f>H34*SUM($D$34:$D$60)</f>
        <v>2629418.5410887566</v>
      </c>
      <c r="K34" s="34">
        <f>VLOOKUP(B34,$B$4:$K$30,10,0)</f>
        <v>0.70840000000000003</v>
      </c>
    </row>
    <row r="35" spans="2:11" ht="17" x14ac:dyDescent="0.2">
      <c r="B35" s="32" t="s">
        <v>55</v>
      </c>
      <c r="C35" s="26">
        <v>948876.25</v>
      </c>
      <c r="D35" s="26">
        <v>1319598</v>
      </c>
      <c r="E35" s="5">
        <v>0.1208</v>
      </c>
      <c r="F35" s="23">
        <v>0.13639999999999999</v>
      </c>
      <c r="G35" s="24">
        <f>E35/F35-1</f>
        <v>-0.11436950146627556</v>
      </c>
      <c r="H35" s="25">
        <f>SUM(C35:D35)/SUM($C$34:$D$60)</f>
        <v>0.12939525328217624</v>
      </c>
      <c r="I35" s="26">
        <f>H35*SUM($C$34:$C$60)</f>
        <v>1016747.90098367</v>
      </c>
      <c r="J35" s="26">
        <f>H35*SUM($D$34:$D$60)</f>
        <v>1251726.3490163302</v>
      </c>
      <c r="K35" s="34">
        <f t="shared" ref="K35:K60" si="0">VLOOKUP(B35,$B$4:$K$30,10,0)</f>
        <v>0.52700000000000002</v>
      </c>
    </row>
    <row r="36" spans="2:11" ht="17" x14ac:dyDescent="0.2">
      <c r="B36" s="32" t="s">
        <v>35</v>
      </c>
      <c r="C36" s="26">
        <v>581888.125</v>
      </c>
      <c r="D36" s="26">
        <v>655963.625</v>
      </c>
      <c r="E36" s="5">
        <v>7.4099999999999999E-2</v>
      </c>
      <c r="F36" s="23">
        <v>6.7799999999999999E-2</v>
      </c>
      <c r="G36" s="24">
        <f>E36/F36-1</f>
        <v>9.2920353982300918E-2</v>
      </c>
      <c r="H36" s="25">
        <f>SUM(C36:D36)/SUM($C$34:$D$60)</f>
        <v>7.0607872545626255E-2</v>
      </c>
      <c r="I36" s="26">
        <f>H36*SUM($C$34:$C$60)</f>
        <v>554814.83580493042</v>
      </c>
      <c r="J36" s="26">
        <f>H36*SUM($D$34:$D$60)</f>
        <v>683036.91419506969</v>
      </c>
      <c r="K36" s="34">
        <f t="shared" si="0"/>
        <v>0.37519999999999998</v>
      </c>
    </row>
    <row r="37" spans="2:11" ht="17" x14ac:dyDescent="0.2">
      <c r="B37" s="32" t="s">
        <v>38</v>
      </c>
      <c r="C37" s="26">
        <v>428731.0625</v>
      </c>
      <c r="D37" s="26">
        <v>693694.8125</v>
      </c>
      <c r="E37" s="5">
        <v>5.4600000000000003E-2</v>
      </c>
      <c r="F37" s="23">
        <v>7.17E-2</v>
      </c>
      <c r="G37" s="24">
        <f>E37/F37-1</f>
        <v>-0.2384937238493724</v>
      </c>
      <c r="H37" s="25">
        <f>SUM(C37:D37)/SUM($C$34:$D$60)</f>
        <v>6.4023905224444705E-2</v>
      </c>
      <c r="I37" s="26">
        <f>H37*SUM($C$34:$C$60)</f>
        <v>503080.05586398399</v>
      </c>
      <c r="J37" s="26">
        <f>H37*SUM($D$34:$D$60)</f>
        <v>619345.81913601607</v>
      </c>
      <c r="K37" s="34">
        <f t="shared" si="0"/>
        <v>0.34770000000000001</v>
      </c>
    </row>
    <row r="38" spans="2:11" ht="17" x14ac:dyDescent="0.2">
      <c r="B38" s="32" t="s">
        <v>41</v>
      </c>
      <c r="C38" s="26">
        <v>412516.4375</v>
      </c>
      <c r="D38" s="26">
        <v>438317.25</v>
      </c>
      <c r="E38" s="5">
        <v>5.2499999999999998E-2</v>
      </c>
      <c r="F38" s="23">
        <v>4.53E-2</v>
      </c>
      <c r="G38" s="24">
        <f>E38/F38-1</f>
        <v>0.1589403973509933</v>
      </c>
      <c r="H38" s="25">
        <f>SUM(C38:D38)/SUM($C$34:$D$60)</f>
        <v>4.853210941013348E-2</v>
      </c>
      <c r="I38" s="26">
        <f>H38*SUM($C$34:$C$60)</f>
        <v>381350.31325650745</v>
      </c>
      <c r="J38" s="26">
        <f>H38*SUM($D$34:$D$60)</f>
        <v>469483.37424349255</v>
      </c>
      <c r="K38" s="34">
        <f t="shared" si="0"/>
        <v>0.2949</v>
      </c>
    </row>
    <row r="39" spans="2:11" ht="17" x14ac:dyDescent="0.2">
      <c r="B39" s="32" t="s">
        <v>56</v>
      </c>
      <c r="C39" s="26">
        <v>333530.0625</v>
      </c>
      <c r="D39" s="26">
        <v>417473.3125</v>
      </c>
      <c r="E39" s="5">
        <v>4.2500000000000003E-2</v>
      </c>
      <c r="F39" s="23">
        <v>4.3200000000000002E-2</v>
      </c>
      <c r="G39" s="24">
        <f>E39/F39-1</f>
        <v>-1.620370370370372E-2</v>
      </c>
      <c r="H39" s="25">
        <f>SUM(C39:D39)/SUM($C$34:$D$60)</f>
        <v>4.2837723163000052E-2</v>
      </c>
      <c r="I39" s="26">
        <f>H39*SUM($C$34:$C$60)</f>
        <v>336605.58640368166</v>
      </c>
      <c r="J39" s="26">
        <f>H39*SUM($D$34:$D$60)</f>
        <v>414397.78859631828</v>
      </c>
      <c r="K39" s="34">
        <f t="shared" si="0"/>
        <v>0.26979999999999998</v>
      </c>
    </row>
    <row r="40" spans="2:11" ht="17" x14ac:dyDescent="0.2">
      <c r="B40" s="32" t="s">
        <v>43</v>
      </c>
      <c r="C40" s="26">
        <v>311676.4375</v>
      </c>
      <c r="D40" s="26">
        <v>410733.1875</v>
      </c>
      <c r="E40" s="5">
        <v>3.9699999999999999E-2</v>
      </c>
      <c r="F40" s="23">
        <v>4.2500000000000003E-2</v>
      </c>
      <c r="G40" s="24">
        <f>E40/F40-1</f>
        <v>-6.5882352941176503E-2</v>
      </c>
      <c r="H40" s="25">
        <f>SUM(C40:D40)/SUM($C$34:$D$60)</f>
        <v>4.1206716981846699E-2</v>
      </c>
      <c r="I40" s="26">
        <f>H40*SUM($C$34:$C$60)</f>
        <v>323789.64401696436</v>
      </c>
      <c r="J40" s="26">
        <f>H40*SUM($D$34:$D$60)</f>
        <v>398619.98098303564</v>
      </c>
      <c r="K40" s="34">
        <f t="shared" si="0"/>
        <v>0.26219999999999999</v>
      </c>
    </row>
    <row r="41" spans="2:11" ht="17" x14ac:dyDescent="0.2">
      <c r="B41" s="32" t="s">
        <v>51</v>
      </c>
      <c r="C41" s="26">
        <v>345860.3125</v>
      </c>
      <c r="D41" s="26">
        <v>343510</v>
      </c>
      <c r="E41" s="5">
        <v>4.3999999999999997E-2</v>
      </c>
      <c r="F41" s="23">
        <v>3.5499999999999997E-2</v>
      </c>
      <c r="G41" s="24">
        <f>E41/F41-1</f>
        <v>0.23943661971830998</v>
      </c>
      <c r="H41" s="25">
        <f>SUM(C41:D41)/SUM($C$34:$D$60)</f>
        <v>3.9322133011274199E-2</v>
      </c>
      <c r="I41" s="26">
        <f>H41*SUM($C$34:$C$60)</f>
        <v>308981.16574822553</v>
      </c>
      <c r="J41" s="26">
        <f>H41*SUM($D$34:$D$60)</f>
        <v>380389.14675177447</v>
      </c>
      <c r="K41" s="34">
        <f t="shared" si="0"/>
        <v>0.25600000000000001</v>
      </c>
    </row>
    <row r="42" spans="2:11" ht="17" x14ac:dyDescent="0.2">
      <c r="B42" s="32" t="s">
        <v>53</v>
      </c>
      <c r="C42" s="26">
        <v>281984.875</v>
      </c>
      <c r="D42" s="26">
        <v>363483.8125</v>
      </c>
      <c r="E42" s="5">
        <v>3.5900000000000001E-2</v>
      </c>
      <c r="F42" s="23">
        <v>3.7600000000000001E-2</v>
      </c>
      <c r="G42" s="24">
        <f>E42/F42-1</f>
        <v>-4.5212765957446832E-2</v>
      </c>
      <c r="H42" s="25">
        <f>SUM(C42:D42)/SUM($C$34:$D$60)</f>
        <v>3.681795563902758E-2</v>
      </c>
      <c r="I42" s="26">
        <f>H42*SUM($C$34:$C$60)</f>
        <v>289304.11406094179</v>
      </c>
      <c r="J42" s="26">
        <f>H42*SUM($D$34:$D$60)</f>
        <v>356164.57343905821</v>
      </c>
      <c r="K42" s="34">
        <f t="shared" si="0"/>
        <v>0.2427</v>
      </c>
    </row>
    <row r="43" spans="2:11" ht="17" x14ac:dyDescent="0.2">
      <c r="B43" s="32" t="s">
        <v>44</v>
      </c>
      <c r="C43" s="26">
        <v>257468.75</v>
      </c>
      <c r="D43" s="26">
        <v>293561.0625</v>
      </c>
      <c r="E43" s="5">
        <v>3.2800000000000003E-2</v>
      </c>
      <c r="F43" s="23">
        <v>3.0300000000000001E-2</v>
      </c>
      <c r="G43" s="24">
        <f>E43/F43-1</f>
        <v>8.2508250825082508E-2</v>
      </c>
      <c r="H43" s="25">
        <f>SUM(C43:D43)/SUM($C$34:$D$60)</f>
        <v>3.1431100509281766E-2</v>
      </c>
      <c r="I43" s="26">
        <f>H43*SUM($C$34:$C$60)</f>
        <v>246975.87166299118</v>
      </c>
      <c r="J43" s="26">
        <f>H43*SUM($D$34:$D$60)</f>
        <v>304053.94083700876</v>
      </c>
      <c r="K43" s="34">
        <f t="shared" si="0"/>
        <v>0.21809999999999999</v>
      </c>
    </row>
    <row r="44" spans="2:11" ht="17" x14ac:dyDescent="0.2">
      <c r="B44" s="32" t="s">
        <v>48</v>
      </c>
      <c r="C44" s="26">
        <v>202175.125</v>
      </c>
      <c r="D44" s="26">
        <v>279682.5</v>
      </c>
      <c r="E44" s="5">
        <v>2.5700000000000001E-2</v>
      </c>
      <c r="F44" s="23">
        <v>2.8899999999999999E-2</v>
      </c>
      <c r="G44" s="24">
        <f>E44/F44-1</f>
        <v>-0.11072664359861584</v>
      </c>
      <c r="H44" s="25">
        <f>SUM(C44:D44)/SUM($C$34:$D$60)</f>
        <v>2.7485473742019727E-2</v>
      </c>
      <c r="I44" s="26">
        <f>H44*SUM($C$34:$C$60)</f>
        <v>215972.35621772052</v>
      </c>
      <c r="J44" s="26">
        <f>H44*SUM($D$34:$D$60)</f>
        <v>265885.26878227945</v>
      </c>
      <c r="K44" s="34">
        <f t="shared" si="0"/>
        <v>0.1966</v>
      </c>
    </row>
    <row r="45" spans="2:11" ht="17" x14ac:dyDescent="0.2">
      <c r="B45" s="32" t="s">
        <v>36</v>
      </c>
      <c r="C45" s="26">
        <v>162855.4375</v>
      </c>
      <c r="D45" s="26">
        <v>224083.9375</v>
      </c>
      <c r="E45" s="5">
        <v>2.07E-2</v>
      </c>
      <c r="F45" s="23">
        <v>2.3199999999999998E-2</v>
      </c>
      <c r="G45" s="24">
        <f>E45/F45-1</f>
        <v>-0.10775862068965514</v>
      </c>
      <c r="H45" s="25">
        <f>SUM(C45:D45)/SUM($C$34:$D$60)</f>
        <v>2.207127474908387E-2</v>
      </c>
      <c r="I45" s="26">
        <f>H45*SUM($C$34:$C$60)</f>
        <v>173429.25419549423</v>
      </c>
      <c r="J45" s="26">
        <f>H45*SUM($D$34:$D$60)</f>
        <v>213510.12080450574</v>
      </c>
      <c r="K45" s="34">
        <f t="shared" si="0"/>
        <v>0.1676</v>
      </c>
    </row>
    <row r="46" spans="2:11" ht="17" x14ac:dyDescent="0.2">
      <c r="B46" s="32" t="s">
        <v>57</v>
      </c>
      <c r="C46" s="26">
        <v>137080.9375</v>
      </c>
      <c r="D46" s="26">
        <v>177064.6875</v>
      </c>
      <c r="E46" s="5">
        <v>1.7500000000000002E-2</v>
      </c>
      <c r="F46" s="23">
        <v>1.83E-2</v>
      </c>
      <c r="G46" s="24">
        <f>E46/F46-1</f>
        <v>-4.3715846994535457E-2</v>
      </c>
      <c r="H46" s="25">
        <f>SUM(C46:D46)/SUM($C$34:$D$60)</f>
        <v>1.7919071690746569E-2</v>
      </c>
      <c r="I46" s="26">
        <f>H46*SUM($C$34:$C$60)</f>
        <v>140802.52611285014</v>
      </c>
      <c r="J46" s="26">
        <f>H46*SUM($D$34:$D$60)</f>
        <v>173343.09888714988</v>
      </c>
      <c r="K46" s="34">
        <f t="shared" si="0"/>
        <v>0.1439</v>
      </c>
    </row>
    <row r="47" spans="2:11" ht="17" x14ac:dyDescent="0.2">
      <c r="B47" s="32" t="s">
        <v>49</v>
      </c>
      <c r="C47" s="26">
        <v>127979.875</v>
      </c>
      <c r="D47" s="26">
        <v>161926.375</v>
      </c>
      <c r="E47" s="5">
        <v>1.6299999999999999E-2</v>
      </c>
      <c r="F47" s="23">
        <v>1.67E-2</v>
      </c>
      <c r="G47" s="24">
        <f>E47/F47-1</f>
        <v>-2.3952095808383311E-2</v>
      </c>
      <c r="H47" s="25">
        <f>SUM(C47:D47)/SUM($C$34:$D$60)</f>
        <v>1.6536441904436826E-2</v>
      </c>
      <c r="I47" s="26">
        <f>H47*SUM($C$34:$C$60)</f>
        <v>129938.24865746088</v>
      </c>
      <c r="J47" s="26">
        <f>H47*SUM($D$34:$D$60)</f>
        <v>159968.00134253912</v>
      </c>
      <c r="K47" s="34">
        <f t="shared" si="0"/>
        <v>0.13550000000000001</v>
      </c>
    </row>
    <row r="48" spans="2:11" ht="17" x14ac:dyDescent="0.2">
      <c r="B48" s="32" t="s">
        <v>45</v>
      </c>
      <c r="C48" s="26">
        <v>115426.375</v>
      </c>
      <c r="D48" s="26">
        <v>149661.625</v>
      </c>
      <c r="E48" s="5">
        <v>1.47E-2</v>
      </c>
      <c r="F48" s="23">
        <v>1.55E-2</v>
      </c>
      <c r="G48" s="24">
        <f>E48/F48-1</f>
        <v>-5.1612903225806472E-2</v>
      </c>
      <c r="H48" s="25">
        <f>SUM(C48:D48)/SUM($C$34:$D$60)</f>
        <v>1.5120792709930709E-2</v>
      </c>
      <c r="I48" s="26">
        <f>H48*SUM($C$34:$C$60)</f>
        <v>118814.51489958905</v>
      </c>
      <c r="J48" s="26">
        <f>H48*SUM($D$34:$D$60)</f>
        <v>146273.48510041094</v>
      </c>
      <c r="K48" s="34">
        <f t="shared" si="0"/>
        <v>0.1265</v>
      </c>
    </row>
    <row r="49" spans="2:11" ht="17" x14ac:dyDescent="0.2">
      <c r="B49" s="32" t="s">
        <v>42</v>
      </c>
      <c r="C49" s="26">
        <v>128949.6875</v>
      </c>
      <c r="D49" s="26">
        <v>133165.75</v>
      </c>
      <c r="E49" s="5">
        <v>1.6400000000000001E-2</v>
      </c>
      <c r="F49" s="23">
        <v>1.38E-2</v>
      </c>
      <c r="G49" s="24">
        <f>E49/F49-1</f>
        <v>0.18840579710144945</v>
      </c>
      <c r="H49" s="25">
        <f>SUM(C49:D49)/SUM($C$34:$D$60)</f>
        <v>1.4951235802866589E-2</v>
      </c>
      <c r="I49" s="26">
        <f>H49*SUM($C$34:$C$60)</f>
        <v>117482.18913815809</v>
      </c>
      <c r="J49" s="26">
        <f>H49*SUM($D$34:$D$60)</f>
        <v>144633.24836184189</v>
      </c>
      <c r="K49" s="34">
        <f t="shared" si="0"/>
        <v>0.1265</v>
      </c>
    </row>
    <row r="50" spans="2:11" ht="17" x14ac:dyDescent="0.2">
      <c r="B50" s="32" t="s">
        <v>59</v>
      </c>
      <c r="C50" s="26">
        <v>110230.1875</v>
      </c>
      <c r="D50" s="26">
        <v>143518.75</v>
      </c>
      <c r="E50" s="5">
        <v>1.4E-2</v>
      </c>
      <c r="F50" s="23">
        <v>1.4800000000000001E-2</v>
      </c>
      <c r="G50" s="24">
        <f>E50/F50-1</f>
        <v>-5.4054054054054057E-2</v>
      </c>
      <c r="H50" s="25">
        <f>SUM(C50:D50)/SUM($C$34:$D$60)</f>
        <v>1.4474005176781534E-2</v>
      </c>
      <c r="I50" s="26">
        <f>H50*SUM($C$34:$C$60)</f>
        <v>113732.25840229902</v>
      </c>
      <c r="J50" s="26">
        <f>H50*SUM($D$34:$D$60)</f>
        <v>140016.67909770098</v>
      </c>
      <c r="K50" s="34">
        <f t="shared" si="0"/>
        <v>0.12230000000000001</v>
      </c>
    </row>
    <row r="51" spans="2:11" ht="17" x14ac:dyDescent="0.2">
      <c r="B51" s="32" t="s">
        <v>39</v>
      </c>
      <c r="C51" s="26">
        <v>115197.8125</v>
      </c>
      <c r="D51" s="26">
        <v>137656.125</v>
      </c>
      <c r="E51" s="5">
        <v>1.47E-2</v>
      </c>
      <c r="F51" s="23">
        <v>1.4200000000000001E-2</v>
      </c>
      <c r="G51" s="24">
        <f>E51/F51-1</f>
        <v>3.5211267605633756E-2</v>
      </c>
      <c r="H51" s="25">
        <f>SUM(C51:D51)/SUM($C$34:$D$60)</f>
        <v>1.4422953792051225E-2</v>
      </c>
      <c r="I51" s="26">
        <f>H51*SUM($C$34:$C$60)</f>
        <v>113331.11240234756</v>
      </c>
      <c r="J51" s="26">
        <f>H51*SUM($D$34:$D$60)</f>
        <v>139522.82509765244</v>
      </c>
      <c r="K51" s="34">
        <f t="shared" si="0"/>
        <v>0.12239999999999999</v>
      </c>
    </row>
    <row r="52" spans="2:11" ht="17" x14ac:dyDescent="0.2">
      <c r="B52" s="32" t="s">
        <v>47</v>
      </c>
      <c r="C52" s="26">
        <v>95878.5625</v>
      </c>
      <c r="D52" s="26">
        <v>138574.4375</v>
      </c>
      <c r="E52" s="5">
        <v>1.2200000000000001E-2</v>
      </c>
      <c r="F52" s="23">
        <v>1.43E-2</v>
      </c>
      <c r="G52" s="24">
        <f>E52/F52-1</f>
        <v>-0.14685314685314677</v>
      </c>
      <c r="H52" s="25">
        <f>SUM(C52:D52)/SUM($C$34:$D$60)</f>
        <v>1.3373352295167585E-2</v>
      </c>
      <c r="I52" s="26">
        <f>H52*SUM($C$34:$C$60)</f>
        <v>105083.66829789864</v>
      </c>
      <c r="J52" s="26">
        <f>H52*SUM($D$34:$D$60)</f>
        <v>129369.33170210136</v>
      </c>
      <c r="K52" s="34">
        <f t="shared" si="0"/>
        <v>0.11459999999999999</v>
      </c>
    </row>
    <row r="53" spans="2:11" ht="17" x14ac:dyDescent="0.2">
      <c r="B53" s="32" t="s">
        <v>40</v>
      </c>
      <c r="C53" s="26">
        <v>100925.25</v>
      </c>
      <c r="D53" s="26">
        <v>124801.1875</v>
      </c>
      <c r="E53" s="5">
        <v>1.2800000000000001E-2</v>
      </c>
      <c r="F53" s="23">
        <v>1.29E-2</v>
      </c>
      <c r="G53" s="24">
        <f>E53/F53-1</f>
        <v>-7.7519379844960268E-3</v>
      </c>
      <c r="H53" s="25">
        <f>SUM(C53:D53)/SUM($C$34:$D$60)</f>
        <v>1.2875583468842912E-2</v>
      </c>
      <c r="I53" s="26">
        <f>H53*SUM($C$34:$C$60)</f>
        <v>101172.3547334278</v>
      </c>
      <c r="J53" s="26">
        <f>H53*SUM($D$34:$D$60)</f>
        <v>124554.0827665722</v>
      </c>
      <c r="K53" s="34">
        <f t="shared" si="0"/>
        <v>0.112</v>
      </c>
    </row>
    <row r="54" spans="2:11" ht="17" x14ac:dyDescent="0.2">
      <c r="B54" s="32" t="s">
        <v>60</v>
      </c>
      <c r="C54" s="26">
        <v>104568</v>
      </c>
      <c r="D54" s="26">
        <v>113997.5</v>
      </c>
      <c r="E54" s="5">
        <v>1.3299999999999999E-2</v>
      </c>
      <c r="F54" s="23">
        <v>1.18E-2</v>
      </c>
      <c r="G54" s="24">
        <f>E54/F54-1</f>
        <v>0.12711864406779649</v>
      </c>
      <c r="H54" s="25">
        <f>SUM(C54:D54)/SUM($C$34:$D$60)</f>
        <v>1.2467118915387949E-2</v>
      </c>
      <c r="I54" s="26">
        <f>H54*SUM($C$34:$C$60)</f>
        <v>97962.766538983778</v>
      </c>
      <c r="J54" s="26">
        <f>H54*SUM($D$34:$D$60)</f>
        <v>120602.73346101622</v>
      </c>
      <c r="K54" s="34">
        <f t="shared" si="0"/>
        <v>0.10979999999999999</v>
      </c>
    </row>
    <row r="55" spans="2:11" ht="17" x14ac:dyDescent="0.2">
      <c r="B55" s="32" t="s">
        <v>34</v>
      </c>
      <c r="C55" s="26">
        <v>88988.75</v>
      </c>
      <c r="D55" s="26">
        <v>115712.3125</v>
      </c>
      <c r="E55" s="5">
        <v>1.1299999999999999E-2</v>
      </c>
      <c r="F55" s="23">
        <v>1.2E-2</v>
      </c>
      <c r="G55" s="24">
        <f>E55/F55-1</f>
        <v>-5.8333333333333459E-2</v>
      </c>
      <c r="H55" s="25">
        <f>SUM(C55:D55)/SUM($C$34:$D$60)</f>
        <v>1.1676282342335642E-2</v>
      </c>
      <c r="I55" s="26">
        <f>H55*SUM($C$34:$C$60)</f>
        <v>91748.617215294405</v>
      </c>
      <c r="J55" s="26">
        <f>H55*SUM($D$34:$D$60)</f>
        <v>112952.44528470561</v>
      </c>
      <c r="K55" s="34">
        <f t="shared" si="0"/>
        <v>0.1037</v>
      </c>
    </row>
    <row r="56" spans="2:11" ht="17" x14ac:dyDescent="0.2">
      <c r="B56" s="32" t="s">
        <v>52</v>
      </c>
      <c r="C56" s="26">
        <v>70162.5</v>
      </c>
      <c r="D56" s="26">
        <v>87534</v>
      </c>
      <c r="E56" s="5">
        <v>8.8999999999999999E-3</v>
      </c>
      <c r="F56" s="23">
        <v>9.1000000000000004E-3</v>
      </c>
      <c r="G56" s="24">
        <f>E56/F56-1</f>
        <v>-2.1978021978022011E-2</v>
      </c>
      <c r="H56" s="25">
        <f>SUM(C56:D56)/SUM($C$34:$D$60)</f>
        <v>8.9951113878470098E-3</v>
      </c>
      <c r="I56" s="26">
        <f>H56*SUM($C$34:$C$60)</f>
        <v>70680.804671894031</v>
      </c>
      <c r="J56" s="26">
        <f>H56*SUM($D$34:$D$60)</f>
        <v>87015.695328105969</v>
      </c>
      <c r="K56" s="34">
        <f t="shared" si="0"/>
        <v>8.4699999999999998E-2</v>
      </c>
    </row>
    <row r="57" spans="2:11" ht="17" x14ac:dyDescent="0.2">
      <c r="B57" s="32" t="s">
        <v>50</v>
      </c>
      <c r="C57" s="26">
        <v>58230.875</v>
      </c>
      <c r="D57" s="26">
        <v>58508.8125</v>
      </c>
      <c r="E57" s="5">
        <v>7.4000000000000003E-3</v>
      </c>
      <c r="F57" s="23">
        <v>6.0000000000000001E-3</v>
      </c>
      <c r="G57" s="24">
        <f>E57/F57-1</f>
        <v>0.23333333333333339</v>
      </c>
      <c r="H57" s="25">
        <f>SUM(C57:D57)/SUM($C$34:$D$60)</f>
        <v>6.6589080445346041E-3</v>
      </c>
      <c r="I57" s="26">
        <f>H57*SUM($C$34:$C$60)</f>
        <v>52323.640979003656</v>
      </c>
      <c r="J57" s="26">
        <f>H57*SUM($D$34:$D$60)</f>
        <v>64416.046520996344</v>
      </c>
      <c r="K57" s="34">
        <f t="shared" si="0"/>
        <v>6.7199999999999996E-2</v>
      </c>
    </row>
    <row r="58" spans="2:11" ht="17" x14ac:dyDescent="0.2">
      <c r="B58" s="32" t="s">
        <v>46</v>
      </c>
      <c r="C58" s="26">
        <v>44453.6875</v>
      </c>
      <c r="D58" s="26">
        <v>50469.875</v>
      </c>
      <c r="E58" s="5">
        <v>5.7000000000000002E-3</v>
      </c>
      <c r="F58" s="23">
        <v>5.1999999999999998E-3</v>
      </c>
      <c r="G58" s="24">
        <f>E58/F58-1</f>
        <v>9.6153846153846256E-2</v>
      </c>
      <c r="H58" s="25">
        <f>SUM(C58:D58)/SUM($C$34:$D$60)</f>
        <v>5.4145020214066723E-3</v>
      </c>
      <c r="I58" s="26">
        <f>H58*SUM($C$34:$C$60)</f>
        <v>42545.48312627626</v>
      </c>
      <c r="J58" s="26">
        <f>H58*SUM($D$34:$D$60)</f>
        <v>52378.079373723733</v>
      </c>
      <c r="K58" s="34">
        <f t="shared" si="0"/>
        <v>5.67E-2</v>
      </c>
    </row>
    <row r="59" spans="2:11" ht="17" x14ac:dyDescent="0.2">
      <c r="B59" s="32" t="s">
        <v>54</v>
      </c>
      <c r="C59" s="26">
        <v>42945.3125</v>
      </c>
      <c r="D59" s="26">
        <v>49637.875</v>
      </c>
      <c r="E59" s="5">
        <v>5.4999999999999997E-3</v>
      </c>
      <c r="F59" s="23">
        <v>5.1000000000000004E-3</v>
      </c>
      <c r="G59" s="24">
        <f>E59/F59-1</f>
        <v>7.8431372549019551E-2</v>
      </c>
      <c r="H59" s="25">
        <f>SUM(C59:D59)/SUM($C$34:$D$60)</f>
        <v>5.2810055023695826E-3</v>
      </c>
      <c r="I59" s="26">
        <f>H59*SUM($C$34:$C$60)</f>
        <v>41496.508746794258</v>
      </c>
      <c r="J59" s="26">
        <f>H59*SUM($D$34:$D$60)</f>
        <v>51086.678753205735</v>
      </c>
      <c r="K59" s="34">
        <f t="shared" si="0"/>
        <v>5.5500000000000001E-2</v>
      </c>
    </row>
    <row r="60" spans="2:11" ht="17" x14ac:dyDescent="0.2">
      <c r="B60" s="32" t="s">
        <v>37</v>
      </c>
      <c r="C60" s="26">
        <v>37241.6875</v>
      </c>
      <c r="D60" s="26">
        <v>37969.375</v>
      </c>
      <c r="E60" s="5">
        <v>4.7000000000000002E-3</v>
      </c>
      <c r="F60" s="23">
        <v>3.8999999999999998E-3</v>
      </c>
      <c r="G60" s="24">
        <f>E60/F60-1</f>
        <v>0.20512820512820529</v>
      </c>
      <c r="H60" s="25">
        <f>SUM(C60:D60)/SUM($C$34:$D$60)</f>
        <v>4.290088142639965E-3</v>
      </c>
      <c r="I60" s="26">
        <f>H60*SUM($C$34:$C$60)</f>
        <v>33710.18645136775</v>
      </c>
      <c r="J60" s="26">
        <f>H60*SUM($D$34:$D$60)</f>
        <v>41500.876048632257</v>
      </c>
      <c r="K60" s="34">
        <f t="shared" si="0"/>
        <v>4.7100000000000003E-2</v>
      </c>
    </row>
    <row r="66" spans="2:4" ht="34" x14ac:dyDescent="0.2">
      <c r="B66" s="31" t="s">
        <v>33</v>
      </c>
      <c r="C66" s="33" t="s">
        <v>25</v>
      </c>
      <c r="D66" s="33" t="s">
        <v>26</v>
      </c>
    </row>
    <row r="67" spans="2:4" ht="17" x14ac:dyDescent="0.2">
      <c r="B67" s="32" t="s">
        <v>58</v>
      </c>
      <c r="C67" s="34">
        <v>0.70840000000000003</v>
      </c>
      <c r="D67" s="24">
        <v>6.6287878787878673E-2</v>
      </c>
    </row>
    <row r="68" spans="2:4" ht="17" x14ac:dyDescent="0.2">
      <c r="B68" s="32" t="s">
        <v>55</v>
      </c>
      <c r="C68" s="34">
        <v>0.52700000000000002</v>
      </c>
      <c r="D68" s="24">
        <v>-0.11436950146627556</v>
      </c>
    </row>
    <row r="69" spans="2:4" ht="17" x14ac:dyDescent="0.2">
      <c r="B69" s="32" t="s">
        <v>35</v>
      </c>
      <c r="C69" s="34">
        <v>0.37519999999999998</v>
      </c>
      <c r="D69" s="24">
        <v>9.2920353982300918E-2</v>
      </c>
    </row>
    <row r="70" spans="2:4" ht="17" x14ac:dyDescent="0.2">
      <c r="B70" s="32" t="s">
        <v>38</v>
      </c>
      <c r="C70" s="34">
        <v>0.34770000000000001</v>
      </c>
      <c r="D70" s="24">
        <v>-0.2384937238493724</v>
      </c>
    </row>
    <row r="71" spans="2:4" ht="17" x14ac:dyDescent="0.2">
      <c r="B71" s="32" t="s">
        <v>41</v>
      </c>
      <c r="C71" s="34">
        <v>0.2949</v>
      </c>
      <c r="D71" s="24">
        <v>0.1589403973509933</v>
      </c>
    </row>
    <row r="72" spans="2:4" ht="17" x14ac:dyDescent="0.2">
      <c r="B72" s="32" t="s">
        <v>56</v>
      </c>
      <c r="C72" s="34">
        <v>0.26979999999999998</v>
      </c>
      <c r="D72" s="24">
        <v>-1.620370370370372E-2</v>
      </c>
    </row>
    <row r="73" spans="2:4" ht="17" x14ac:dyDescent="0.2">
      <c r="B73" s="32" t="s">
        <v>43</v>
      </c>
      <c r="C73" s="34">
        <v>0.26219999999999999</v>
      </c>
      <c r="D73" s="24">
        <v>-6.5882352941176503E-2</v>
      </c>
    </row>
    <row r="74" spans="2:4" ht="17" x14ac:dyDescent="0.2">
      <c r="B74" s="32" t="s">
        <v>51</v>
      </c>
      <c r="C74" s="34">
        <v>0.25600000000000001</v>
      </c>
      <c r="D74" s="24">
        <v>0.23943661971830998</v>
      </c>
    </row>
    <row r="75" spans="2:4" ht="17" x14ac:dyDescent="0.2">
      <c r="B75" s="32" t="s">
        <v>53</v>
      </c>
      <c r="C75" s="34">
        <v>0.2427</v>
      </c>
      <c r="D75" s="24">
        <v>-4.5212765957446832E-2</v>
      </c>
    </row>
    <row r="76" spans="2:4" ht="17" x14ac:dyDescent="0.2">
      <c r="B76" s="32" t="s">
        <v>44</v>
      </c>
      <c r="C76" s="34">
        <v>0.21809999999999999</v>
      </c>
      <c r="D76" s="24">
        <v>8.2508250825082508E-2</v>
      </c>
    </row>
    <row r="77" spans="2:4" ht="17" x14ac:dyDescent="0.2">
      <c r="B77" s="32" t="s">
        <v>48</v>
      </c>
      <c r="C77" s="34">
        <v>0.1966</v>
      </c>
      <c r="D77" s="24">
        <v>-0.11072664359861584</v>
      </c>
    </row>
    <row r="78" spans="2:4" ht="17" x14ac:dyDescent="0.2">
      <c r="B78" s="32" t="s">
        <v>36</v>
      </c>
      <c r="C78" s="34">
        <v>0.1676</v>
      </c>
      <c r="D78" s="24">
        <v>-0.10775862068965514</v>
      </c>
    </row>
    <row r="79" spans="2:4" ht="17" x14ac:dyDescent="0.2">
      <c r="B79" s="32" t="s">
        <v>57</v>
      </c>
      <c r="C79" s="34">
        <v>0.1439</v>
      </c>
      <c r="D79" s="24">
        <v>-4.3715846994535457E-2</v>
      </c>
    </row>
    <row r="80" spans="2:4" ht="17" x14ac:dyDescent="0.2">
      <c r="B80" s="32" t="s">
        <v>49</v>
      </c>
      <c r="C80" s="34">
        <v>0.13550000000000001</v>
      </c>
      <c r="D80" s="24">
        <v>-2.3952095808383311E-2</v>
      </c>
    </row>
    <row r="81" spans="2:4" ht="17" x14ac:dyDescent="0.2">
      <c r="B81" s="32" t="s">
        <v>45</v>
      </c>
      <c r="C81" s="34">
        <v>0.1265</v>
      </c>
      <c r="D81" s="24">
        <v>-5.1612903225806472E-2</v>
      </c>
    </row>
    <row r="82" spans="2:4" ht="17" x14ac:dyDescent="0.2">
      <c r="B82" s="32" t="s">
        <v>42</v>
      </c>
      <c r="C82" s="34">
        <v>0.1265</v>
      </c>
      <c r="D82" s="24">
        <v>0.18840579710144945</v>
      </c>
    </row>
    <row r="83" spans="2:4" ht="17" x14ac:dyDescent="0.2">
      <c r="B83" s="32" t="s">
        <v>39</v>
      </c>
      <c r="C83" s="34">
        <v>0.12239999999999999</v>
      </c>
      <c r="D83" s="24">
        <v>3.5211267605633756E-2</v>
      </c>
    </row>
    <row r="84" spans="2:4" ht="17" x14ac:dyDescent="0.2">
      <c r="B84" s="32" t="s">
        <v>59</v>
      </c>
      <c r="C84" s="34">
        <v>0.12230000000000001</v>
      </c>
      <c r="D84" s="24">
        <v>-5.4054054054054057E-2</v>
      </c>
    </row>
    <row r="85" spans="2:4" ht="17" x14ac:dyDescent="0.2">
      <c r="B85" s="32" t="s">
        <v>47</v>
      </c>
      <c r="C85" s="34">
        <v>0.11459999999999999</v>
      </c>
      <c r="D85" s="24">
        <v>-0.14685314685314677</v>
      </c>
    </row>
    <row r="86" spans="2:4" ht="17" x14ac:dyDescent="0.2">
      <c r="B86" s="32" t="s">
        <v>40</v>
      </c>
      <c r="C86" s="34">
        <v>0.112</v>
      </c>
      <c r="D86" s="24">
        <v>-7.7519379844960268E-3</v>
      </c>
    </row>
    <row r="87" spans="2:4" ht="17" x14ac:dyDescent="0.2">
      <c r="B87" s="32" t="s">
        <v>60</v>
      </c>
      <c r="C87" s="34">
        <v>0.10979999999999999</v>
      </c>
      <c r="D87" s="24">
        <v>0.12711864406779649</v>
      </c>
    </row>
    <row r="88" spans="2:4" ht="17" x14ac:dyDescent="0.2">
      <c r="B88" s="32" t="s">
        <v>34</v>
      </c>
      <c r="C88" s="34">
        <v>0.1037</v>
      </c>
      <c r="D88" s="24">
        <v>-5.8333333333333459E-2</v>
      </c>
    </row>
    <row r="89" spans="2:4" ht="17" x14ac:dyDescent="0.2">
      <c r="B89" s="32" t="s">
        <v>52</v>
      </c>
      <c r="C89" s="34">
        <v>8.4699999999999998E-2</v>
      </c>
      <c r="D89" s="24">
        <v>-2.1978021978022011E-2</v>
      </c>
    </row>
    <row r="90" spans="2:4" ht="17" x14ac:dyDescent="0.2">
      <c r="B90" s="32" t="s">
        <v>50</v>
      </c>
      <c r="C90" s="34">
        <v>6.7199999999999996E-2</v>
      </c>
      <c r="D90" s="24">
        <v>0.23333333333333339</v>
      </c>
    </row>
    <row r="91" spans="2:4" ht="17" x14ac:dyDescent="0.2">
      <c r="B91" s="32" t="s">
        <v>46</v>
      </c>
      <c r="C91" s="34">
        <v>5.67E-2</v>
      </c>
      <c r="D91" s="24">
        <v>9.6153846153846256E-2</v>
      </c>
    </row>
    <row r="92" spans="2:4" ht="17" x14ac:dyDescent="0.2">
      <c r="B92" s="32" t="s">
        <v>54</v>
      </c>
      <c r="C92" s="34">
        <v>5.5500000000000001E-2</v>
      </c>
      <c r="D92" s="24">
        <v>7.8431372549019551E-2</v>
      </c>
    </row>
    <row r="93" spans="2:4" ht="17" x14ac:dyDescent="0.2">
      <c r="B93" s="32" t="s">
        <v>37</v>
      </c>
      <c r="C93" s="34">
        <v>4.7100000000000003E-2</v>
      </c>
      <c r="D93" s="24">
        <v>0.20512820512820529</v>
      </c>
    </row>
  </sheetData>
  <conditionalFormatting sqref="G34:G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{26EBCFD4-35B1-EE42-A80E-9C0F398DECC8}</x14:id>
        </ext>
      </extLst>
    </cfRule>
  </conditionalFormatting>
  <conditionalFormatting sqref="D67:D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9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BCFD4-35B1-EE42-A80E-9C0F398DE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H34:H60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9854-E2A9-EF4A-94BD-3017ACF9C9D8}">
  <dimension ref="D3:J21"/>
  <sheetViews>
    <sheetView tabSelected="1" workbookViewId="0">
      <selection activeCell="K8" sqref="K8"/>
    </sheetView>
  </sheetViews>
  <sheetFormatPr baseColWidth="10" defaultRowHeight="16" x14ac:dyDescent="0.2"/>
  <cols>
    <col min="1" max="3" width="10.83203125" style="6"/>
    <col min="4" max="4" width="7.5" style="6" bestFit="1" customWidth="1"/>
    <col min="5" max="9" width="8.1640625" style="6" bestFit="1" customWidth="1"/>
    <col min="10" max="16384" width="10.83203125" style="6"/>
  </cols>
  <sheetData>
    <row r="3" spans="4:10" ht="20" x14ac:dyDescent="0.2">
      <c r="E3" s="56" t="s">
        <v>64</v>
      </c>
    </row>
    <row r="5" spans="4:10" ht="17" thickBot="1" x14ac:dyDescent="0.25">
      <c r="D5" s="39"/>
      <c r="E5" s="36" t="s">
        <v>33</v>
      </c>
      <c r="F5" s="38" t="s">
        <v>63</v>
      </c>
      <c r="G5" s="38" t="s">
        <v>62</v>
      </c>
      <c r="H5" s="38" t="s">
        <v>0</v>
      </c>
      <c r="I5" s="38" t="s">
        <v>1</v>
      </c>
      <c r="J5" s="35"/>
    </row>
    <row r="6" spans="4:10" x14ac:dyDescent="0.2">
      <c r="D6" s="36" t="s">
        <v>33</v>
      </c>
      <c r="E6" s="40">
        <v>1</v>
      </c>
      <c r="F6" s="41">
        <v>0</v>
      </c>
      <c r="G6" s="41">
        <v>0</v>
      </c>
      <c r="H6" s="41">
        <v>0.16439999999999999</v>
      </c>
      <c r="I6" s="42">
        <v>0.1661</v>
      </c>
      <c r="J6" s="35"/>
    </row>
    <row r="7" spans="4:10" x14ac:dyDescent="0.2">
      <c r="D7" s="37" t="s">
        <v>63</v>
      </c>
      <c r="E7" s="43">
        <v>0</v>
      </c>
      <c r="F7" s="40">
        <v>1</v>
      </c>
      <c r="G7" s="40">
        <v>0</v>
      </c>
      <c r="H7" s="40">
        <v>-0.1847</v>
      </c>
      <c r="I7" s="44">
        <v>-0.15129999999999999</v>
      </c>
      <c r="J7" s="35"/>
    </row>
    <row r="8" spans="4:10" x14ac:dyDescent="0.2">
      <c r="D8" s="37" t="s">
        <v>62</v>
      </c>
      <c r="E8" s="43">
        <v>0</v>
      </c>
      <c r="F8" s="40">
        <v>0</v>
      </c>
      <c r="G8" s="40">
        <v>1</v>
      </c>
      <c r="H8" s="40">
        <v>2.3099999999999999E-2</v>
      </c>
      <c r="I8" s="44">
        <v>8.5000000000000006E-3</v>
      </c>
      <c r="J8" s="35"/>
    </row>
    <row r="9" spans="4:10" x14ac:dyDescent="0.2">
      <c r="D9" s="37" t="s">
        <v>0</v>
      </c>
      <c r="E9" s="43">
        <v>0.16439999999999999</v>
      </c>
      <c r="F9" s="40">
        <v>-0.1847</v>
      </c>
      <c r="G9" s="40">
        <v>2.3099999999999999E-2</v>
      </c>
      <c r="H9" s="40">
        <v>1</v>
      </c>
      <c r="I9" s="44">
        <v>0.94330000000000003</v>
      </c>
      <c r="J9" s="35"/>
    </row>
    <row r="10" spans="4:10" ht="17" thickBot="1" x14ac:dyDescent="0.25">
      <c r="D10" s="37" t="s">
        <v>1</v>
      </c>
      <c r="E10" s="45">
        <v>0.1661</v>
      </c>
      <c r="F10" s="46">
        <v>-0.15129999999999999</v>
      </c>
      <c r="G10" s="46">
        <v>8.5000000000000006E-3</v>
      </c>
      <c r="H10" s="46">
        <v>0.94330000000000003</v>
      </c>
      <c r="I10" s="47">
        <v>1</v>
      </c>
      <c r="J10" s="35"/>
    </row>
    <row r="14" spans="4:10" ht="20" x14ac:dyDescent="0.2">
      <c r="E14" s="56" t="s">
        <v>65</v>
      </c>
    </row>
    <row r="16" spans="4:10" ht="17" thickBot="1" x14ac:dyDescent="0.25">
      <c r="D16" s="39"/>
      <c r="E16" s="36" t="s">
        <v>33</v>
      </c>
      <c r="F16" s="38" t="s">
        <v>63</v>
      </c>
      <c r="G16" s="38" t="s">
        <v>62</v>
      </c>
      <c r="H16" s="38" t="s">
        <v>0</v>
      </c>
      <c r="I16" s="38" t="s">
        <v>1</v>
      </c>
    </row>
    <row r="17" spans="4:9" x14ac:dyDescent="0.2">
      <c r="D17" s="36" t="s">
        <v>33</v>
      </c>
      <c r="E17" s="48">
        <v>1</v>
      </c>
      <c r="F17" s="49">
        <v>0</v>
      </c>
      <c r="G17" s="49">
        <v>0</v>
      </c>
      <c r="H17" s="49">
        <v>4.5100000000000001E-2</v>
      </c>
      <c r="I17" s="50">
        <v>4.3900000000000002E-2</v>
      </c>
    </row>
    <row r="18" spans="4:9" x14ac:dyDescent="0.2">
      <c r="D18" s="37" t="s">
        <v>63</v>
      </c>
      <c r="E18" s="51">
        <v>0</v>
      </c>
      <c r="F18" s="48">
        <v>1</v>
      </c>
      <c r="G18" s="48">
        <v>0</v>
      </c>
      <c r="H18" s="48">
        <v>-0.26090000000000002</v>
      </c>
      <c r="I18" s="52">
        <v>-0.156</v>
      </c>
    </row>
    <row r="19" spans="4:9" x14ac:dyDescent="0.2">
      <c r="D19" s="37" t="s">
        <v>62</v>
      </c>
      <c r="E19" s="51">
        <v>0</v>
      </c>
      <c r="F19" s="48">
        <v>0</v>
      </c>
      <c r="G19" s="48">
        <v>1</v>
      </c>
      <c r="H19" s="48">
        <v>5.4399999999999997E-2</v>
      </c>
      <c r="I19" s="52">
        <v>3.6499999999999998E-2</v>
      </c>
    </row>
    <row r="20" spans="4:9" x14ac:dyDescent="0.2">
      <c r="D20" s="37" t="s">
        <v>0</v>
      </c>
      <c r="E20" s="51">
        <v>4.5100000000000001E-2</v>
      </c>
      <c r="F20" s="48">
        <v>-0.26090000000000002</v>
      </c>
      <c r="G20" s="48">
        <v>5.4399999999999997E-2</v>
      </c>
      <c r="H20" s="48">
        <v>1</v>
      </c>
      <c r="I20" s="52">
        <v>0.97470000000000001</v>
      </c>
    </row>
    <row r="21" spans="4:9" ht="17" thickBot="1" x14ac:dyDescent="0.25">
      <c r="D21" s="37" t="s">
        <v>1</v>
      </c>
      <c r="E21" s="53">
        <v>4.3900000000000002E-2</v>
      </c>
      <c r="F21" s="54">
        <v>-0.156</v>
      </c>
      <c r="G21" s="54">
        <v>3.6499999999999998E-2</v>
      </c>
      <c r="H21" s="54">
        <v>0.97470000000000001</v>
      </c>
      <c r="I21" s="55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c3ba50a-93e8-411f-aceb-87183474575f}" enabled="1" method="Standard" siteId="{3bfeb222-e42c-4535-aace-ea6f775136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Estat_faixa_salarial</vt:lpstr>
      <vt:lpstr>Estat_capital_faixa_salarial</vt:lpstr>
      <vt:lpstr>faixa e capital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Bolsoni, Luisa</dc:creator>
  <cp:lastModifiedBy>Bolsoni, Luisa</cp:lastModifiedBy>
  <dcterms:created xsi:type="dcterms:W3CDTF">2024-03-09T12:32:33Z</dcterms:created>
  <dcterms:modified xsi:type="dcterms:W3CDTF">2024-03-10T20:41:55Z</dcterms:modified>
</cp:coreProperties>
</file>