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5460" tabRatio="500" activeTab="2"/>
  </bookViews>
  <sheets>
    <sheet name="Hoja1" sheetId="1" r:id="rId1"/>
    <sheet name="Hoja2" sheetId="2" r:id="rId2"/>
    <sheet name="Hoja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17" i="3" l="1"/>
  <c r="L17" i="3"/>
  <c r="K18" i="3"/>
  <c r="L18" i="3"/>
  <c r="K21" i="3" a="1"/>
  <c r="K21" i="3"/>
  <c r="L21" i="3"/>
  <c r="M21" i="3"/>
  <c r="K22" i="3"/>
  <c r="L22" i="3"/>
  <c r="M22" i="3"/>
  <c r="K23" i="3"/>
  <c r="L23" i="3"/>
  <c r="M23" i="3"/>
  <c r="N18" i="3"/>
  <c r="N17" i="3"/>
  <c r="N16" i="3"/>
  <c r="M18" i="3"/>
  <c r="M17" i="3"/>
  <c r="M16" i="3"/>
  <c r="L16" i="3"/>
  <c r="K16" i="3"/>
  <c r="K11" i="3"/>
  <c r="K10" i="3"/>
  <c r="K9" i="3"/>
  <c r="K8" i="3"/>
  <c r="K7" i="3"/>
  <c r="K6" i="3"/>
  <c r="K5" i="3"/>
  <c r="K4" i="3"/>
  <c r="K3" i="3"/>
  <c r="K2" i="3"/>
  <c r="J11" i="3"/>
  <c r="I11" i="3"/>
  <c r="J10" i="3"/>
  <c r="J9" i="3"/>
  <c r="J8" i="3"/>
  <c r="J7" i="3"/>
  <c r="J6" i="3"/>
  <c r="J5" i="3"/>
  <c r="J4" i="3"/>
  <c r="J3" i="3"/>
  <c r="I3" i="3"/>
  <c r="I4" i="3"/>
  <c r="I5" i="3"/>
  <c r="I6" i="3"/>
  <c r="I7" i="3"/>
  <c r="I8" i="3"/>
  <c r="I9" i="3"/>
  <c r="I10" i="3"/>
  <c r="J2" i="3"/>
  <c r="I2" i="3"/>
  <c r="B19" i="3"/>
  <c r="B18" i="3"/>
  <c r="B20" i="3"/>
  <c r="H11" i="3"/>
  <c r="G11" i="3"/>
  <c r="H10" i="3"/>
  <c r="H9" i="3"/>
  <c r="H8" i="3"/>
  <c r="H7" i="3"/>
  <c r="H6" i="3"/>
  <c r="H5" i="3"/>
  <c r="H4" i="3"/>
  <c r="H3" i="3"/>
  <c r="H2" i="3"/>
  <c r="G3" i="3"/>
  <c r="G4" i="3"/>
  <c r="G5" i="3"/>
  <c r="G6" i="3"/>
  <c r="G7" i="3"/>
  <c r="G8" i="3"/>
  <c r="G9" i="3"/>
  <c r="G10" i="3"/>
  <c r="G2" i="3"/>
  <c r="F3" i="3"/>
  <c r="F4" i="3"/>
  <c r="F5" i="3"/>
  <c r="F6" i="3"/>
  <c r="F7" i="3"/>
  <c r="F8" i="3"/>
  <c r="F9" i="3"/>
  <c r="F10" i="3"/>
  <c r="F11" i="3"/>
  <c r="F2" i="3"/>
  <c r="B15" i="3"/>
  <c r="B16" i="3"/>
  <c r="B14" i="3"/>
  <c r="C12" i="3"/>
  <c r="B12" i="3"/>
  <c r="E11" i="3"/>
  <c r="C11" i="3"/>
  <c r="D11" i="3"/>
  <c r="B11" i="3"/>
  <c r="E3" i="3"/>
  <c r="E4" i="3"/>
  <c r="E5" i="3"/>
  <c r="E6" i="3"/>
  <c r="E7" i="3"/>
  <c r="E8" i="3"/>
  <c r="E9" i="3"/>
  <c r="E10" i="3"/>
  <c r="E2" i="3"/>
  <c r="D3" i="3"/>
  <c r="D4" i="3"/>
  <c r="D5" i="3"/>
  <c r="D6" i="3"/>
  <c r="D7" i="3"/>
  <c r="D8" i="3"/>
  <c r="D9" i="3"/>
  <c r="D10" i="3"/>
  <c r="D2" i="3"/>
  <c r="B16" i="1"/>
  <c r="B15" i="1"/>
  <c r="C11" i="1"/>
  <c r="B11" i="1"/>
  <c r="E10" i="1"/>
  <c r="E3" i="1"/>
  <c r="E4" i="1"/>
  <c r="E5" i="1"/>
  <c r="E6" i="1"/>
  <c r="E7" i="1"/>
  <c r="E8" i="1"/>
  <c r="E9" i="1"/>
  <c r="E2" i="1"/>
  <c r="D10" i="1"/>
  <c r="C10" i="1"/>
  <c r="D3" i="1"/>
  <c r="D4" i="1"/>
  <c r="D5" i="1"/>
  <c r="D6" i="1"/>
  <c r="D7" i="1"/>
  <c r="D8" i="1"/>
  <c r="D9" i="1"/>
  <c r="D2" i="1"/>
  <c r="B13" i="1"/>
  <c r="B10" i="1"/>
  <c r="D1" i="2"/>
  <c r="C2" i="2"/>
  <c r="D2" i="2"/>
  <c r="C3" i="2"/>
  <c r="D3" i="2"/>
  <c r="C4" i="2"/>
  <c r="D4" i="2"/>
  <c r="C5" i="2"/>
  <c r="D5" i="2"/>
  <c r="C6" i="2"/>
  <c r="D6" i="2"/>
  <c r="C7" i="2"/>
  <c r="D7" i="2"/>
  <c r="C8" i="2"/>
  <c r="D8" i="2"/>
  <c r="C9" i="2"/>
  <c r="D9" i="2"/>
  <c r="C10" i="2"/>
  <c r="D10" i="2"/>
  <c r="C11" i="2"/>
  <c r="D11" i="2"/>
  <c r="C1" i="2"/>
  <c r="B2" i="2"/>
  <c r="B3" i="2"/>
  <c r="B4" i="2"/>
  <c r="B5" i="2"/>
  <c r="B6" i="2"/>
  <c r="B7" i="2"/>
  <c r="B8" i="2"/>
  <c r="B9" i="2"/>
  <c r="B10" i="2"/>
  <c r="B11" i="2"/>
  <c r="B1" i="2"/>
  <c r="K25" i="3" a="1"/>
  <c r="K25" i="3"/>
  <c r="K26" i="3"/>
  <c r="K27" i="3"/>
</calcChain>
</file>

<file path=xl/sharedStrings.xml><?xml version="1.0" encoding="utf-8"?>
<sst xmlns="http://schemas.openxmlformats.org/spreadsheetml/2006/main" count="41" uniqueCount="25">
  <si>
    <t>x</t>
  </si>
  <si>
    <t>y</t>
  </si>
  <si>
    <t>suma</t>
  </si>
  <si>
    <t>n</t>
  </si>
  <si>
    <t>promedio</t>
  </si>
  <si>
    <t>a0</t>
  </si>
  <si>
    <t>a1</t>
  </si>
  <si>
    <t>xy</t>
  </si>
  <si>
    <t>x^2</t>
  </si>
  <si>
    <t>Suma</t>
  </si>
  <si>
    <t>Promedio</t>
  </si>
  <si>
    <t>ymod</t>
  </si>
  <si>
    <t>(y-ymod)^2</t>
  </si>
  <si>
    <t>(y-y_)^2</t>
  </si>
  <si>
    <t>St</t>
  </si>
  <si>
    <t>Sr</t>
  </si>
  <si>
    <t>r</t>
  </si>
  <si>
    <t>x^3</t>
  </si>
  <si>
    <t>x^4</t>
  </si>
  <si>
    <t>x^2y</t>
  </si>
  <si>
    <t>a2</t>
  </si>
  <si>
    <t>b</t>
  </si>
  <si>
    <t>Matriz inversa</t>
  </si>
  <si>
    <t>Matriz original</t>
  </si>
  <si>
    <t>Multiplicar (inv(A)*b)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</si>
</sst>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</cellXfs>
  <cellStyles count="6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rendline>
            <c:trendlineType val="linear"/>
            <c:dispRSqr val="1"/>
            <c:dispEq val="1"/>
            <c:trendlineLbl>
              <c:layout>
                <c:manualLayout>
                  <c:x val="-0.291111797299847"/>
                  <c:y val="0.137342948953811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sz="3000"/>
                  </a:pPr>
                  <a:endParaRPr lang="es-ES"/>
                </a:p>
              </c:txPr>
            </c:trendlineLbl>
          </c:trendline>
          <c:trendline>
            <c:trendlineType val="poly"/>
            <c:order val="2"/>
            <c:dispRSqr val="1"/>
            <c:dispEq val="1"/>
            <c:trendlineLbl>
              <c:layout>
                <c:manualLayout>
                  <c:x val="0.0535683529754859"/>
                  <c:y val="-0.0623052959501558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sz="3000"/>
                  </a:pPr>
                  <a:endParaRPr lang="es-ES"/>
                </a:p>
              </c:txPr>
            </c:trendlineLbl>
          </c:trendline>
          <c:trendline>
            <c:trendlineType val="poly"/>
            <c:order val="5"/>
            <c:dispRSqr val="0"/>
            <c:dispEq val="0"/>
          </c:trendline>
          <c:cat>
            <c:numRef>
              <c:f>Hoja1!$B$2:$B$9</c:f>
              <c:numCache>
                <c:formatCode>General</c:formatCode>
                <c:ptCount val="8"/>
                <c:pt idx="0">
                  <c:v>0.0</c:v>
                </c:pt>
                <c:pt idx="1">
                  <c:v>2.0</c:v>
                </c:pt>
                <c:pt idx="2">
                  <c:v>4.0</c:v>
                </c:pt>
                <c:pt idx="3">
                  <c:v>6.0</c:v>
                </c:pt>
                <c:pt idx="4">
                  <c:v>8.0</c:v>
                </c:pt>
                <c:pt idx="5">
                  <c:v>10.0</c:v>
                </c:pt>
                <c:pt idx="6">
                  <c:v>12.0</c:v>
                </c:pt>
                <c:pt idx="7">
                  <c:v>14.0</c:v>
                </c:pt>
              </c:numCache>
            </c:numRef>
          </c:cat>
          <c:val>
            <c:numRef>
              <c:f>Hoja1!$C$2:$C$9</c:f>
              <c:numCache>
                <c:formatCode>General</c:formatCode>
                <c:ptCount val="8"/>
                <c:pt idx="0">
                  <c:v>0.1</c:v>
                </c:pt>
                <c:pt idx="1">
                  <c:v>5.32</c:v>
                </c:pt>
                <c:pt idx="2">
                  <c:v>7.8</c:v>
                </c:pt>
                <c:pt idx="3">
                  <c:v>8.0</c:v>
                </c:pt>
                <c:pt idx="4">
                  <c:v>8.03</c:v>
                </c:pt>
                <c:pt idx="5">
                  <c:v>6.27</c:v>
                </c:pt>
                <c:pt idx="6">
                  <c:v>3.54</c:v>
                </c:pt>
                <c:pt idx="7">
                  <c:v>0.2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6766664"/>
        <c:axId val="2076769784"/>
      </c:lineChart>
      <c:catAx>
        <c:axId val="20767666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76769784"/>
        <c:crosses val="autoZero"/>
        <c:auto val="1"/>
        <c:lblAlgn val="ctr"/>
        <c:lblOffset val="100"/>
        <c:noMultiLvlLbl val="0"/>
      </c:catAx>
      <c:valAx>
        <c:axId val="20767697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767666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rendline>
            <c:trendlineType val="linear"/>
            <c:dispRSqr val="1"/>
            <c:dispEq val="1"/>
            <c:trendlineLbl>
              <c:layout>
                <c:manualLayout>
                  <c:x val="-0.000609361329833771"/>
                  <c:y val="-0.202359652960047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sz="3000"/>
                  </a:pPr>
                  <a:endParaRPr lang="es-ES"/>
                </a:p>
              </c:txPr>
            </c:trendlineLbl>
          </c:trendline>
          <c:xVal>
            <c:numRef>
              <c:f>Hoja2!$A$1:$A$11</c:f>
              <c:numCache>
                <c:formatCode>General</c:formatCode>
                <c:ptCount val="11"/>
                <c:pt idx="0">
                  <c:v>0.8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</c:numCache>
            </c:numRef>
          </c:xVal>
          <c:yVal>
            <c:numRef>
              <c:f>Hoja2!$B$1:$B$11</c:f>
              <c:numCache>
                <c:formatCode>General</c:formatCode>
                <c:ptCount val="11"/>
                <c:pt idx="0">
                  <c:v>2.225540928492468</c:v>
                </c:pt>
                <c:pt idx="1">
                  <c:v>2.718281828459045</c:v>
                </c:pt>
                <c:pt idx="2">
                  <c:v>7.38905609893065</c:v>
                </c:pt>
                <c:pt idx="3">
                  <c:v>20.08553692318767</c:v>
                </c:pt>
                <c:pt idx="4">
                  <c:v>54.59815003314423</c:v>
                </c:pt>
                <c:pt idx="5">
                  <c:v>148.4131591025766</c:v>
                </c:pt>
                <c:pt idx="6">
                  <c:v>403.4287934927351</c:v>
                </c:pt>
                <c:pt idx="7">
                  <c:v>1096.633158428459</c:v>
                </c:pt>
                <c:pt idx="8">
                  <c:v>2980.957987041728</c:v>
                </c:pt>
                <c:pt idx="9">
                  <c:v>8103.083927575384</c:v>
                </c:pt>
                <c:pt idx="10">
                  <c:v>22026.46579480672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6856232"/>
        <c:axId val="2076859096"/>
      </c:scatterChart>
      <c:valAx>
        <c:axId val="20768562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76859096"/>
        <c:crosses val="autoZero"/>
        <c:crossBetween val="midCat"/>
      </c:valAx>
      <c:valAx>
        <c:axId val="20768590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7685623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rendline>
            <c:trendlineType val="linear"/>
            <c:dispRSqr val="1"/>
            <c:dispEq val="1"/>
            <c:trendlineLbl>
              <c:layout/>
              <c:numFmt formatCode="General" sourceLinked="0"/>
              <c:txPr>
                <a:bodyPr/>
                <a:lstStyle/>
                <a:p>
                  <a:pPr>
                    <a:defRPr sz="3000"/>
                  </a:pPr>
                  <a:endParaRPr lang="es-ES"/>
                </a:p>
              </c:txPr>
            </c:trendlineLbl>
          </c:trendline>
          <c:xVal>
            <c:numRef>
              <c:f>Hoja2!$C$1:$C$11</c:f>
              <c:numCache>
                <c:formatCode>General</c:formatCode>
                <c:ptCount val="11"/>
                <c:pt idx="0">
                  <c:v>-0.22314355131421</c:v>
                </c:pt>
                <c:pt idx="1">
                  <c:v>0.0</c:v>
                </c:pt>
                <c:pt idx="2">
                  <c:v>0.693147180559945</c:v>
                </c:pt>
                <c:pt idx="3">
                  <c:v>1.09861228866811</c:v>
                </c:pt>
                <c:pt idx="4">
                  <c:v>1.386294361119891</c:v>
                </c:pt>
                <c:pt idx="5">
                  <c:v>1.6094379124341</c:v>
                </c:pt>
                <c:pt idx="6">
                  <c:v>1.791759469228055</c:v>
                </c:pt>
                <c:pt idx="7">
                  <c:v>1.945910149055313</c:v>
                </c:pt>
                <c:pt idx="8">
                  <c:v>2.079441541679836</c:v>
                </c:pt>
                <c:pt idx="9">
                  <c:v>2.19722457733622</c:v>
                </c:pt>
                <c:pt idx="10">
                  <c:v>2.302585092994046</c:v>
                </c:pt>
              </c:numCache>
            </c:numRef>
          </c:xVal>
          <c:yVal>
            <c:numRef>
              <c:f>Hoja2!$D$1:$D$11</c:f>
              <c:numCache>
                <c:formatCode>General</c:formatCode>
                <c:ptCount val="11"/>
                <c:pt idx="0">
                  <c:v>0.8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6886056"/>
        <c:axId val="2076888920"/>
      </c:scatterChart>
      <c:valAx>
        <c:axId val="2076886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76888920"/>
        <c:crosses val="autoZero"/>
        <c:crossBetween val="midCat"/>
      </c:valAx>
      <c:valAx>
        <c:axId val="20768889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7688605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trendline>
            <c:trendlineType val="linear"/>
            <c:dispRSqr val="0"/>
            <c:dispEq val="0"/>
          </c:trendline>
          <c:trendline>
            <c:trendlineType val="poly"/>
            <c:order val="2"/>
            <c:dispRSqr val="1"/>
            <c:dispEq val="1"/>
            <c:trendlineLbl>
              <c:layout>
                <c:manualLayout>
                  <c:x val="0.000211053865180433"/>
                  <c:y val="-0.06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sz="2400"/>
                  </a:pPr>
                  <a:endParaRPr lang="es-ES"/>
                </a:p>
              </c:txPr>
            </c:trendlineLbl>
          </c:trendline>
          <c:xVal>
            <c:numRef>
              <c:f>Hoja3!$B$2:$B$10</c:f>
              <c:numCache>
                <c:formatCode>General</c:formatCode>
                <c:ptCount val="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</c:numCache>
            </c:numRef>
          </c:xVal>
          <c:yVal>
            <c:numRef>
              <c:f>Hoja3!$C$2:$C$10</c:f>
              <c:numCache>
                <c:formatCode>General</c:formatCode>
                <c:ptCount val="9"/>
                <c:pt idx="0">
                  <c:v>1.0</c:v>
                </c:pt>
                <c:pt idx="1">
                  <c:v>1.5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8.0</c:v>
                </c:pt>
                <c:pt idx="7">
                  <c:v>10.0</c:v>
                </c:pt>
                <c:pt idx="8">
                  <c:v>13.0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9255560"/>
        <c:axId val="2099296952"/>
      </c:scatterChart>
      <c:valAx>
        <c:axId val="20992555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99296952"/>
        <c:crosses val="autoZero"/>
        <c:crossBetween val="midCat"/>
      </c:valAx>
      <c:valAx>
        <c:axId val="20992969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9925556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146050</xdr:colOff>
      <xdr:row>12</xdr:row>
      <xdr:rowOff>120650</xdr:rowOff>
    </xdr:from>
    <xdr:to>
      <xdr:col>9</xdr:col>
      <xdr:colOff>196850</xdr:colOff>
      <xdr:row>34</xdr:row>
      <xdr:rowOff>6350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419100</xdr:colOff>
      <xdr:row>2</xdr:row>
      <xdr:rowOff>12700</xdr:rowOff>
    </xdr:from>
    <xdr:to>
      <xdr:col>10</xdr:col>
      <xdr:colOff>38100</xdr:colOff>
      <xdr:row>16</xdr:row>
      <xdr:rowOff>88900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419100</xdr:colOff>
      <xdr:row>15</xdr:row>
      <xdr:rowOff>152400</xdr:rowOff>
    </xdr:from>
    <xdr:to>
      <xdr:col>10</xdr:col>
      <xdr:colOff>38100</xdr:colOff>
      <xdr:row>30</xdr:row>
      <xdr:rowOff>38100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12700</xdr:colOff>
      <xdr:row>10</xdr:row>
      <xdr:rowOff>184150</xdr:rowOff>
    </xdr:from>
    <xdr:to>
      <xdr:col>8</xdr:col>
      <xdr:colOff>514350</xdr:colOff>
      <xdr:row>24</xdr:row>
      <xdr:rowOff>57150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zoomScale="200" zoomScaleNormal="200" zoomScalePageLayoutView="200" workbookViewId="0">
      <pane ySplit="1" topLeftCell="A20" activePane="bottomLeft" state="frozen"/>
      <selection pane="bottomLeft" activeCell="C4" sqref="C4"/>
    </sheetView>
  </sheetViews>
  <sheetFormatPr baseColWidth="10" defaultRowHeight="15" x14ac:dyDescent="0"/>
  <sheetData>
    <row r="1" spans="1:5">
      <c r="B1" t="s">
        <v>0</v>
      </c>
      <c r="C1" t="s">
        <v>1</v>
      </c>
      <c r="D1" t="s">
        <v>7</v>
      </c>
      <c r="E1" t="s">
        <v>8</v>
      </c>
    </row>
    <row r="2" spans="1:5">
      <c r="B2">
        <v>0</v>
      </c>
      <c r="C2">
        <v>0.1</v>
      </c>
      <c r="D2">
        <f>B2*C2</f>
        <v>0</v>
      </c>
      <c r="E2">
        <f>B2^2</f>
        <v>0</v>
      </c>
    </row>
    <row r="3" spans="1:5">
      <c r="B3">
        <v>2</v>
      </c>
      <c r="C3">
        <v>5.32</v>
      </c>
      <c r="D3">
        <f t="shared" ref="D3:D9" si="0">B3*C3</f>
        <v>10.64</v>
      </c>
      <c r="E3">
        <f t="shared" ref="E3:E9" si="1">B3^2</f>
        <v>4</v>
      </c>
    </row>
    <row r="4" spans="1:5">
      <c r="B4">
        <v>4</v>
      </c>
      <c r="C4">
        <v>7.8</v>
      </c>
      <c r="D4">
        <f t="shared" si="0"/>
        <v>31.2</v>
      </c>
      <c r="E4">
        <f t="shared" si="1"/>
        <v>16</v>
      </c>
    </row>
    <row r="5" spans="1:5">
      <c r="B5">
        <v>6</v>
      </c>
      <c r="C5">
        <v>8</v>
      </c>
      <c r="D5">
        <f t="shared" si="0"/>
        <v>48</v>
      </c>
      <c r="E5">
        <f t="shared" si="1"/>
        <v>36</v>
      </c>
    </row>
    <row r="6" spans="1:5">
      <c r="B6">
        <v>8</v>
      </c>
      <c r="C6">
        <v>8.0299999999999994</v>
      </c>
      <c r="D6">
        <f t="shared" si="0"/>
        <v>64.239999999999995</v>
      </c>
      <c r="E6">
        <f t="shared" si="1"/>
        <v>64</v>
      </c>
    </row>
    <row r="7" spans="1:5">
      <c r="B7">
        <v>10</v>
      </c>
      <c r="C7">
        <v>6.27</v>
      </c>
      <c r="D7">
        <f t="shared" si="0"/>
        <v>62.699999999999996</v>
      </c>
      <c r="E7">
        <f t="shared" si="1"/>
        <v>100</v>
      </c>
    </row>
    <row r="8" spans="1:5">
      <c r="B8">
        <v>12</v>
      </c>
      <c r="C8">
        <v>3.54</v>
      </c>
      <c r="D8">
        <f t="shared" si="0"/>
        <v>42.480000000000004</v>
      </c>
      <c r="E8">
        <f t="shared" si="1"/>
        <v>144</v>
      </c>
    </row>
    <row r="9" spans="1:5">
      <c r="B9">
        <v>14</v>
      </c>
      <c r="C9">
        <v>0.2</v>
      </c>
      <c r="D9">
        <f t="shared" si="0"/>
        <v>2.8000000000000003</v>
      </c>
      <c r="E9">
        <f t="shared" si="1"/>
        <v>196</v>
      </c>
    </row>
    <row r="10" spans="1:5">
      <c r="A10" t="s">
        <v>2</v>
      </c>
      <c r="B10">
        <f>SUM(B2:B9)</f>
        <v>56</v>
      </c>
      <c r="C10">
        <f>SUM(C2:C9)</f>
        <v>39.26</v>
      </c>
      <c r="D10">
        <f>SUM(D2:D9)</f>
        <v>262.06</v>
      </c>
      <c r="E10">
        <f>SUM(E2:E9)</f>
        <v>560</v>
      </c>
    </row>
    <row r="11" spans="1:5">
      <c r="A11" t="s">
        <v>4</v>
      </c>
      <c r="B11">
        <f>B10/$B$13</f>
        <v>7</v>
      </c>
      <c r="C11">
        <f>C10/$B$13</f>
        <v>4.9074999999999998</v>
      </c>
    </row>
    <row r="13" spans="1:5">
      <c r="A13" t="s">
        <v>3</v>
      </c>
      <c r="B13">
        <f>COUNT(B2:B9)</f>
        <v>8</v>
      </c>
    </row>
    <row r="15" spans="1:5">
      <c r="A15" t="s">
        <v>5</v>
      </c>
      <c r="B15">
        <f>C11-B16*B11</f>
        <v>5.439166666666666</v>
      </c>
    </row>
    <row r="16" spans="1:5">
      <c r="A16" t="s">
        <v>6</v>
      </c>
      <c r="B16">
        <f>(B13*D10-B10*C10)/(B13*E10-B10^2)</f>
        <v>-7.5952380952380896E-2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1" sqref="C1:D11"/>
    </sheetView>
  </sheetViews>
  <sheetFormatPr baseColWidth="10" defaultRowHeight="15" x14ac:dyDescent="0"/>
  <sheetData>
    <row r="1" spans="1:4">
      <c r="A1">
        <v>0.8</v>
      </c>
      <c r="B1">
        <f>EXP(A1)</f>
        <v>2.2255409284924679</v>
      </c>
      <c r="C1">
        <f>LN(A1)</f>
        <v>-0.22314355131420971</v>
      </c>
      <c r="D1">
        <f>LN(B1)</f>
        <v>0.80000000000000016</v>
      </c>
    </row>
    <row r="2" spans="1:4">
      <c r="A2">
        <v>1</v>
      </c>
      <c r="B2">
        <f t="shared" ref="B2:B11" si="0">EXP(A2)</f>
        <v>2.7182818284590451</v>
      </c>
      <c r="C2">
        <f t="shared" ref="C2:C11" si="1">LN(A2)</f>
        <v>0</v>
      </c>
      <c r="D2">
        <f t="shared" ref="D2:D11" si="2">LN(B2)</f>
        <v>1</v>
      </c>
    </row>
    <row r="3" spans="1:4">
      <c r="A3">
        <v>2</v>
      </c>
      <c r="B3">
        <f t="shared" si="0"/>
        <v>7.3890560989306504</v>
      </c>
      <c r="C3">
        <f t="shared" si="1"/>
        <v>0.69314718055994529</v>
      </c>
      <c r="D3">
        <f t="shared" si="2"/>
        <v>2</v>
      </c>
    </row>
    <row r="4" spans="1:4">
      <c r="A4">
        <v>3</v>
      </c>
      <c r="B4">
        <f t="shared" si="0"/>
        <v>20.085536923187668</v>
      </c>
      <c r="C4">
        <f t="shared" si="1"/>
        <v>1.0986122886681098</v>
      </c>
      <c r="D4">
        <f t="shared" si="2"/>
        <v>3</v>
      </c>
    </row>
    <row r="5" spans="1:4">
      <c r="A5">
        <v>4</v>
      </c>
      <c r="B5">
        <f t="shared" si="0"/>
        <v>54.598150033144236</v>
      </c>
      <c r="C5">
        <f t="shared" si="1"/>
        <v>1.3862943611198906</v>
      </c>
      <c r="D5">
        <f t="shared" si="2"/>
        <v>4</v>
      </c>
    </row>
    <row r="6" spans="1:4">
      <c r="A6">
        <v>5</v>
      </c>
      <c r="B6">
        <f t="shared" si="0"/>
        <v>148.4131591025766</v>
      </c>
      <c r="C6">
        <f t="shared" si="1"/>
        <v>1.6094379124341003</v>
      </c>
      <c r="D6">
        <f t="shared" si="2"/>
        <v>5</v>
      </c>
    </row>
    <row r="7" spans="1:4">
      <c r="A7">
        <v>6</v>
      </c>
      <c r="B7">
        <f t="shared" si="0"/>
        <v>403.42879349273511</v>
      </c>
      <c r="C7">
        <f t="shared" si="1"/>
        <v>1.791759469228055</v>
      </c>
      <c r="D7">
        <f t="shared" si="2"/>
        <v>6</v>
      </c>
    </row>
    <row r="8" spans="1:4">
      <c r="A8">
        <v>7</v>
      </c>
      <c r="B8">
        <f t="shared" si="0"/>
        <v>1096.6331584284585</v>
      </c>
      <c r="C8">
        <f t="shared" si="1"/>
        <v>1.9459101490553132</v>
      </c>
      <c r="D8">
        <f t="shared" si="2"/>
        <v>7</v>
      </c>
    </row>
    <row r="9" spans="1:4">
      <c r="A9">
        <v>8</v>
      </c>
      <c r="B9">
        <f t="shared" si="0"/>
        <v>2980.9579870417283</v>
      </c>
      <c r="C9">
        <f t="shared" si="1"/>
        <v>2.0794415416798357</v>
      </c>
      <c r="D9">
        <f t="shared" si="2"/>
        <v>8</v>
      </c>
    </row>
    <row r="10" spans="1:4">
      <c r="A10">
        <v>9</v>
      </c>
      <c r="B10">
        <f t="shared" si="0"/>
        <v>8103.0839275753842</v>
      </c>
      <c r="C10">
        <f t="shared" si="1"/>
        <v>2.1972245773362196</v>
      </c>
      <c r="D10">
        <f t="shared" si="2"/>
        <v>9</v>
      </c>
    </row>
    <row r="11" spans="1:4">
      <c r="A11">
        <v>10</v>
      </c>
      <c r="B11">
        <f t="shared" si="0"/>
        <v>22026.465794806718</v>
      </c>
      <c r="C11">
        <f t="shared" si="1"/>
        <v>2.3025850929940459</v>
      </c>
      <c r="D11">
        <f t="shared" si="2"/>
        <v>10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topLeftCell="D6" zoomScale="200" zoomScaleNormal="200" zoomScalePageLayoutView="200" workbookViewId="0">
      <selection activeCell="H26" sqref="H26"/>
    </sheetView>
  </sheetViews>
  <sheetFormatPr baseColWidth="10" defaultRowHeight="15" x14ac:dyDescent="0"/>
  <sheetData>
    <row r="1" spans="1:14">
      <c r="B1" s="1" t="s">
        <v>0</v>
      </c>
      <c r="C1" s="1" t="s">
        <v>1</v>
      </c>
      <c r="D1" s="1" t="s">
        <v>7</v>
      </c>
      <c r="E1" s="1" t="s">
        <v>8</v>
      </c>
      <c r="F1" s="1" t="s">
        <v>11</v>
      </c>
      <c r="G1" s="1" t="s">
        <v>12</v>
      </c>
      <c r="H1" s="1" t="s">
        <v>13</v>
      </c>
      <c r="I1" s="1" t="s">
        <v>17</v>
      </c>
      <c r="J1" s="1" t="s">
        <v>18</v>
      </c>
      <c r="K1" s="1" t="s">
        <v>19</v>
      </c>
    </row>
    <row r="2" spans="1:14">
      <c r="B2" s="1">
        <v>1</v>
      </c>
      <c r="C2" s="1">
        <v>1</v>
      </c>
      <c r="D2" s="1">
        <f>B2*C2</f>
        <v>1</v>
      </c>
      <c r="E2" s="1">
        <f>B2^2</f>
        <v>1</v>
      </c>
      <c r="F2" s="2">
        <f>$B$16*B2+$B$15</f>
        <v>-0.55555555555555514</v>
      </c>
      <c r="G2" s="2">
        <f>(C2-F2)^2</f>
        <v>2.4197530864197518</v>
      </c>
      <c r="H2" s="2">
        <f>(C2-$C$12)^2</f>
        <v>18.299382716049383</v>
      </c>
      <c r="I2">
        <f>B2^3</f>
        <v>1</v>
      </c>
      <c r="J2">
        <f>B2^4</f>
        <v>1</v>
      </c>
      <c r="K2">
        <f>E2*C2</f>
        <v>1</v>
      </c>
    </row>
    <row r="3" spans="1:14">
      <c r="B3" s="1">
        <v>2</v>
      </c>
      <c r="C3" s="1">
        <v>1.5</v>
      </c>
      <c r="D3" s="1">
        <f t="shared" ref="D3:D10" si="0">B3*C3</f>
        <v>3</v>
      </c>
      <c r="E3" s="1">
        <f t="shared" ref="E3:E10" si="1">B3^2</f>
        <v>4</v>
      </c>
      <c r="F3" s="2">
        <f t="shared" ref="F3:F11" si="2">$B$16*B3+$B$15</f>
        <v>0.90277777777777812</v>
      </c>
      <c r="G3" s="2">
        <f t="shared" ref="G3:G10" si="3">(C3-F3)^2</f>
        <v>0.35667438271604895</v>
      </c>
      <c r="H3" s="2">
        <f t="shared" ref="H3:H10" si="4">(C3-$C$12)^2</f>
        <v>14.271604938271604</v>
      </c>
      <c r="I3">
        <f t="shared" ref="I3:I10" si="5">B3^3</f>
        <v>8</v>
      </c>
      <c r="J3">
        <f t="shared" ref="J3:J10" si="6">B3^4</f>
        <v>16</v>
      </c>
      <c r="K3">
        <f t="shared" ref="K3:K10" si="7">E3*C3</f>
        <v>6</v>
      </c>
    </row>
    <row r="4" spans="1:14">
      <c r="B4" s="1">
        <v>3</v>
      </c>
      <c r="C4" s="1">
        <v>2</v>
      </c>
      <c r="D4" s="1">
        <f t="shared" si="0"/>
        <v>6</v>
      </c>
      <c r="E4" s="1">
        <f t="shared" si="1"/>
        <v>9</v>
      </c>
      <c r="F4" s="2">
        <f t="shared" si="2"/>
        <v>2.3611111111111116</v>
      </c>
      <c r="G4" s="2">
        <f t="shared" si="3"/>
        <v>0.13040123456790159</v>
      </c>
      <c r="H4" s="2">
        <f t="shared" si="4"/>
        <v>10.743827160493826</v>
      </c>
      <c r="I4">
        <f t="shared" si="5"/>
        <v>27</v>
      </c>
      <c r="J4">
        <f t="shared" si="6"/>
        <v>81</v>
      </c>
      <c r="K4">
        <f t="shared" si="7"/>
        <v>18</v>
      </c>
    </row>
    <row r="5" spans="1:14">
      <c r="B5" s="1">
        <v>4</v>
      </c>
      <c r="C5" s="1">
        <v>3</v>
      </c>
      <c r="D5" s="1">
        <f t="shared" si="0"/>
        <v>12</v>
      </c>
      <c r="E5" s="1">
        <f t="shared" si="1"/>
        <v>16</v>
      </c>
      <c r="F5" s="2">
        <f t="shared" si="2"/>
        <v>3.8194444444444446</v>
      </c>
      <c r="G5" s="2">
        <f t="shared" si="3"/>
        <v>0.67148919753086456</v>
      </c>
      <c r="H5" s="2">
        <f t="shared" si="4"/>
        <v>5.1882716049382713</v>
      </c>
      <c r="I5">
        <f t="shared" si="5"/>
        <v>64</v>
      </c>
      <c r="J5">
        <f t="shared" si="6"/>
        <v>256</v>
      </c>
      <c r="K5">
        <f t="shared" si="7"/>
        <v>48</v>
      </c>
    </row>
    <row r="6" spans="1:14">
      <c r="B6" s="1">
        <v>5</v>
      </c>
      <c r="C6" s="1">
        <v>4</v>
      </c>
      <c r="D6" s="1">
        <f t="shared" si="0"/>
        <v>20</v>
      </c>
      <c r="E6" s="1">
        <f t="shared" si="1"/>
        <v>25</v>
      </c>
      <c r="F6" s="2">
        <f t="shared" si="2"/>
        <v>5.2777777777777777</v>
      </c>
      <c r="G6" s="2">
        <f t="shared" si="3"/>
        <v>1.6327160493827158</v>
      </c>
      <c r="H6" s="2">
        <f t="shared" si="4"/>
        <v>1.6327160493827158</v>
      </c>
      <c r="I6">
        <f t="shared" si="5"/>
        <v>125</v>
      </c>
      <c r="J6">
        <f t="shared" si="6"/>
        <v>625</v>
      </c>
      <c r="K6">
        <f t="shared" si="7"/>
        <v>100</v>
      </c>
    </row>
    <row r="7" spans="1:14">
      <c r="B7" s="1">
        <v>6</v>
      </c>
      <c r="C7" s="1">
        <v>5</v>
      </c>
      <c r="D7" s="1">
        <f t="shared" si="0"/>
        <v>30</v>
      </c>
      <c r="E7" s="1">
        <f t="shared" si="1"/>
        <v>36</v>
      </c>
      <c r="F7" s="2">
        <f t="shared" si="2"/>
        <v>6.7361111111111116</v>
      </c>
      <c r="G7" s="2">
        <f t="shared" si="3"/>
        <v>3.0140817901234587</v>
      </c>
      <c r="H7" s="2">
        <f t="shared" si="4"/>
        <v>7.7160493827160434E-2</v>
      </c>
      <c r="I7">
        <f t="shared" si="5"/>
        <v>216</v>
      </c>
      <c r="J7">
        <f t="shared" si="6"/>
        <v>1296</v>
      </c>
      <c r="K7">
        <f t="shared" si="7"/>
        <v>180</v>
      </c>
    </row>
    <row r="8" spans="1:14">
      <c r="B8" s="1">
        <v>7</v>
      </c>
      <c r="C8" s="1">
        <v>8</v>
      </c>
      <c r="D8" s="1">
        <f t="shared" si="0"/>
        <v>56</v>
      </c>
      <c r="E8" s="1">
        <f t="shared" si="1"/>
        <v>49</v>
      </c>
      <c r="F8" s="2">
        <f t="shared" si="2"/>
        <v>8.1944444444444429</v>
      </c>
      <c r="G8" s="2">
        <f t="shared" si="3"/>
        <v>3.7808641975308026E-2</v>
      </c>
      <c r="H8" s="2">
        <f t="shared" si="4"/>
        <v>7.4104938271604945</v>
      </c>
      <c r="I8">
        <f t="shared" si="5"/>
        <v>343</v>
      </c>
      <c r="J8">
        <f t="shared" si="6"/>
        <v>2401</v>
      </c>
      <c r="K8">
        <f t="shared" si="7"/>
        <v>392</v>
      </c>
    </row>
    <row r="9" spans="1:14">
      <c r="B9" s="1">
        <v>8</v>
      </c>
      <c r="C9" s="1">
        <v>10</v>
      </c>
      <c r="D9" s="1">
        <f t="shared" si="0"/>
        <v>80</v>
      </c>
      <c r="E9" s="1">
        <f t="shared" si="1"/>
        <v>64</v>
      </c>
      <c r="F9" s="2">
        <f t="shared" si="2"/>
        <v>9.6527777777777786</v>
      </c>
      <c r="G9" s="2">
        <f t="shared" si="3"/>
        <v>0.12056327160493772</v>
      </c>
      <c r="H9" s="2">
        <f t="shared" si="4"/>
        <v>22.299382716049383</v>
      </c>
      <c r="I9">
        <f t="shared" si="5"/>
        <v>512</v>
      </c>
      <c r="J9">
        <f t="shared" si="6"/>
        <v>4096</v>
      </c>
      <c r="K9">
        <f t="shared" si="7"/>
        <v>640</v>
      </c>
    </row>
    <row r="10" spans="1:14">
      <c r="B10" s="1">
        <v>9</v>
      </c>
      <c r="C10" s="1">
        <v>13</v>
      </c>
      <c r="D10" s="1">
        <f t="shared" si="0"/>
        <v>117</v>
      </c>
      <c r="E10" s="1">
        <f t="shared" si="1"/>
        <v>81</v>
      </c>
      <c r="F10" s="2">
        <f t="shared" si="2"/>
        <v>11.111111111111111</v>
      </c>
      <c r="G10" s="2">
        <f t="shared" si="3"/>
        <v>3.5679012345679029</v>
      </c>
      <c r="H10" s="2">
        <f t="shared" si="4"/>
        <v>59.632716049382715</v>
      </c>
      <c r="I10">
        <f t="shared" si="5"/>
        <v>729</v>
      </c>
      <c r="J10">
        <f t="shared" si="6"/>
        <v>6561</v>
      </c>
      <c r="K10">
        <f t="shared" si="7"/>
        <v>1053</v>
      </c>
    </row>
    <row r="11" spans="1:14">
      <c r="A11" t="s">
        <v>9</v>
      </c>
      <c r="B11" s="1">
        <f>SUM(B2:B10)</f>
        <v>45</v>
      </c>
      <c r="C11" s="1">
        <f t="shared" ref="C11:E11" si="8">SUM(C2:C10)</f>
        <v>47.5</v>
      </c>
      <c r="D11" s="1">
        <f t="shared" si="8"/>
        <v>325</v>
      </c>
      <c r="E11" s="1">
        <f t="shared" si="8"/>
        <v>285</v>
      </c>
      <c r="F11" s="2">
        <f t="shared" si="2"/>
        <v>63.611111111111114</v>
      </c>
      <c r="G11" s="2">
        <f>SUM(G2:G10)</f>
        <v>11.951388888888893</v>
      </c>
      <c r="H11" s="2">
        <f>SUM(H2:H10)</f>
        <v>139.55555555555554</v>
      </c>
      <c r="I11" s="2">
        <f>SUM(I2:I10)</f>
        <v>2025</v>
      </c>
      <c r="J11" s="2">
        <f>SUM(J2:J10)</f>
        <v>15333</v>
      </c>
      <c r="K11" s="2">
        <f>SUM(K2:K10)</f>
        <v>2438</v>
      </c>
    </row>
    <row r="12" spans="1:14">
      <c r="A12" t="s">
        <v>10</v>
      </c>
      <c r="B12">
        <f>AVERAGE(B2:B10)</f>
        <v>5</v>
      </c>
      <c r="C12">
        <f>AVERAGE(C2:C10)</f>
        <v>5.2777777777777777</v>
      </c>
    </row>
    <row r="14" spans="1:14">
      <c r="A14" t="s">
        <v>3</v>
      </c>
      <c r="B14">
        <f>COUNT(B2:B10)</f>
        <v>9</v>
      </c>
      <c r="K14" t="s">
        <v>23</v>
      </c>
    </row>
    <row r="15" spans="1:14">
      <c r="A15" t="s">
        <v>5</v>
      </c>
      <c r="B15">
        <f>C12-B16*B12</f>
        <v>-2.0138888888888884</v>
      </c>
      <c r="K15" t="s">
        <v>5</v>
      </c>
      <c r="L15" t="s">
        <v>6</v>
      </c>
      <c r="M15" t="s">
        <v>20</v>
      </c>
      <c r="N15" t="s">
        <v>21</v>
      </c>
    </row>
    <row r="16" spans="1:14">
      <c r="A16" t="s">
        <v>6</v>
      </c>
      <c r="B16">
        <f>(B14*D11-B11*C11)/(B14*E11-B11^2)</f>
        <v>1.4583333333333333</v>
      </c>
      <c r="K16">
        <f>B14</f>
        <v>9</v>
      </c>
      <c r="L16">
        <f>B11</f>
        <v>45</v>
      </c>
      <c r="M16">
        <f>E11</f>
        <v>285</v>
      </c>
      <c r="N16">
        <f>C11</f>
        <v>47.5</v>
      </c>
    </row>
    <row r="17" spans="1:14">
      <c r="K17">
        <f>L16</f>
        <v>45</v>
      </c>
      <c r="L17">
        <f>M16</f>
        <v>285</v>
      </c>
      <c r="M17" s="2">
        <f>I11</f>
        <v>2025</v>
      </c>
      <c r="N17">
        <f>D11</f>
        <v>325</v>
      </c>
    </row>
    <row r="18" spans="1:14">
      <c r="A18" t="s">
        <v>14</v>
      </c>
      <c r="B18">
        <f>H11</f>
        <v>139.55555555555554</v>
      </c>
      <c r="K18">
        <f>L17</f>
        <v>285</v>
      </c>
      <c r="L18" s="2">
        <f>M17</f>
        <v>2025</v>
      </c>
      <c r="M18" s="2">
        <f>J11</f>
        <v>15333</v>
      </c>
      <c r="N18" s="2">
        <f>K11</f>
        <v>2438</v>
      </c>
    </row>
    <row r="19" spans="1:14">
      <c r="A19" t="s">
        <v>15</v>
      </c>
      <c r="B19">
        <f>G11</f>
        <v>11.951388888888893</v>
      </c>
      <c r="K19" t="s">
        <v>22</v>
      </c>
    </row>
    <row r="20" spans="1:14">
      <c r="A20" t="s">
        <v>16</v>
      </c>
      <c r="B20">
        <f>(H11-G11)/H11</f>
        <v>0.91436106687898089</v>
      </c>
      <c r="K20" t="s">
        <v>5</v>
      </c>
      <c r="L20" t="s">
        <v>6</v>
      </c>
      <c r="M20" t="s">
        <v>20</v>
      </c>
      <c r="N20" t="s">
        <v>21</v>
      </c>
    </row>
    <row r="21" spans="1:14">
      <c r="K21">
        <f t="array" ref="K21:M23">MINVERSE(K16:M18)</f>
        <v>1.6190476190475955</v>
      </c>
      <c r="L21">
        <v>-0.6785714285714165</v>
      </c>
      <c r="M21">
        <v>5.9523809523808431E-2</v>
      </c>
      <c r="N21">
        <v>47.5</v>
      </c>
    </row>
    <row r="22" spans="1:14">
      <c r="K22">
        <v>-0.67857142857141739</v>
      </c>
      <c r="L22">
        <v>0.34134199134198562</v>
      </c>
      <c r="M22">
        <v>-3.246753246753193E-2</v>
      </c>
      <c r="N22">
        <v>325</v>
      </c>
    </row>
    <row r="23" spans="1:14">
      <c r="K23">
        <v>5.952380952380848E-2</v>
      </c>
      <c r="L23">
        <v>-3.2467532467531937E-2</v>
      </c>
      <c r="M23">
        <v>3.2467532467531967E-3</v>
      </c>
      <c r="N23">
        <v>2438</v>
      </c>
    </row>
    <row r="24" spans="1:14">
      <c r="K24" t="s">
        <v>24</v>
      </c>
    </row>
    <row r="25" spans="1:14">
      <c r="J25" t="s">
        <v>5</v>
      </c>
      <c r="K25">
        <f t="array" ref="K25:K27">MMULT(K21:M23,N21:N23)</f>
        <v>1.4880952380953829</v>
      </c>
    </row>
    <row r="26" spans="1:14">
      <c r="J26" t="s">
        <v>6</v>
      </c>
      <c r="K26">
        <v>-0.45183982683984425</v>
      </c>
    </row>
    <row r="27" spans="1:14">
      <c r="J27" t="s">
        <v>20</v>
      </c>
      <c r="K27">
        <v>0.19101731601731586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Benavides</dc:creator>
  <cp:lastModifiedBy>Luis Benavides</cp:lastModifiedBy>
  <dcterms:created xsi:type="dcterms:W3CDTF">2017-06-28T23:46:01Z</dcterms:created>
  <dcterms:modified xsi:type="dcterms:W3CDTF">2017-10-03T23:36:52Z</dcterms:modified>
</cp:coreProperties>
</file>