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245" tabRatio="680" firstSheet="3" activeTab="8"/>
  </bookViews>
  <sheets>
    <sheet name="Nodos del sistema" sheetId="2" r:id="rId1"/>
    <sheet name="capacidad de generadoras" sheetId="1" r:id="rId2"/>
    <sheet name="Ubicacion geografica" sheetId="5" r:id="rId3"/>
    <sheet name="Modelo_simp_departamentos" sheetId="6" r:id="rId4"/>
    <sheet name="Generacion Termica" sheetId="3" r:id="rId5"/>
    <sheet name="Generacion hidrica" sheetId="4" r:id="rId6"/>
    <sheet name="Demanda anuales" sheetId="7" r:id="rId7"/>
    <sheet name="Transformadores_Lineas" sheetId="8" r:id="rId8"/>
    <sheet name="Lineas" sheetId="9" r:id="rId9"/>
  </sheets>
  <definedNames>
    <definedName name="_xlnm._FilterDatabase" localSheetId="1" hidden="1">'capacidad de generadoras'!$B$3:$F$37</definedName>
    <definedName name="_xlnm._FilterDatabase" localSheetId="3" hidden="1">Modelo_simp_departamentos!$A$1:$H$89</definedName>
    <definedName name="_xlnm._FilterDatabase" localSheetId="2" hidden="1">'Ubicacion geografica'!$A$3:$G$41</definedName>
  </definedNames>
  <calcPr calcId="145621"/>
</workbook>
</file>

<file path=xl/calcChain.xml><?xml version="1.0" encoding="utf-8"?>
<calcChain xmlns="http://schemas.openxmlformats.org/spreadsheetml/2006/main">
  <c r="B24" i="9" l="1"/>
  <c r="B25" i="9" s="1"/>
  <c r="D23" i="9"/>
  <c r="B23" i="9"/>
  <c r="C20" i="9" s="1"/>
  <c r="G22" i="9"/>
  <c r="F22" i="9"/>
  <c r="E22" i="9"/>
  <c r="D22" i="9"/>
  <c r="C22" i="9"/>
  <c r="G21" i="9"/>
  <c r="E21" i="9"/>
  <c r="D21" i="9"/>
  <c r="F21" i="9" s="1"/>
  <c r="C21" i="9"/>
  <c r="E20" i="9"/>
  <c r="G20" i="9" s="1"/>
  <c r="D20" i="9"/>
  <c r="F20" i="9" s="1"/>
  <c r="F19" i="9"/>
  <c r="E19" i="9"/>
  <c r="G19" i="9" s="1"/>
  <c r="D19" i="9"/>
  <c r="C19" i="9"/>
  <c r="G18" i="9"/>
  <c r="F18" i="9"/>
  <c r="E18" i="9"/>
  <c r="D18" i="9"/>
  <c r="C18" i="9"/>
  <c r="G17" i="9"/>
  <c r="E17" i="9"/>
  <c r="D17" i="9"/>
  <c r="F17" i="9" s="1"/>
  <c r="C17" i="9"/>
  <c r="E16" i="9"/>
  <c r="G16" i="9" s="1"/>
  <c r="D16" i="9"/>
  <c r="F16" i="9" s="1"/>
  <c r="F15" i="9"/>
  <c r="E15" i="9"/>
  <c r="G15" i="9" s="1"/>
  <c r="D15" i="9"/>
  <c r="C15" i="9"/>
  <c r="G14" i="9"/>
  <c r="F14" i="9"/>
  <c r="E14" i="9"/>
  <c r="D14" i="9"/>
  <c r="C14" i="9"/>
  <c r="G13" i="9"/>
  <c r="E13" i="9"/>
  <c r="D13" i="9"/>
  <c r="F13" i="9" s="1"/>
  <c r="C13" i="9"/>
  <c r="E12" i="9"/>
  <c r="G12" i="9" s="1"/>
  <c r="D12" i="9"/>
  <c r="F12" i="9" s="1"/>
  <c r="F11" i="9"/>
  <c r="E11" i="9"/>
  <c r="G11" i="9" s="1"/>
  <c r="D11" i="9"/>
  <c r="C11" i="9"/>
  <c r="G10" i="9"/>
  <c r="F10" i="9"/>
  <c r="E10" i="9"/>
  <c r="D10" i="9"/>
  <c r="C10" i="9"/>
  <c r="G9" i="9"/>
  <c r="E9" i="9"/>
  <c r="D9" i="9"/>
  <c r="F9" i="9" s="1"/>
  <c r="C9" i="9"/>
  <c r="E8" i="9"/>
  <c r="G8" i="9" s="1"/>
  <c r="D8" i="9"/>
  <c r="F8" i="9" s="1"/>
  <c r="E7" i="9"/>
  <c r="G7" i="9" s="1"/>
  <c r="D7" i="9"/>
  <c r="F7" i="9" s="1"/>
  <c r="C12" i="9" l="1"/>
  <c r="C16" i="9"/>
  <c r="F362" i="7"/>
  <c r="G362" i="7"/>
  <c r="E362" i="7"/>
  <c r="F298" i="7"/>
  <c r="G298" i="7"/>
  <c r="E298" i="7"/>
  <c r="F210" i="7"/>
  <c r="G210" i="7"/>
  <c r="E210" i="7"/>
  <c r="F170" i="7"/>
  <c r="G170" i="7"/>
  <c r="E170" i="7"/>
  <c r="F142" i="7"/>
  <c r="G142" i="7"/>
  <c r="E142" i="7"/>
  <c r="F90" i="7"/>
  <c r="G90" i="7"/>
  <c r="E90" i="7"/>
  <c r="F26" i="7"/>
  <c r="G26" i="7"/>
  <c r="E26" i="7"/>
  <c r="C37" i="1"/>
  <c r="C43" i="1"/>
  <c r="C49" i="1"/>
  <c r="C56" i="1"/>
  <c r="C69" i="1"/>
  <c r="C75" i="1"/>
  <c r="C92" i="1"/>
  <c r="C103" i="1"/>
  <c r="B99" i="6" l="1"/>
  <c r="B98" i="6"/>
  <c r="B97" i="6"/>
  <c r="B96" i="6"/>
  <c r="B95" i="6"/>
  <c r="B94" i="6"/>
  <c r="B93" i="6"/>
  <c r="A19" i="5" l="1"/>
  <c r="A24" i="5" s="1"/>
</calcChain>
</file>

<file path=xl/sharedStrings.xml><?xml version="1.0" encoding="utf-8"?>
<sst xmlns="http://schemas.openxmlformats.org/spreadsheetml/2006/main" count="1447" uniqueCount="306">
  <si>
    <t>Betania</t>
  </si>
  <si>
    <t>Chivor</t>
  </si>
  <si>
    <t>Guavio</t>
  </si>
  <si>
    <t>tebsab</t>
  </si>
  <si>
    <t>capacidad efectiva por generacion</t>
  </si>
  <si>
    <t>Nodos 500</t>
  </si>
  <si>
    <t>Copey</t>
  </si>
  <si>
    <t>Ocaña</t>
  </si>
  <si>
    <t>Primavera</t>
  </si>
  <si>
    <t>San carlos</t>
  </si>
  <si>
    <t>La virginia</t>
  </si>
  <si>
    <t>San Marcos</t>
  </si>
  <si>
    <t>Porce 3</t>
  </si>
  <si>
    <t>Chinu</t>
  </si>
  <si>
    <t>Bolivar</t>
  </si>
  <si>
    <t>A_anchhicaya</t>
  </si>
  <si>
    <t>Urra</t>
  </si>
  <si>
    <t>Guadalupe</t>
  </si>
  <si>
    <t>x</t>
  </si>
  <si>
    <t>xxx</t>
  </si>
  <si>
    <t>nn</t>
  </si>
  <si>
    <t>x guacaica</t>
  </si>
  <si>
    <t>Generacion hidrica</t>
  </si>
  <si>
    <t>Generacion Termica</t>
  </si>
  <si>
    <t>Generadora</t>
  </si>
  <si>
    <t>Nodo</t>
  </si>
  <si>
    <t>Central</t>
  </si>
  <si>
    <t>Capacidad efectiva(MWh)</t>
  </si>
  <si>
    <t>Factor de conversion</t>
  </si>
  <si>
    <t>Jaguas</t>
  </si>
  <si>
    <t>La Tasajera</t>
  </si>
  <si>
    <t>Miel 1</t>
  </si>
  <si>
    <t>Playas</t>
  </si>
  <si>
    <t>Porce 2</t>
  </si>
  <si>
    <t>Salvajina</t>
  </si>
  <si>
    <t>San Carlos</t>
  </si>
  <si>
    <t>Termosierrab</t>
  </si>
  <si>
    <t>Guajira 1</t>
  </si>
  <si>
    <t>Guajira 2</t>
  </si>
  <si>
    <t>Paipa 1</t>
  </si>
  <si>
    <t>Paipa 2</t>
  </si>
  <si>
    <t>Paipa 3</t>
  </si>
  <si>
    <t>Paipa 4</t>
  </si>
  <si>
    <t>Tasajero 1</t>
  </si>
  <si>
    <t>Tasajero 2</t>
  </si>
  <si>
    <t>Cartagena 1</t>
  </si>
  <si>
    <t>Cartagena 2</t>
  </si>
  <si>
    <t>Cartagena 3</t>
  </si>
  <si>
    <t>Flores 1</t>
  </si>
  <si>
    <t>Flores 4b</t>
  </si>
  <si>
    <t>Merilectrica 1</t>
  </si>
  <si>
    <t>Tebsab</t>
  </si>
  <si>
    <t>Termocandelaria 1</t>
  </si>
  <si>
    <t>Termocandelaria 2</t>
  </si>
  <si>
    <t>Termocentro cc</t>
  </si>
  <si>
    <t>Guacaica</t>
  </si>
  <si>
    <t>Termobolivar</t>
  </si>
  <si>
    <t>Bacata</t>
  </si>
  <si>
    <t>Cerramotoso</t>
  </si>
  <si>
    <t>Sabanalarga</t>
  </si>
  <si>
    <t>Paipa</t>
  </si>
  <si>
    <t>La sierra</t>
  </si>
  <si>
    <t xml:space="preserve">Termocentro </t>
  </si>
  <si>
    <t>Merilectrica</t>
  </si>
  <si>
    <t>Barranca</t>
  </si>
  <si>
    <t>Tasajero</t>
  </si>
  <si>
    <t>Guajira</t>
  </si>
  <si>
    <t>Flores</t>
  </si>
  <si>
    <t>Cartagena</t>
  </si>
  <si>
    <t>Candelaria</t>
  </si>
  <si>
    <t>Paraiso</t>
  </si>
  <si>
    <t>Guaca</t>
  </si>
  <si>
    <t>No fue encontrada en el archivo de capacidades de generacion</t>
  </si>
  <si>
    <t>No fue encontrada en el archivo de capacidades de generacion, pero se encotro guacaica</t>
  </si>
  <si>
    <t>Sistema de 500</t>
  </si>
  <si>
    <t>Ubicación</t>
  </si>
  <si>
    <t>Santa Maria, Boyaca</t>
  </si>
  <si>
    <t>Copey, Cesar</t>
  </si>
  <si>
    <t>Ocaña, Norte de Santander</t>
  </si>
  <si>
    <t>Tenjo, Cundinamarca</t>
  </si>
  <si>
    <t>Cimitarra, Santander</t>
  </si>
  <si>
    <t>Pereira, Risaralda</t>
  </si>
  <si>
    <t>Yumbo, Valle del cauca</t>
  </si>
  <si>
    <t>web</t>
  </si>
  <si>
    <t>https://www.grupoenergiabogota.com/eeb/index.php/transmision-de-electricidad/proyectos-en-desarrollo2/proyecto-upme-04-2014-proyecto-refuerzo-suroccidental</t>
  </si>
  <si>
    <t>http://www.isa.co/es/sala-de-prensa/Documents/comunicados/2007-01-02-ISA-puso-en-operacion-comercial-linea-Primavera-Bacata-a-500-mil-voltios-y-sus-obras-asociadas.pdf</t>
  </si>
  <si>
    <t>http://www1.upme.gov.co/PromocionSector/ConvocatoriasSistemaTransmisionNacional/UPME%2001-2014/De_Intercolombia_info_tecnica_y_costos_de_conexion.pdf</t>
  </si>
  <si>
    <t>Cerramatoso</t>
  </si>
  <si>
    <t>Cerramatoso, Cordoba</t>
  </si>
  <si>
    <t>http://www.intercolombia.com/negocio/paginas/cerromatoso.aspx</t>
  </si>
  <si>
    <t>http://www.intercolombia.com/Negocio/Paginas/Subestacion-Bacata.aspx</t>
  </si>
  <si>
    <t>Chinu, Cordoba</t>
  </si>
  <si>
    <t>http://www.intercolombia.com/SalaPrensa/Paginas/Mantenimiento-en-la-subestaci%C3%B3n-Chin%C3%BA.aspx</t>
  </si>
  <si>
    <t>Santa Rosa, Bolivar</t>
  </si>
  <si>
    <t>https://www.google.es/maps/place/Subestaci%C3%B3n+Bol%C3%ADvar/@10.446242,-75.3970654,17z/data=!3m1!4b1!4m5!3m4!1s0x8ef62325c139ca81:0xdf6d67f74e1aea71!8m2!3d10.446242!4d-75.3948767</t>
  </si>
  <si>
    <t>https://www.grupoenergiabogota.com/eeb/index.php/transmision-de-electricidad/proyectos-en-desarrollo2/proyecto-upme-05-2012-cartagena-bolivar</t>
  </si>
  <si>
    <t>xxxx</t>
  </si>
  <si>
    <t>Sabanalarga, Atlantico</t>
  </si>
  <si>
    <t>http://www.eltiempo.com/archivo/documento/MAM-778593</t>
  </si>
  <si>
    <t>Barranquilla, Atlantico</t>
  </si>
  <si>
    <t>Dibulla, Mingueo, Guajira</t>
  </si>
  <si>
    <t>http://www.transelca.com.co/appweb/ssl/doc_ofertas/166/EETT%200000001651-1.pdf</t>
  </si>
  <si>
    <t>Cartagena, Bolivar</t>
  </si>
  <si>
    <t>https://www.isagen.com.co/SitioWeb/delegate/documentos/nuestro-negocio/generamos-energia/caracteristicas-tecnicas-central-termocentro.pdf</t>
  </si>
  <si>
    <t>Puerto olaya, municipio de cimitarra, Santander</t>
  </si>
  <si>
    <t>https://prezi.com/ezw3vxl55ghp/central-hidroelectrica-del-guavio/</t>
  </si>
  <si>
    <t>Ubala, Cundinamarca</t>
  </si>
  <si>
    <t>Yagura, Huila</t>
  </si>
  <si>
    <t>http://www.upme.gov.co/Convoca2005/Anexos/Anexo%20Tecnico/SOPORTE_TECNICO_CONVOCATORIAS%20en%20Ener_transjm/Betania/INFORMACION%20SE%20BETANIA.pdf</t>
  </si>
  <si>
    <t>Guadalupe iv</t>
  </si>
  <si>
    <t>Medellin, Antioquia</t>
  </si>
  <si>
    <t>https://www.epm.com.co/site/home/institucional/nuestras-plantas/energia/centrales-hidroelectricas#undefined</t>
  </si>
  <si>
    <t>porce 3</t>
  </si>
  <si>
    <t>barbosa, Antioquia</t>
  </si>
  <si>
    <t>https://www.google.es/maps/place/Central+Hidroel%C3%A9ctrica+Miel+1/@5.560556,-74.8888557,17z/data=!3m1!4b1!4m5!3m4!1s0x8e412a3b25a80a13:0xdf7ab68271bf40a6!8m2!3d5.560556!4d-74.886667</t>
  </si>
  <si>
    <t>Norcosia, Caldas</t>
  </si>
  <si>
    <t>San Carlos, Antioquia</t>
  </si>
  <si>
    <t xml:space="preserve"> San Rafael, San Roque, Alejandría, Concepción y Santo Domingo, Antioquia</t>
  </si>
  <si>
    <t>https://www.isagen.com.co/SitioWeb/es/nuestro-negocio/generamos-energia/central-hidroelectrica-jaguas</t>
  </si>
  <si>
    <t>Via Paipa-tunja</t>
  </si>
  <si>
    <t>http://www.andeg.org/node/14</t>
  </si>
  <si>
    <t>http://www.eltiempo.com/archivo/documento/MAM-765459</t>
  </si>
  <si>
    <t>Puerto Nare, Magadalena medio antioqueño</t>
  </si>
  <si>
    <t>http://www.celsia.com/es/nuestra-empresa/modelo-de-negocio/generacion</t>
  </si>
  <si>
    <t>Barrancabermeja, Santander</t>
  </si>
  <si>
    <t>xxxxx</t>
  </si>
  <si>
    <t>Asumo, Barrancabermeja, Santander</t>
  </si>
  <si>
    <t>http://repository.lasalle.edu.co/bitstream/handle/10185/14922/41011162.pdf;jsessionid=774E3EF2844DDE2AE0EB782C073E7921?sequence=1</t>
  </si>
  <si>
    <t>Manomal, bolivar</t>
  </si>
  <si>
    <t>http://www.emgesa.com.co/es/conocenos/nuestronegocio/Paginas/home.aspx</t>
  </si>
  <si>
    <t>https://www.google.es/maps/place/Hidroelectrica+El+Paraiso/@4.5932948,-74.3838879,11z/data=!4m8!1m2!2m1!1sCentral+hidroel%C3%A9ctrica+Para%C3%ADso!3m4!1s0x8e3f72a10a37eb2d:0xcf2335a52286fa4f!8m2!3d4.5717069!4d-74.4015441</t>
  </si>
  <si>
    <t>Mesitas del colegio, Cundinamarca</t>
  </si>
  <si>
    <t>https://www.google.es/maps/place/Central+Hidro+Electrica+La+Guaca+-+EMGESA/@4.5932674,-74.3838887,11z/data=!4m8!1m2!2m1!1sCentral+hidroel%C3%A9ctrica+Guaca!3m4!1s0x8e3f6da3bb740b59:0x7eb94784ffbd946!8m2!3d4.6017022!4d-74.4330698</t>
  </si>
  <si>
    <t>Betulia, Mesitas del colegio, cundinamarca</t>
  </si>
  <si>
    <t>http://ipt.biodiversidad.co/cr-sib/resource.do?r=1465_emsal_20151223</t>
  </si>
  <si>
    <t>corregimiento de Buenos Aires, Municipio Suárez, Departamento del Cauca</t>
  </si>
  <si>
    <t>cercanias  a Cali, Valle del Cauca</t>
  </si>
  <si>
    <t>http://www.celsia.com/centrales-hidroelectricas</t>
  </si>
  <si>
    <t>Tierralta, cordoba</t>
  </si>
  <si>
    <t>http://urra.com.co/</t>
  </si>
  <si>
    <t>Cercanias a Medellin, Antionquia</t>
  </si>
  <si>
    <t>http://centraleshidroelectricasdeantioquia.blogspot.com.co/</t>
  </si>
  <si>
    <t>Guatape</t>
  </si>
  <si>
    <t>Guatape-San Rafel, Antioquia</t>
  </si>
  <si>
    <t>https://www.google.es/maps/place/Central+Hidroelectrica+Guatap%C3%A9/@6.2821299,-75.0970349,17z/data=!3m1!4b1!4m5!3m4!1s0x8e440470b831c7fd:0x6704ad3057ebfe45!8m2!3d6.2821299!4d-75.0948462</t>
  </si>
  <si>
    <t>Region pais</t>
  </si>
  <si>
    <t>Nor oriente</t>
  </si>
  <si>
    <t>Centro</t>
  </si>
  <si>
    <t>Costa</t>
  </si>
  <si>
    <t>CQR</t>
  </si>
  <si>
    <t>Sur occidente</t>
  </si>
  <si>
    <t>Nor occidente</t>
  </si>
  <si>
    <t>Departamento</t>
  </si>
  <si>
    <t>Demanda Comercial</t>
  </si>
  <si>
    <t>Demanda Real</t>
  </si>
  <si>
    <t>Perdidas De Energia</t>
  </si>
  <si>
    <t>ANTIOQUIA</t>
  </si>
  <si>
    <t>ARAUCA</t>
  </si>
  <si>
    <t>ATLÁNTICO</t>
  </si>
  <si>
    <t>BOGOTÁ D.E.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</si>
  <si>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</si>
  <si>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</si>
  <si>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</si>
  <si>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</si>
  <si>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</si>
  <si>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</si>
  <si>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</si>
  <si>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</si>
  <si>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</si>
  <si>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</si>
  <si>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GUAJIRA</t>
  </si>
  <si>
    <t>GUAVIARE</t>
  </si>
  <si>
    <t>HUILA</t>
  </si>
  <si>
    <t>MAGDALENA</t>
  </si>
  <si>
    <t>META</t>
  </si>
  <si>
    <t>NARIÑO</t>
  </si>
  <si>
    <t>NO APLICA</t>
  </si>
  <si>
    <t>NORTE SANTANDER</t>
  </si>
  <si>
    <t>PUTUMAYO</t>
  </si>
  <si>
    <t>QUINDÍO</t>
  </si>
  <si>
    <t>RISARALDA</t>
  </si>
  <si>
    <t>SANTANDER</t>
  </si>
  <si>
    <t>SUCRE</t>
  </si>
  <si>
    <t>TOLIMA</t>
  </si>
  <si>
    <t>VALLE DEL CAUCA</t>
  </si>
  <si>
    <t>Total Enero</t>
  </si>
  <si>
    <t>Sur oriente</t>
  </si>
  <si>
    <t>Zona del pais</t>
  </si>
  <si>
    <t>Sur occiedente</t>
  </si>
  <si>
    <t>Año</t>
  </si>
  <si>
    <t>Nombre Mes</t>
  </si>
  <si>
    <t>Enero</t>
  </si>
  <si>
    <t>Huila</t>
  </si>
  <si>
    <t>Zona</t>
  </si>
  <si>
    <t>Sur Oriente</t>
  </si>
  <si>
    <t>Tolima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</si>
  <si>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</si>
  <si>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</si>
  <si>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</si>
  <si>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</si>
  <si>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</si>
  <si>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</si>
  <si>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</si>
  <si>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</si>
  <si>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</si>
  <si>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Diciembre</t>
  </si>
  <si>
    <t>Noviembre</t>
  </si>
  <si>
    <t>Sur Occidente</t>
  </si>
  <si>
    <t>Nor Oriente</t>
  </si>
  <si>
    <t>Antioquia</t>
  </si>
  <si>
    <t>Choco</t>
  </si>
  <si>
    <t>Nor Occidente</t>
  </si>
  <si>
    <t>Atlantico</t>
  </si>
  <si>
    <t>Cesar</t>
  </si>
  <si>
    <t>Cordoba</t>
  </si>
  <si>
    <t>Magdalena</t>
  </si>
  <si>
    <t>Sucre</t>
  </si>
  <si>
    <t xml:space="preserve">Ubicación </t>
  </si>
  <si>
    <t>xx</t>
  </si>
  <si>
    <t>capacidad efectiva por generacion Zona Sur Oriente</t>
  </si>
  <si>
    <t>capacidad efectiva por generacion Zona Sur Occidente</t>
  </si>
  <si>
    <t>capacidad efectiva por generacion Zona Nor Oriente</t>
  </si>
  <si>
    <t>capacidad efectiva por generacion Zona Nor Occidente</t>
  </si>
  <si>
    <t>capacidad efectiva por generacion Zona CQR</t>
  </si>
  <si>
    <t>capacidad efectiva por generacion Zona Costa</t>
  </si>
  <si>
    <t>capacidad efectiva por generacion Zona Centro</t>
  </si>
  <si>
    <t>Generacion total</t>
  </si>
  <si>
    <t xml:space="preserve">Cargas por region en el mes de Enero de 2017 </t>
  </si>
  <si>
    <t>Este mes sera tomado como el caso base</t>
  </si>
  <si>
    <t>Total anual</t>
  </si>
  <si>
    <t>Transformadores tridevanados</t>
  </si>
  <si>
    <t>Tensión [kV]</t>
  </si>
  <si>
    <t>Potencia [MW]</t>
  </si>
  <si>
    <t>Sch Volt. [%]</t>
  </si>
  <si>
    <t>Nombre</t>
  </si>
  <si>
    <t>HV.Volt.</t>
  </si>
  <si>
    <t>MV. Volt.</t>
  </si>
  <si>
    <t>LV.Volt.</t>
  </si>
  <si>
    <t>HV. Pow.</t>
  </si>
  <si>
    <t>MV.Pow.</t>
  </si>
  <si>
    <t>LV.Pow.</t>
  </si>
  <si>
    <t>HV-MV-</t>
  </si>
  <si>
    <t>MV-LV-</t>
  </si>
  <si>
    <t>LV-HV</t>
  </si>
  <si>
    <t>Transformador 500/230/115</t>
  </si>
  <si>
    <t xml:space="preserve">Tomado de </t>
  </si>
  <si>
    <t>https://new.abb.com/docs/librariesprovider78/eventos/abb-customer-day-un-mundo-en-transformacion/transformador-de-potencia-en-alta-tension.pdf?sfvrsn=2</t>
  </si>
  <si>
    <t xml:space="preserve">pag 8 Tomado de </t>
  </si>
  <si>
    <t>Transformador 230/115/13,8</t>
  </si>
  <si>
    <t>Tomado de informacion del plan de expnasion del casanare</t>
  </si>
  <si>
    <t>no puedo enviar esa informacion por correo pero la puedo mostrar cuando tenga una asesoria con usted ingeniero</t>
  </si>
  <si>
    <t>Conductores</t>
  </si>
  <si>
    <t>Palabra clave</t>
  </si>
  <si>
    <t>Aluminio</t>
  </si>
  <si>
    <t>Acero</t>
  </si>
  <si>
    <t>Resistencia a 20 C</t>
  </si>
  <si>
    <t>Capacidad I</t>
  </si>
  <si>
    <t>kg/km</t>
  </si>
  <si>
    <t>lb/100ft</t>
  </si>
  <si>
    <t>Starling</t>
  </si>
  <si>
    <t>Crow</t>
  </si>
  <si>
    <t>ohm/km</t>
  </si>
  <si>
    <t>A</t>
  </si>
  <si>
    <t>Cuckoo</t>
  </si>
  <si>
    <t>Se eligieron estos valores con el asesoramiento de mi jefe</t>
  </si>
  <si>
    <t>http://procables.com.co/downloads/aleaciones/1350-ACSR.pdf</t>
  </si>
  <si>
    <t>LÍNEAS DE TRANSMISIÓN POR AGENTES OPERADORES</t>
  </si>
  <si>
    <t>PB</t>
  </si>
  <si>
    <t>100 MW</t>
  </si>
  <si>
    <t>Impedancias típicas de líneas de transmisión en ohmios por kilometro</t>
  </si>
  <si>
    <t>Fecha del reporte: 14 de noviembre de 2017</t>
  </si>
  <si>
    <t>VB</t>
  </si>
  <si>
    <t>500 KV</t>
  </si>
  <si>
    <t>Tensión(kV)</t>
  </si>
  <si>
    <t>R1</t>
  </si>
  <si>
    <t>X1</t>
  </si>
  <si>
    <t>R0</t>
  </si>
  <si>
    <t>X0</t>
  </si>
  <si>
    <t>X0/X1</t>
  </si>
  <si>
    <t>ZB</t>
  </si>
  <si>
    <t>p.u</t>
  </si>
  <si>
    <t>Lineas</t>
  </si>
  <si>
    <t xml:space="preserve">Longitud (km) </t>
  </si>
  <si>
    <t>Longitud (%)</t>
  </si>
  <si>
    <t>Valor real en ohms</t>
  </si>
  <si>
    <t>Valor p.u.</t>
  </si>
  <si>
    <t xml:space="preserve">TRANSMISIÓN 500 kV </t>
  </si>
  <si>
    <t>Resistividad</t>
  </si>
  <si>
    <t>Reactancia</t>
  </si>
  <si>
    <t xml:space="preserve">     EMPRESAS PUBLICAS DE MEDELLIN S.A. E.S.P. </t>
  </si>
  <si>
    <t xml:space="preserve">     INTERCOLOMBIA S.A. E.S.P. </t>
  </si>
  <si>
    <t>1-3</t>
  </si>
  <si>
    <t>3-4</t>
  </si>
  <si>
    <t>4-5</t>
  </si>
  <si>
    <t>5-6</t>
  </si>
  <si>
    <t>5-7</t>
  </si>
  <si>
    <t>7-8</t>
  </si>
  <si>
    <t>8-9</t>
  </si>
  <si>
    <t>2-10-1</t>
  </si>
  <si>
    <t>2-10-2</t>
  </si>
  <si>
    <t>10-11-1</t>
  </si>
  <si>
    <t>10-11-2</t>
  </si>
  <si>
    <t>11-12</t>
  </si>
  <si>
    <t>12-7</t>
  </si>
  <si>
    <t>11-5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</si>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</sst>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C0A]#,##0.00;\(#,##0.00\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</font>
    <font>
      <sz val="10"/>
      <color rgb="FF000000"/>
      <name val="Calibri"/>
    </font>
    <font>
      <sz val="11"/>
      <color theme="0"/>
      <name val="Calibri"/>
      <family val="2"/>
      <scheme val="minor"/>
    </font>
    <font>
      <b/>
      <sz val="9"/>
      <color rgb="FFFFFFFF"/>
      <name val="Arial"/>
      <family val="2"/>
    </font>
    <font>
      <b/>
      <sz val="11"/>
      <color rgb="FF31849B"/>
      <name val="Times New Roman"/>
      <family val="1"/>
    </font>
    <font>
      <sz val="11"/>
      <color rgb="FF31849B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2D354A"/>
        <bgColor rgb="FF2D354A"/>
      </patternFill>
    </fill>
    <fill>
      <patternFill patternType="solid">
        <fgColor rgb="FF143255"/>
        <bgColor rgb="FF143255"/>
      </patternFill>
    </fill>
    <fill>
      <patternFill patternType="solid">
        <fgColor rgb="FFDCDCDC"/>
        <bgColor rgb="FFDCDCDC"/>
      </patternFill>
    </fill>
    <fill>
      <patternFill patternType="solid">
        <fgColor rgb="FFFFFF00"/>
        <bgColor indexed="64"/>
      </patternFill>
    </fill>
    <fill>
      <patternFill patternType="solid">
        <fgColor rgb="FFC01F40"/>
      </patternFill>
    </fill>
    <fill>
      <patternFill patternType="solid">
        <fgColor rgb="FFB42522"/>
        <bgColor indexed="64"/>
      </patternFill>
    </fill>
    <fill>
      <patternFill patternType="solid">
        <fgColor rgb="FFD2EAF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/>
      <bottom/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C01F40"/>
      </left>
      <right/>
      <top style="thin">
        <color rgb="FFC01F40"/>
      </top>
      <bottom/>
      <diagonal/>
    </border>
    <border>
      <left style="thin">
        <color rgb="FFC01F40"/>
      </left>
      <right/>
      <top style="thin">
        <color rgb="FFC01F40"/>
      </top>
      <bottom style="thin">
        <color rgb="FFC01F40"/>
      </bottom>
      <diagonal/>
    </border>
    <border>
      <left/>
      <right/>
      <top style="thin">
        <color rgb="FFC01F40"/>
      </top>
      <bottom style="thin">
        <color rgb="FFC01F40"/>
      </bottom>
      <diagonal/>
    </border>
    <border>
      <left/>
      <right style="thin">
        <color rgb="FFC01F40"/>
      </right>
      <top style="thin">
        <color rgb="FFC01F40"/>
      </top>
      <bottom style="thin">
        <color rgb="FFC01F40"/>
      </bottom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4BACC6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8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1"/>
    <xf numFmtId="0" fontId="0" fillId="0" borderId="1" xfId="0" applyBorder="1" applyAlignment="1">
      <alignment horizontal="center"/>
    </xf>
    <xf numFmtId="0" fontId="4" fillId="3" borderId="4" xfId="2" applyNumberFormat="1" applyFont="1" applyFill="1" applyBorder="1" applyAlignment="1">
      <alignment horizontal="center" vertical="center" wrapText="1" readingOrder="1"/>
    </xf>
    <xf numFmtId="164" fontId="6" fillId="0" borderId="4" xfId="2" applyNumberFormat="1" applyFont="1" applyFill="1" applyBorder="1" applyAlignment="1">
      <alignment vertical="center" wrapText="1" readingOrder="1"/>
    </xf>
    <xf numFmtId="164" fontId="5" fillId="4" borderId="4" xfId="2" applyNumberFormat="1" applyFont="1" applyFill="1" applyBorder="1" applyAlignment="1">
      <alignment vertical="center" wrapText="1" readingOrder="1"/>
    </xf>
    <xf numFmtId="164" fontId="0" fillId="0" borderId="0" xfId="0" applyNumberFormat="1"/>
    <xf numFmtId="4" fontId="0" fillId="0" borderId="0" xfId="0" applyNumberFormat="1"/>
    <xf numFmtId="0" fontId="7" fillId="2" borderId="4" xfId="0" applyNumberFormat="1" applyFont="1" applyFill="1" applyBorder="1" applyAlignment="1">
      <alignment horizontal="center" vertical="center" wrapText="1" readingOrder="1"/>
    </xf>
    <xf numFmtId="0" fontId="7" fillId="3" borderId="4" xfId="0" applyNumberFormat="1" applyFont="1" applyFill="1" applyBorder="1" applyAlignment="1">
      <alignment horizontal="center" vertical="center" wrapText="1" readingOrder="1"/>
    </xf>
    <xf numFmtId="164" fontId="8" fillId="0" borderId="4" xfId="0" applyNumberFormat="1" applyFont="1" applyFill="1" applyBorder="1" applyAlignment="1">
      <alignment vertical="center" wrapText="1" readingOrder="1"/>
    </xf>
    <xf numFmtId="0" fontId="8" fillId="0" borderId="13" xfId="0" applyNumberFormat="1" applyFont="1" applyFill="1" applyBorder="1" applyAlignment="1">
      <alignment vertical="center" wrapText="1" readingOrder="1"/>
    </xf>
    <xf numFmtId="164" fontId="8" fillId="0" borderId="14" xfId="0" applyNumberFormat="1" applyFont="1" applyFill="1" applyBorder="1" applyAlignment="1">
      <alignment vertical="center" wrapText="1" readingOrder="1"/>
    </xf>
    <xf numFmtId="0" fontId="0" fillId="5" borderId="0" xfId="0" applyFill="1"/>
    <xf numFmtId="0" fontId="0" fillId="0" borderId="0" xfId="0" applyFill="1"/>
    <xf numFmtId="0" fontId="0" fillId="5" borderId="1" xfId="0" applyFill="1" applyBorder="1"/>
    <xf numFmtId="0" fontId="0" fillId="0" borderId="0" xfId="0" applyBorder="1"/>
    <xf numFmtId="0" fontId="0" fillId="5" borderId="16" xfId="0" applyFill="1" applyBorder="1"/>
    <xf numFmtId="0" fontId="0" fillId="5" borderId="0" xfId="0" applyFill="1" applyBorder="1"/>
    <xf numFmtId="164" fontId="0" fillId="5" borderId="0" xfId="0" applyNumberFormat="1" applyFill="1"/>
    <xf numFmtId="0" fontId="0" fillId="0" borderId="0" xfId="0" applyFill="1" applyBorder="1" applyAlignment="1">
      <alignment horizontal="center"/>
    </xf>
    <xf numFmtId="0" fontId="8" fillId="0" borderId="0" xfId="0" applyNumberFormat="1" applyFont="1" applyFill="1" applyBorder="1" applyAlignment="1">
      <alignment vertical="center" wrapText="1" readingOrder="1"/>
    </xf>
    <xf numFmtId="164" fontId="8" fillId="0" borderId="0" xfId="0" applyNumberFormat="1" applyFont="1" applyFill="1" applyBorder="1" applyAlignment="1">
      <alignment vertical="center" wrapText="1" readingOrder="1"/>
    </xf>
    <xf numFmtId="164" fontId="8" fillId="5" borderId="0" xfId="0" applyNumberFormat="1" applyFont="1" applyFill="1" applyBorder="1" applyAlignment="1">
      <alignment vertical="center" wrapText="1" readingOrder="1"/>
    </xf>
    <xf numFmtId="0" fontId="10" fillId="6" borderId="17" xfId="0" applyFont="1" applyFill="1" applyBorder="1" applyAlignment="1">
      <alignment vertical="top"/>
    </xf>
    <xf numFmtId="0" fontId="9" fillId="7" borderId="0" xfId="0" applyFont="1" applyFill="1"/>
    <xf numFmtId="0" fontId="0" fillId="0" borderId="1" xfId="0" applyBorder="1" applyAlignment="1">
      <alignment horizontal="center"/>
    </xf>
    <xf numFmtId="0" fontId="6" fillId="0" borderId="4" xfId="2" applyNumberFormat="1" applyFont="1" applyFill="1" applyBorder="1" applyAlignment="1">
      <alignment vertical="center" wrapText="1" readingOrder="1"/>
    </xf>
    <xf numFmtId="0" fontId="3" fillId="0" borderId="7" xfId="2" applyNumberFormat="1" applyFont="1" applyFill="1" applyBorder="1" applyAlignment="1">
      <alignment vertical="top" wrapText="1"/>
    </xf>
    <xf numFmtId="0" fontId="3" fillId="0" borderId="8" xfId="2" applyNumberFormat="1" applyFont="1" applyFill="1" applyBorder="1" applyAlignment="1">
      <alignment vertical="top" wrapText="1"/>
    </xf>
    <xf numFmtId="0" fontId="3" fillId="0" borderId="9" xfId="2" applyNumberFormat="1" applyFont="1" applyFill="1" applyBorder="1" applyAlignment="1">
      <alignment vertical="top" wrapText="1"/>
    </xf>
    <xf numFmtId="0" fontId="3" fillId="0" borderId="10" xfId="2" applyNumberFormat="1" applyFont="1" applyFill="1" applyBorder="1" applyAlignment="1">
      <alignment vertical="top" wrapText="1"/>
    </xf>
    <xf numFmtId="0" fontId="3" fillId="0" borderId="11" xfId="2" applyNumberFormat="1" applyFont="1" applyFill="1" applyBorder="1" applyAlignment="1">
      <alignment vertical="top" wrapText="1"/>
    </xf>
    <xf numFmtId="164" fontId="6" fillId="0" borderId="4" xfId="2" applyNumberFormat="1" applyFont="1" applyFill="1" applyBorder="1" applyAlignment="1">
      <alignment vertical="center" wrapText="1" readingOrder="1"/>
    </xf>
    <xf numFmtId="0" fontId="3" fillId="0" borderId="6" xfId="2" applyNumberFormat="1" applyFont="1" applyFill="1" applyBorder="1" applyAlignment="1">
      <alignment vertical="top" wrapText="1"/>
    </xf>
    <xf numFmtId="0" fontId="6" fillId="0" borderId="12" xfId="2" applyNumberFormat="1" applyFont="1" applyFill="1" applyBorder="1" applyAlignment="1">
      <alignment horizontal="center" vertical="center" wrapText="1" readingOrder="1"/>
    </xf>
    <xf numFmtId="0" fontId="6" fillId="0" borderId="7" xfId="2" applyNumberFormat="1" applyFont="1" applyFill="1" applyBorder="1" applyAlignment="1">
      <alignment horizontal="center" vertical="center" wrapText="1" readingOrder="1"/>
    </xf>
    <xf numFmtId="0" fontId="6" fillId="0" borderId="8" xfId="2" applyNumberFormat="1" applyFont="1" applyFill="1" applyBorder="1" applyAlignment="1">
      <alignment horizontal="center" vertical="center" wrapText="1" readingOrder="1"/>
    </xf>
    <xf numFmtId="0" fontId="6" fillId="0" borderId="9" xfId="2" applyNumberFormat="1" applyFont="1" applyFill="1" applyBorder="1" applyAlignment="1">
      <alignment horizontal="center" vertical="center" wrapText="1" readingOrder="1"/>
    </xf>
    <xf numFmtId="0" fontId="6" fillId="0" borderId="10" xfId="2" applyNumberFormat="1" applyFont="1" applyFill="1" applyBorder="1" applyAlignment="1">
      <alignment horizontal="center" vertical="center" wrapText="1" readingOrder="1"/>
    </xf>
    <xf numFmtId="0" fontId="6" fillId="0" borderId="11" xfId="2" applyNumberFormat="1" applyFont="1" applyFill="1" applyBorder="1" applyAlignment="1">
      <alignment horizontal="center" vertical="center" wrapText="1" readingOrder="1"/>
    </xf>
    <xf numFmtId="0" fontId="5" fillId="4" borderId="4" xfId="2" applyNumberFormat="1" applyFont="1" applyFill="1" applyBorder="1" applyAlignment="1">
      <alignment vertical="center" wrapText="1" readingOrder="1"/>
    </xf>
    <xf numFmtId="0" fontId="3" fillId="0" borderId="5" xfId="2" applyNumberFormat="1" applyFont="1" applyFill="1" applyBorder="1" applyAlignment="1">
      <alignment vertical="top" wrapText="1"/>
    </xf>
    <xf numFmtId="164" fontId="5" fillId="4" borderId="4" xfId="2" applyNumberFormat="1" applyFont="1" applyFill="1" applyBorder="1" applyAlignment="1">
      <alignment vertical="center" wrapText="1" readingOrder="1"/>
    </xf>
    <xf numFmtId="0" fontId="6" fillId="5" borderId="12" xfId="2" applyNumberFormat="1" applyFont="1" applyFill="1" applyBorder="1" applyAlignment="1">
      <alignment horizontal="center" vertical="center" wrapText="1" readingOrder="1"/>
    </xf>
    <xf numFmtId="0" fontId="6" fillId="5" borderId="7" xfId="2" applyNumberFormat="1" applyFont="1" applyFill="1" applyBorder="1" applyAlignment="1">
      <alignment horizontal="center" vertical="center" wrapText="1" readingOrder="1"/>
    </xf>
    <xf numFmtId="0" fontId="6" fillId="5" borderId="8" xfId="2" applyNumberFormat="1" applyFont="1" applyFill="1" applyBorder="1" applyAlignment="1">
      <alignment horizontal="center" vertical="center" wrapText="1" readingOrder="1"/>
    </xf>
    <xf numFmtId="0" fontId="6" fillId="5" borderId="9" xfId="2" applyNumberFormat="1" applyFont="1" applyFill="1" applyBorder="1" applyAlignment="1">
      <alignment horizontal="center" vertical="center" wrapText="1" readingOrder="1"/>
    </xf>
    <xf numFmtId="0" fontId="6" fillId="5" borderId="10" xfId="2" applyNumberFormat="1" applyFont="1" applyFill="1" applyBorder="1" applyAlignment="1">
      <alignment horizontal="center" vertical="center" wrapText="1" readingOrder="1"/>
    </xf>
    <xf numFmtId="0" fontId="6" fillId="5" borderId="11" xfId="2" applyNumberFormat="1" applyFont="1" applyFill="1" applyBorder="1" applyAlignment="1">
      <alignment horizontal="center" vertical="center" wrapText="1" readingOrder="1"/>
    </xf>
    <xf numFmtId="0" fontId="4" fillId="2" borderId="4" xfId="2" applyNumberFormat="1" applyFont="1" applyFill="1" applyBorder="1" applyAlignment="1">
      <alignment horizontal="center" vertical="center" wrapText="1" readingOrder="1"/>
    </xf>
    <xf numFmtId="0" fontId="4" fillId="3" borderId="4" xfId="2" applyNumberFormat="1" applyFont="1" applyFill="1" applyBorder="1" applyAlignment="1">
      <alignment horizontal="center" vertical="center" wrapText="1" readingOrder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6" borderId="18" xfId="0" applyFont="1" applyFill="1" applyBorder="1" applyAlignment="1">
      <alignment horizontal="center" vertical="top"/>
    </xf>
    <xf numFmtId="0" fontId="10" fillId="6" borderId="19" xfId="0" applyFont="1" applyFill="1" applyBorder="1" applyAlignment="1">
      <alignment horizontal="center" vertical="top"/>
    </xf>
    <xf numFmtId="0" fontId="10" fillId="6" borderId="20" xfId="0" applyFont="1" applyFill="1" applyBorder="1" applyAlignment="1">
      <alignment horizontal="center" vertical="top"/>
    </xf>
    <xf numFmtId="0" fontId="9" fillId="7" borderId="0" xfId="0" applyFont="1" applyFill="1" applyAlignment="1">
      <alignment horizontal="center"/>
    </xf>
    <xf numFmtId="49" fontId="0" fillId="0" borderId="0" xfId="0" applyNumberFormat="1"/>
    <xf numFmtId="0" fontId="11" fillId="0" borderId="21" xfId="0" applyFont="1" applyBorder="1" applyAlignment="1">
      <alignment horizontal="center" vertical="center" wrapText="1"/>
    </xf>
    <xf numFmtId="0" fontId="11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0" borderId="22" xfId="0" applyBorder="1" applyAlignment="1">
      <alignment horizontal="center"/>
    </xf>
    <xf numFmtId="0" fontId="11" fillId="8" borderId="0" xfId="0" applyFont="1" applyFill="1" applyAlignment="1">
      <alignment horizontal="right" vertical="center"/>
    </xf>
    <xf numFmtId="0" fontId="12" fillId="8" borderId="0" xfId="0" applyFont="1" applyFill="1" applyAlignment="1">
      <alignment horizontal="right" vertical="center"/>
    </xf>
    <xf numFmtId="10" fontId="0" fillId="0" borderId="23" xfId="0" applyNumberFormat="1" applyBorder="1" applyAlignment="1">
      <alignment horizontal="center"/>
    </xf>
    <xf numFmtId="10" fontId="0" fillId="0" borderId="23" xfId="0" applyNumberFormat="1" applyBorder="1"/>
    <xf numFmtId="10" fontId="0" fillId="0" borderId="23" xfId="0" applyNumberFormat="1" applyBorder="1" applyAlignment="1">
      <alignment horizontal="center"/>
    </xf>
    <xf numFmtId="0" fontId="0" fillId="0" borderId="23" xfId="0" applyNumberFormat="1" applyBorder="1" applyAlignment="1"/>
    <xf numFmtId="10" fontId="0" fillId="0" borderId="23" xfId="0" applyNumberFormat="1" applyBorder="1" applyAlignment="1"/>
    <xf numFmtId="0" fontId="0" fillId="0" borderId="23" xfId="0" applyNumberFormat="1" applyBorder="1"/>
    <xf numFmtId="0" fontId="11" fillId="0" borderId="24" xfId="0" applyFont="1" applyBorder="1" applyAlignment="1">
      <alignment horizontal="right" vertical="center"/>
    </xf>
    <xf numFmtId="0" fontId="12" fillId="0" borderId="24" xfId="0" applyFont="1" applyBorder="1" applyAlignment="1">
      <alignment horizontal="right" vertical="center"/>
    </xf>
  </cellXfs>
  <cellStyles count="3">
    <cellStyle name="Hipervínculo" xfId="1" builtinId="8"/>
    <cellStyle name="Normal" xfId="0" builtinId="0"/>
    <cellStyle name="Normal 2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425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ntercolombia.com/SalaPrensa/Paginas/Mantenimiento-en-la-subestaci%C3%B3n-Chin%C3%BA.aspx" TargetMode="External"/><Relationship Id="rId1" Type="http://schemas.openxmlformats.org/officeDocument/2006/relationships/hyperlink" Target="http://www.isa.co/es/sala-de-prensa/Documents/comunicados/2007-01-02-ISA-puso-en-operacion-comercial-linea-Primavera-Bacata-a-500-mil-voltios-y-sus-obras-asociada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D12" sqref="D12"/>
    </sheetView>
  </sheetViews>
  <sheetFormatPr baseColWidth="10" defaultRowHeight="15" x14ac:dyDescent="0.25"/>
  <cols>
    <col min="3" max="3" width="24.42578125" customWidth="1"/>
  </cols>
  <sheetData>
    <row r="1" spans="2:3" ht="15.75" thickBot="1" x14ac:dyDescent="0.3"/>
    <row r="2" spans="2:3" ht="15.75" thickBot="1" x14ac:dyDescent="0.3">
      <c r="B2" s="29" t="s">
        <v>5</v>
      </c>
      <c r="C2" s="29"/>
    </row>
    <row r="3" spans="2:3" ht="15.75" thickBot="1" x14ac:dyDescent="0.3">
      <c r="B3" s="2" t="s">
        <v>25</v>
      </c>
      <c r="C3" s="1" t="s">
        <v>27</v>
      </c>
    </row>
    <row r="4" spans="2:3" ht="15.75" thickBot="1" x14ac:dyDescent="0.3">
      <c r="B4" s="1" t="s">
        <v>6</v>
      </c>
      <c r="C4" s="1" t="s">
        <v>18</v>
      </c>
    </row>
    <row r="5" spans="2:3" ht="15.75" thickBot="1" x14ac:dyDescent="0.3">
      <c r="B5" s="1" t="s">
        <v>7</v>
      </c>
      <c r="C5" s="1" t="s">
        <v>18</v>
      </c>
    </row>
    <row r="6" spans="2:3" ht="15.75" thickBot="1" x14ac:dyDescent="0.3">
      <c r="B6" s="1" t="s">
        <v>8</v>
      </c>
      <c r="C6" s="1" t="s">
        <v>18</v>
      </c>
    </row>
    <row r="7" spans="2:3" ht="15.75" thickBot="1" x14ac:dyDescent="0.3">
      <c r="B7" s="1" t="s">
        <v>57</v>
      </c>
      <c r="C7" s="1" t="s">
        <v>18</v>
      </c>
    </row>
    <row r="8" spans="2:3" ht="15.75" thickBot="1" x14ac:dyDescent="0.3">
      <c r="B8" s="1" t="s">
        <v>9</v>
      </c>
      <c r="C8" s="1">
        <v>1240</v>
      </c>
    </row>
    <row r="9" spans="2:3" ht="15.75" thickBot="1" x14ac:dyDescent="0.3">
      <c r="B9" s="1" t="s">
        <v>10</v>
      </c>
      <c r="C9" s="1" t="s">
        <v>18</v>
      </c>
    </row>
    <row r="10" spans="2:3" ht="15.75" thickBot="1" x14ac:dyDescent="0.3">
      <c r="B10" s="1" t="s">
        <v>11</v>
      </c>
      <c r="C10" s="1" t="s">
        <v>18</v>
      </c>
    </row>
    <row r="11" spans="2:3" ht="15.75" thickBot="1" x14ac:dyDescent="0.3">
      <c r="B11" s="1" t="s">
        <v>12</v>
      </c>
      <c r="C11" s="1">
        <v>700</v>
      </c>
    </row>
    <row r="12" spans="2:3" ht="15.75" thickBot="1" x14ac:dyDescent="0.3">
      <c r="B12" s="1" t="s">
        <v>58</v>
      </c>
      <c r="C12" s="1" t="s">
        <v>19</v>
      </c>
    </row>
    <row r="13" spans="2:3" ht="15.75" thickBot="1" x14ac:dyDescent="0.3">
      <c r="B13" s="1" t="s">
        <v>13</v>
      </c>
      <c r="C13" s="1" t="s">
        <v>18</v>
      </c>
    </row>
    <row r="14" spans="2:3" ht="15.75" thickBot="1" x14ac:dyDescent="0.3">
      <c r="B14" s="1" t="s">
        <v>14</v>
      </c>
      <c r="C14" s="1" t="s">
        <v>18</v>
      </c>
    </row>
    <row r="15" spans="2:3" ht="15.75" thickBot="1" x14ac:dyDescent="0.3">
      <c r="B15" s="1" t="s">
        <v>20</v>
      </c>
      <c r="C15" s="1" t="s">
        <v>18</v>
      </c>
    </row>
    <row r="16" spans="2:3" ht="15.75" thickBot="1" x14ac:dyDescent="0.3">
      <c r="B16" s="1" t="s">
        <v>59</v>
      </c>
      <c r="C16" s="1" t="s">
        <v>18</v>
      </c>
    </row>
  </sheetData>
  <mergeCells count="1">
    <mergeCell ref="B2:C2"/>
  </mergeCells>
  <conditionalFormatting sqref="B4:B16">
    <cfRule type="duplicateValues" dxfId="1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3"/>
  <sheetViews>
    <sheetView topLeftCell="A16" workbookViewId="0">
      <selection activeCell="F37" sqref="B2:F37"/>
    </sheetView>
  </sheetViews>
  <sheetFormatPr baseColWidth="10" defaultRowHeight="15" x14ac:dyDescent="0.25"/>
  <cols>
    <col min="2" max="2" width="20.85546875" customWidth="1"/>
    <col min="3" max="3" width="25" customWidth="1"/>
    <col min="4" max="4" width="22.7109375" customWidth="1"/>
    <col min="5" max="5" width="68.7109375" bestFit="1" customWidth="1"/>
    <col min="6" max="6" width="13.42578125" bestFit="1" customWidth="1"/>
  </cols>
  <sheetData>
    <row r="1" spans="2:7" ht="15.75" thickBot="1" x14ac:dyDescent="0.3"/>
    <row r="2" spans="2:7" ht="15.75" thickBot="1" x14ac:dyDescent="0.3">
      <c r="B2" s="29" t="s">
        <v>4</v>
      </c>
      <c r="C2" s="29"/>
      <c r="D2" s="29"/>
      <c r="E2" s="29"/>
      <c r="F2" s="29"/>
    </row>
    <row r="3" spans="2:7" ht="15.75" thickBot="1" x14ac:dyDescent="0.3">
      <c r="B3" s="1" t="s">
        <v>26</v>
      </c>
      <c r="C3" s="1" t="s">
        <v>27</v>
      </c>
      <c r="D3" s="1" t="s">
        <v>28</v>
      </c>
      <c r="E3" s="1" t="s">
        <v>217</v>
      </c>
      <c r="F3" s="1" t="s">
        <v>145</v>
      </c>
    </row>
    <row r="4" spans="2:7" ht="15.75" thickBot="1" x14ac:dyDescent="0.3">
      <c r="B4" s="3" t="s">
        <v>0</v>
      </c>
      <c r="C4" s="3">
        <v>540</v>
      </c>
      <c r="D4" s="3">
        <v>0.59499999999999997</v>
      </c>
      <c r="E4" s="3" t="s">
        <v>107</v>
      </c>
      <c r="F4" s="3" t="s">
        <v>186</v>
      </c>
    </row>
    <row r="5" spans="2:7" ht="15.75" thickBot="1" x14ac:dyDescent="0.3">
      <c r="B5" s="3" t="s">
        <v>1</v>
      </c>
      <c r="C5" s="3">
        <v>1000</v>
      </c>
      <c r="D5" s="3">
        <v>6.9035000000000002</v>
      </c>
      <c r="E5" s="3" t="s">
        <v>76</v>
      </c>
      <c r="F5" s="3" t="s">
        <v>147</v>
      </c>
    </row>
    <row r="6" spans="2:7" ht="15.75" thickBot="1" x14ac:dyDescent="0.3">
      <c r="B6" s="3" t="s">
        <v>2</v>
      </c>
      <c r="C6" s="3">
        <v>1250</v>
      </c>
      <c r="D6" s="3">
        <v>9.8674999999999997</v>
      </c>
      <c r="E6" s="3" t="s">
        <v>106</v>
      </c>
      <c r="F6" s="3" t="s">
        <v>147</v>
      </c>
    </row>
    <row r="7" spans="2:7" ht="15.75" thickBot="1" x14ac:dyDescent="0.3">
      <c r="B7" s="3" t="s">
        <v>29</v>
      </c>
      <c r="C7" s="3">
        <v>170</v>
      </c>
      <c r="D7" s="3">
        <v>2.4737</v>
      </c>
      <c r="E7" s="3" t="s">
        <v>117</v>
      </c>
      <c r="F7" s="3" t="s">
        <v>151</v>
      </c>
    </row>
    <row r="8" spans="2:7" ht="15.75" thickBot="1" x14ac:dyDescent="0.3">
      <c r="B8" s="3" t="s">
        <v>30</v>
      </c>
      <c r="C8" s="3">
        <v>306</v>
      </c>
      <c r="D8" s="3">
        <v>7.7468000000000004</v>
      </c>
      <c r="E8" s="3" t="s">
        <v>218</v>
      </c>
      <c r="F8" s="3" t="s">
        <v>218</v>
      </c>
    </row>
    <row r="9" spans="2:7" ht="15.75" thickBot="1" x14ac:dyDescent="0.3">
      <c r="B9" s="3" t="s">
        <v>31</v>
      </c>
      <c r="C9" s="3">
        <v>396</v>
      </c>
      <c r="D9" s="3">
        <v>1.9822</v>
      </c>
      <c r="E9" s="3" t="s">
        <v>115</v>
      </c>
      <c r="F9" s="3" t="s">
        <v>149</v>
      </c>
    </row>
    <row r="10" spans="2:7" ht="15.75" thickBot="1" x14ac:dyDescent="0.3">
      <c r="B10" s="3" t="s">
        <v>32</v>
      </c>
      <c r="C10" s="3">
        <v>207</v>
      </c>
      <c r="D10" s="3">
        <v>1.5544</v>
      </c>
      <c r="E10" s="3" t="s">
        <v>140</v>
      </c>
      <c r="F10" s="3" t="s">
        <v>151</v>
      </c>
    </row>
    <row r="11" spans="2:7" ht="15.75" thickBot="1" x14ac:dyDescent="0.3">
      <c r="B11" s="3" t="s">
        <v>33</v>
      </c>
      <c r="C11" s="3">
        <v>405</v>
      </c>
      <c r="D11" s="3">
        <v>2.2303999999999999</v>
      </c>
      <c r="E11" s="3" t="s">
        <v>110</v>
      </c>
      <c r="F11" s="3" t="s">
        <v>151</v>
      </c>
    </row>
    <row r="12" spans="2:7" ht="15.75" thickBot="1" x14ac:dyDescent="0.3">
      <c r="B12" s="3" t="s">
        <v>12</v>
      </c>
      <c r="C12" s="3">
        <v>700</v>
      </c>
      <c r="D12" s="3">
        <v>3.1821999999999999</v>
      </c>
      <c r="E12" s="3" t="s">
        <v>110</v>
      </c>
      <c r="F12" s="3" t="s">
        <v>151</v>
      </c>
    </row>
    <row r="13" spans="2:7" ht="15.75" thickBot="1" x14ac:dyDescent="0.3">
      <c r="B13" s="3" t="s">
        <v>34</v>
      </c>
      <c r="C13" s="3">
        <v>285</v>
      </c>
      <c r="D13" s="3">
        <v>0.98450000000000004</v>
      </c>
      <c r="E13" s="3" t="s">
        <v>135</v>
      </c>
      <c r="F13" s="3" t="s">
        <v>150</v>
      </c>
    </row>
    <row r="14" spans="2:7" ht="15.75" thickBot="1" x14ac:dyDescent="0.3">
      <c r="B14" s="3" t="s">
        <v>35</v>
      </c>
      <c r="C14" s="3">
        <v>1240</v>
      </c>
      <c r="D14" s="3">
        <v>5.4598000000000004</v>
      </c>
      <c r="E14" s="3" t="s">
        <v>116</v>
      </c>
      <c r="F14" s="3" t="s">
        <v>151</v>
      </c>
    </row>
    <row r="15" spans="2:7" ht="15.75" thickBot="1" x14ac:dyDescent="0.3">
      <c r="B15" s="3" t="s">
        <v>16</v>
      </c>
      <c r="C15" s="3">
        <v>338</v>
      </c>
      <c r="D15" s="3">
        <v>0.44500000000000001</v>
      </c>
      <c r="E15" s="3" t="s">
        <v>138</v>
      </c>
      <c r="F15" s="3" t="s">
        <v>148</v>
      </c>
    </row>
    <row r="16" spans="2:7" ht="15.75" thickBot="1" x14ac:dyDescent="0.3">
      <c r="B16" s="3" t="s">
        <v>36</v>
      </c>
      <c r="C16" s="3">
        <v>353</v>
      </c>
      <c r="D16" s="3">
        <v>7.1417000000000002</v>
      </c>
      <c r="E16" s="3" t="s">
        <v>122</v>
      </c>
      <c r="F16" s="3" t="s">
        <v>151</v>
      </c>
      <c r="G16" t="s">
        <v>18</v>
      </c>
    </row>
    <row r="17" spans="2:7" ht="15.75" thickBot="1" x14ac:dyDescent="0.3">
      <c r="B17" s="3" t="s">
        <v>37</v>
      </c>
      <c r="C17" s="3">
        <v>143</v>
      </c>
      <c r="D17" s="3">
        <v>9.8000000000000007</v>
      </c>
      <c r="E17" s="3" t="s">
        <v>100</v>
      </c>
      <c r="F17" s="3" t="s">
        <v>148</v>
      </c>
    </row>
    <row r="18" spans="2:7" ht="15.75" thickBot="1" x14ac:dyDescent="0.3">
      <c r="B18" s="3" t="s">
        <v>38</v>
      </c>
      <c r="C18" s="3">
        <v>143</v>
      </c>
      <c r="D18" s="3">
        <v>10.199999999999999</v>
      </c>
      <c r="E18" s="3" t="s">
        <v>100</v>
      </c>
      <c r="F18" s="3" t="s">
        <v>148</v>
      </c>
    </row>
    <row r="19" spans="2:7" ht="15.75" thickBot="1" x14ac:dyDescent="0.3">
      <c r="B19" s="3" t="s">
        <v>39</v>
      </c>
      <c r="C19" s="3">
        <v>31</v>
      </c>
      <c r="D19" s="3">
        <v>14.981400000000001</v>
      </c>
      <c r="E19" s="3" t="s">
        <v>119</v>
      </c>
      <c r="F19" s="3" t="s">
        <v>147</v>
      </c>
    </row>
    <row r="20" spans="2:7" ht="15.75" thickBot="1" x14ac:dyDescent="0.3">
      <c r="B20" s="3" t="s">
        <v>40</v>
      </c>
      <c r="C20" s="3">
        <v>72</v>
      </c>
      <c r="D20" s="3">
        <v>10.7918</v>
      </c>
      <c r="E20" s="3" t="s">
        <v>119</v>
      </c>
      <c r="F20" s="3" t="s">
        <v>147</v>
      </c>
    </row>
    <row r="21" spans="2:7" ht="15.75" thickBot="1" x14ac:dyDescent="0.3">
      <c r="B21" s="3" t="s">
        <v>41</v>
      </c>
      <c r="C21" s="3">
        <v>70</v>
      </c>
      <c r="D21" s="3">
        <v>12.2715</v>
      </c>
      <c r="E21" s="3" t="s">
        <v>119</v>
      </c>
      <c r="F21" s="3" t="s">
        <v>147</v>
      </c>
    </row>
    <row r="22" spans="2:7" ht="15.75" thickBot="1" x14ac:dyDescent="0.3">
      <c r="B22" s="3" t="s">
        <v>42</v>
      </c>
      <c r="C22" s="3">
        <v>154</v>
      </c>
      <c r="D22" s="3">
        <v>9.5355000000000008</v>
      </c>
      <c r="E22" s="3" t="s">
        <v>119</v>
      </c>
      <c r="F22" s="3" t="s">
        <v>147</v>
      </c>
    </row>
    <row r="23" spans="2:7" ht="15.75" thickBot="1" x14ac:dyDescent="0.3">
      <c r="B23" s="3" t="s">
        <v>43</v>
      </c>
      <c r="C23" s="3">
        <v>163</v>
      </c>
      <c r="D23" s="3">
        <v>9.1267999999999994</v>
      </c>
      <c r="E23" s="3" t="s">
        <v>113</v>
      </c>
      <c r="F23" s="3" t="s">
        <v>151</v>
      </c>
    </row>
    <row r="24" spans="2:7" ht="15.75" thickBot="1" x14ac:dyDescent="0.3">
      <c r="B24" s="3" t="s">
        <v>44</v>
      </c>
      <c r="C24" s="3">
        <v>165</v>
      </c>
      <c r="D24" s="3">
        <v>9.7213999999999992</v>
      </c>
      <c r="E24" s="3" t="s">
        <v>113</v>
      </c>
      <c r="F24" s="3" t="s">
        <v>151</v>
      </c>
    </row>
    <row r="25" spans="2:7" ht="15.75" thickBot="1" x14ac:dyDescent="0.3">
      <c r="B25" s="3" t="s">
        <v>45</v>
      </c>
      <c r="C25" s="3">
        <v>61</v>
      </c>
      <c r="D25" s="3">
        <v>11.827199999999999</v>
      </c>
      <c r="E25" s="3" t="s">
        <v>102</v>
      </c>
      <c r="F25" s="3" t="s">
        <v>148</v>
      </c>
    </row>
    <row r="26" spans="2:7" ht="15.75" thickBot="1" x14ac:dyDescent="0.3">
      <c r="B26" s="3" t="s">
        <v>46</v>
      </c>
      <c r="C26" s="3">
        <v>60</v>
      </c>
      <c r="D26" s="3">
        <v>11.8239</v>
      </c>
      <c r="E26" s="3" t="s">
        <v>102</v>
      </c>
      <c r="F26" s="3" t="s">
        <v>148</v>
      </c>
    </row>
    <row r="27" spans="2:7" ht="15.75" thickBot="1" x14ac:dyDescent="0.3">
      <c r="B27" s="3" t="s">
        <v>47</v>
      </c>
      <c r="C27" s="3">
        <v>66</v>
      </c>
      <c r="D27" s="3">
        <v>12.1158</v>
      </c>
      <c r="E27" s="3" t="s">
        <v>102</v>
      </c>
      <c r="F27" s="3" t="s">
        <v>148</v>
      </c>
    </row>
    <row r="28" spans="2:7" ht="15.75" thickBot="1" x14ac:dyDescent="0.3">
      <c r="B28" s="3" t="s">
        <v>48</v>
      </c>
      <c r="C28" s="3">
        <v>160</v>
      </c>
      <c r="D28" s="3">
        <v>7.7720000000000002</v>
      </c>
      <c r="E28" s="3" t="s">
        <v>99</v>
      </c>
      <c r="F28" s="3" t="s">
        <v>148</v>
      </c>
    </row>
    <row r="29" spans="2:7" ht="15.75" thickBot="1" x14ac:dyDescent="0.3">
      <c r="B29" s="3" t="s">
        <v>49</v>
      </c>
      <c r="C29" s="3">
        <v>450</v>
      </c>
      <c r="D29" s="3">
        <v>6.8456000000000001</v>
      </c>
      <c r="E29" s="3" t="s">
        <v>99</v>
      </c>
      <c r="F29" s="3" t="s">
        <v>148</v>
      </c>
    </row>
    <row r="30" spans="2:7" ht="15.75" thickBot="1" x14ac:dyDescent="0.3">
      <c r="B30" s="3" t="s">
        <v>50</v>
      </c>
      <c r="C30" s="3">
        <v>167</v>
      </c>
      <c r="D30" s="3">
        <v>9.7654999999999994</v>
      </c>
      <c r="E30" s="3" t="s">
        <v>124</v>
      </c>
      <c r="F30" s="3" t="s">
        <v>146</v>
      </c>
    </row>
    <row r="31" spans="2:7" ht="15.75" thickBot="1" x14ac:dyDescent="0.3">
      <c r="B31" s="3" t="s">
        <v>51</v>
      </c>
      <c r="C31" s="3">
        <v>791</v>
      </c>
      <c r="D31" s="3">
        <v>7.2130999999999998</v>
      </c>
      <c r="E31" s="3" t="s">
        <v>99</v>
      </c>
      <c r="F31" s="3" t="s">
        <v>148</v>
      </c>
    </row>
    <row r="32" spans="2:7" ht="15.75" thickBot="1" x14ac:dyDescent="0.3">
      <c r="B32" s="3" t="s">
        <v>52</v>
      </c>
      <c r="C32" s="3">
        <v>157</v>
      </c>
      <c r="D32" s="3">
        <v>10.527699999999999</v>
      </c>
      <c r="E32" s="3" t="s">
        <v>128</v>
      </c>
      <c r="F32" s="3" t="s">
        <v>148</v>
      </c>
      <c r="G32" t="s">
        <v>18</v>
      </c>
    </row>
    <row r="33" spans="2:7" ht="15.75" thickBot="1" x14ac:dyDescent="0.3">
      <c r="B33" s="3" t="s">
        <v>53</v>
      </c>
      <c r="C33" s="3">
        <v>157</v>
      </c>
      <c r="D33" s="3">
        <v>10.4763</v>
      </c>
      <c r="E33" s="3" t="s">
        <v>128</v>
      </c>
      <c r="F33" s="3" t="s">
        <v>148</v>
      </c>
      <c r="G33" t="s">
        <v>18</v>
      </c>
    </row>
    <row r="34" spans="2:7" ht="15.75" thickBot="1" x14ac:dyDescent="0.3">
      <c r="B34" s="3" t="s">
        <v>54</v>
      </c>
      <c r="C34" s="3">
        <v>264</v>
      </c>
      <c r="D34" s="3">
        <v>7.2683</v>
      </c>
      <c r="E34" s="3" t="s">
        <v>104</v>
      </c>
      <c r="F34" s="3" t="s">
        <v>146</v>
      </c>
    </row>
    <row r="35" spans="2:7" ht="15.75" thickBot="1" x14ac:dyDescent="0.3">
      <c r="B35" s="3" t="s">
        <v>55</v>
      </c>
      <c r="C35" s="3">
        <v>0.86</v>
      </c>
      <c r="D35" s="3">
        <v>0</v>
      </c>
      <c r="E35" s="3" t="s">
        <v>218</v>
      </c>
      <c r="F35" s="3" t="s">
        <v>218</v>
      </c>
    </row>
    <row r="36" spans="2:7" ht="15.75" thickBot="1" x14ac:dyDescent="0.3">
      <c r="B36" s="3" t="s">
        <v>56</v>
      </c>
      <c r="C36" s="3">
        <v>9.6999999999999993</v>
      </c>
      <c r="D36" s="3">
        <v>0</v>
      </c>
      <c r="E36" s="3" t="s">
        <v>93</v>
      </c>
      <c r="F36" s="3" t="s">
        <v>148</v>
      </c>
      <c r="G36" t="s">
        <v>18</v>
      </c>
    </row>
    <row r="37" spans="2:7" x14ac:dyDescent="0.25">
      <c r="B37" s="20" t="s">
        <v>226</v>
      </c>
      <c r="C37" s="16">
        <f>+SUM(C4:C36)</f>
        <v>10474.560000000001</v>
      </c>
    </row>
    <row r="39" spans="2:7" ht="15.75" thickBot="1" x14ac:dyDescent="0.3"/>
    <row r="40" spans="2:7" ht="15.75" thickBot="1" x14ac:dyDescent="0.3">
      <c r="B40" s="29" t="s">
        <v>219</v>
      </c>
      <c r="C40" s="29"/>
      <c r="D40" s="29"/>
      <c r="E40" s="29"/>
      <c r="F40" s="29"/>
    </row>
    <row r="41" spans="2:7" ht="15.75" thickBot="1" x14ac:dyDescent="0.3">
      <c r="B41" s="1" t="s">
        <v>26</v>
      </c>
      <c r="C41" s="1" t="s">
        <v>27</v>
      </c>
      <c r="D41" s="1" t="s">
        <v>28</v>
      </c>
      <c r="E41" s="1" t="s">
        <v>217</v>
      </c>
      <c r="F41" s="1" t="s">
        <v>145</v>
      </c>
    </row>
    <row r="42" spans="2:7" ht="15.75" thickBot="1" x14ac:dyDescent="0.3">
      <c r="B42" s="1" t="s">
        <v>0</v>
      </c>
      <c r="C42" s="1">
        <v>540</v>
      </c>
      <c r="D42" s="1">
        <v>0.59499999999999997</v>
      </c>
      <c r="E42" s="1" t="s">
        <v>107</v>
      </c>
      <c r="F42" s="1" t="s">
        <v>186</v>
      </c>
    </row>
    <row r="43" spans="2:7" x14ac:dyDescent="0.25">
      <c r="B43" s="20" t="s">
        <v>226</v>
      </c>
      <c r="C43" s="16">
        <f>+C42</f>
        <v>540</v>
      </c>
    </row>
    <row r="45" spans="2:7" ht="15.75" thickBot="1" x14ac:dyDescent="0.3"/>
    <row r="46" spans="2:7" ht="15.75" thickBot="1" x14ac:dyDescent="0.3">
      <c r="B46" s="29" t="s">
        <v>220</v>
      </c>
      <c r="C46" s="29"/>
      <c r="D46" s="29"/>
      <c r="E46" s="29"/>
      <c r="F46" s="29"/>
    </row>
    <row r="47" spans="2:7" ht="15.75" thickBot="1" x14ac:dyDescent="0.3">
      <c r="B47" s="1" t="s">
        <v>26</v>
      </c>
      <c r="C47" s="1" t="s">
        <v>27</v>
      </c>
      <c r="D47" s="1" t="s">
        <v>28</v>
      </c>
      <c r="E47" s="1" t="s">
        <v>217</v>
      </c>
      <c r="F47" s="1" t="s">
        <v>145</v>
      </c>
    </row>
    <row r="48" spans="2:7" ht="15.75" thickBot="1" x14ac:dyDescent="0.3">
      <c r="B48" s="1" t="s">
        <v>34</v>
      </c>
      <c r="C48" s="1">
        <v>285</v>
      </c>
      <c r="D48" s="1">
        <v>0.98450000000000004</v>
      </c>
      <c r="E48" s="1" t="s">
        <v>135</v>
      </c>
      <c r="F48" s="1" t="s">
        <v>150</v>
      </c>
    </row>
    <row r="49" spans="2:6" x14ac:dyDescent="0.25">
      <c r="B49" s="20" t="s">
        <v>226</v>
      </c>
      <c r="C49" s="21">
        <f>+C48</f>
        <v>285</v>
      </c>
      <c r="D49" s="19"/>
      <c r="E49" s="19"/>
      <c r="F49" s="19"/>
    </row>
    <row r="50" spans="2:6" x14ac:dyDescent="0.25">
      <c r="B50" s="19"/>
      <c r="C50" s="19"/>
      <c r="D50" s="19"/>
      <c r="E50" s="19"/>
      <c r="F50" s="19"/>
    </row>
    <row r="51" spans="2:6" ht="15.75" thickBot="1" x14ac:dyDescent="0.3"/>
    <row r="52" spans="2:6" ht="15.75" thickBot="1" x14ac:dyDescent="0.3">
      <c r="B52" s="29" t="s">
        <v>221</v>
      </c>
      <c r="C52" s="29"/>
      <c r="D52" s="29"/>
      <c r="E52" s="29"/>
      <c r="F52" s="29"/>
    </row>
    <row r="53" spans="2:6" ht="15.75" thickBot="1" x14ac:dyDescent="0.3">
      <c r="B53" s="1" t="s">
        <v>26</v>
      </c>
      <c r="C53" s="1" t="s">
        <v>27</v>
      </c>
      <c r="D53" s="1" t="s">
        <v>28</v>
      </c>
      <c r="E53" s="1" t="s">
        <v>217</v>
      </c>
      <c r="F53" s="1" t="s">
        <v>145</v>
      </c>
    </row>
    <row r="54" spans="2:6" ht="15.75" thickBot="1" x14ac:dyDescent="0.3">
      <c r="B54" s="1" t="s">
        <v>50</v>
      </c>
      <c r="C54" s="1">
        <v>167</v>
      </c>
      <c r="D54" s="1">
        <v>9.7654999999999994</v>
      </c>
      <c r="E54" s="1" t="s">
        <v>124</v>
      </c>
      <c r="F54" s="1" t="s">
        <v>146</v>
      </c>
    </row>
    <row r="55" spans="2:6" ht="15.75" thickBot="1" x14ac:dyDescent="0.3">
      <c r="B55" s="1" t="s">
        <v>54</v>
      </c>
      <c r="C55" s="1">
        <v>264</v>
      </c>
      <c r="D55" s="1">
        <v>7.2683</v>
      </c>
      <c r="E55" s="1" t="s">
        <v>104</v>
      </c>
      <c r="F55" s="1" t="s">
        <v>146</v>
      </c>
    </row>
    <row r="56" spans="2:6" x14ac:dyDescent="0.25">
      <c r="B56" s="20" t="s">
        <v>226</v>
      </c>
      <c r="C56" s="16">
        <f>+SUM(C54:C55)</f>
        <v>431</v>
      </c>
    </row>
    <row r="58" spans="2:6" ht="15.75" thickBot="1" x14ac:dyDescent="0.3"/>
    <row r="59" spans="2:6" ht="15.75" thickBot="1" x14ac:dyDescent="0.3">
      <c r="B59" s="29" t="s">
        <v>222</v>
      </c>
      <c r="C59" s="29"/>
      <c r="D59" s="29"/>
      <c r="E59" s="29"/>
      <c r="F59" s="29"/>
    </row>
    <row r="60" spans="2:6" ht="15.75" thickBot="1" x14ac:dyDescent="0.3">
      <c r="B60" s="1" t="s">
        <v>26</v>
      </c>
      <c r="C60" s="1" t="s">
        <v>27</v>
      </c>
      <c r="D60" s="1" t="s">
        <v>28</v>
      </c>
      <c r="E60" s="1" t="s">
        <v>217</v>
      </c>
      <c r="F60" s="1" t="s">
        <v>145</v>
      </c>
    </row>
    <row r="61" spans="2:6" ht="15.75" thickBot="1" x14ac:dyDescent="0.3">
      <c r="B61" s="1" t="s">
        <v>29</v>
      </c>
      <c r="C61" s="1">
        <v>170</v>
      </c>
      <c r="D61" s="1">
        <v>2.4737</v>
      </c>
      <c r="E61" s="1" t="s">
        <v>117</v>
      </c>
      <c r="F61" s="1" t="s">
        <v>151</v>
      </c>
    </row>
    <row r="62" spans="2:6" ht="15.75" thickBot="1" x14ac:dyDescent="0.3">
      <c r="B62" s="1" t="s">
        <v>32</v>
      </c>
      <c r="C62" s="1">
        <v>207</v>
      </c>
      <c r="D62" s="1">
        <v>1.5544</v>
      </c>
      <c r="E62" s="1" t="s">
        <v>140</v>
      </c>
      <c r="F62" s="1" t="s">
        <v>151</v>
      </c>
    </row>
    <row r="63" spans="2:6" ht="15.75" thickBot="1" x14ac:dyDescent="0.3">
      <c r="B63" s="1" t="s">
        <v>33</v>
      </c>
      <c r="C63" s="1">
        <v>405</v>
      </c>
      <c r="D63" s="1">
        <v>2.2303999999999999</v>
      </c>
      <c r="E63" s="1" t="s">
        <v>110</v>
      </c>
      <c r="F63" s="1" t="s">
        <v>151</v>
      </c>
    </row>
    <row r="64" spans="2:6" ht="15.75" thickBot="1" x14ac:dyDescent="0.3">
      <c r="B64" s="1" t="s">
        <v>12</v>
      </c>
      <c r="C64" s="1">
        <v>700</v>
      </c>
      <c r="D64" s="1">
        <v>3.1821999999999999</v>
      </c>
      <c r="E64" s="3" t="s">
        <v>110</v>
      </c>
      <c r="F64" s="3" t="s">
        <v>151</v>
      </c>
    </row>
    <row r="65" spans="2:6" ht="15.75" thickBot="1" x14ac:dyDescent="0.3">
      <c r="B65" s="1" t="s">
        <v>35</v>
      </c>
      <c r="C65" s="1">
        <v>1240</v>
      </c>
      <c r="D65" s="1">
        <v>5.4598000000000004</v>
      </c>
      <c r="E65" s="1" t="s">
        <v>116</v>
      </c>
      <c r="F65" s="1" t="s">
        <v>151</v>
      </c>
    </row>
    <row r="66" spans="2:6" ht="15.75" thickBot="1" x14ac:dyDescent="0.3">
      <c r="B66" s="1" t="s">
        <v>36</v>
      </c>
      <c r="C66" s="1">
        <v>353</v>
      </c>
      <c r="D66" s="1">
        <v>7.1417000000000002</v>
      </c>
      <c r="E66" s="18" t="s">
        <v>122</v>
      </c>
      <c r="F66" s="18" t="s">
        <v>151</v>
      </c>
    </row>
    <row r="67" spans="2:6" ht="15.75" thickBot="1" x14ac:dyDescent="0.3">
      <c r="B67" s="1" t="s">
        <v>43</v>
      </c>
      <c r="C67" s="1">
        <v>163</v>
      </c>
      <c r="D67" s="1">
        <v>9.1267999999999994</v>
      </c>
      <c r="E67" s="1" t="s">
        <v>113</v>
      </c>
      <c r="F67" s="1" t="s">
        <v>151</v>
      </c>
    </row>
    <row r="68" spans="2:6" ht="15.75" thickBot="1" x14ac:dyDescent="0.3">
      <c r="B68" s="1" t="s">
        <v>44</v>
      </c>
      <c r="C68" s="1">
        <v>165</v>
      </c>
      <c r="D68" s="1">
        <v>9.7213999999999992</v>
      </c>
      <c r="E68" s="1" t="s">
        <v>113</v>
      </c>
      <c r="F68" s="1" t="s">
        <v>151</v>
      </c>
    </row>
    <row r="69" spans="2:6" x14ac:dyDescent="0.25">
      <c r="B69" s="20" t="s">
        <v>226</v>
      </c>
      <c r="C69" s="16">
        <f>+SUM(C61:C68)</f>
        <v>3403</v>
      </c>
    </row>
    <row r="71" spans="2:6" ht="15.75" thickBot="1" x14ac:dyDescent="0.3"/>
    <row r="72" spans="2:6" ht="15.75" thickBot="1" x14ac:dyDescent="0.3">
      <c r="B72" s="29" t="s">
        <v>223</v>
      </c>
      <c r="C72" s="29"/>
      <c r="D72" s="29"/>
      <c r="E72" s="29"/>
      <c r="F72" s="29"/>
    </row>
    <row r="73" spans="2:6" ht="15.75" thickBot="1" x14ac:dyDescent="0.3">
      <c r="B73" s="1" t="s">
        <v>26</v>
      </c>
      <c r="C73" s="1" t="s">
        <v>27</v>
      </c>
      <c r="D73" s="1" t="s">
        <v>28</v>
      </c>
      <c r="E73" s="1" t="s">
        <v>217</v>
      </c>
      <c r="F73" s="1" t="s">
        <v>145</v>
      </c>
    </row>
    <row r="74" spans="2:6" ht="15.75" thickBot="1" x14ac:dyDescent="0.3">
      <c r="B74" s="1" t="s">
        <v>31</v>
      </c>
      <c r="C74" s="1">
        <v>396</v>
      </c>
      <c r="D74" s="1">
        <v>1.9822</v>
      </c>
      <c r="E74" s="1" t="s">
        <v>115</v>
      </c>
      <c r="F74" s="1" t="s">
        <v>149</v>
      </c>
    </row>
    <row r="75" spans="2:6" x14ac:dyDescent="0.25">
      <c r="B75" s="20" t="s">
        <v>226</v>
      </c>
      <c r="C75" s="16">
        <f>+C74</f>
        <v>396</v>
      </c>
    </row>
    <row r="77" spans="2:6" ht="15.75" thickBot="1" x14ac:dyDescent="0.3"/>
    <row r="78" spans="2:6" ht="15.75" thickBot="1" x14ac:dyDescent="0.3">
      <c r="B78" s="29" t="s">
        <v>224</v>
      </c>
      <c r="C78" s="29"/>
      <c r="D78" s="29"/>
      <c r="E78" s="29"/>
      <c r="F78" s="29"/>
    </row>
    <row r="79" spans="2:6" ht="15.75" thickBot="1" x14ac:dyDescent="0.3">
      <c r="B79" s="1" t="s">
        <v>26</v>
      </c>
      <c r="C79" s="1" t="s">
        <v>27</v>
      </c>
      <c r="D79" s="1" t="s">
        <v>28</v>
      </c>
      <c r="E79" s="1" t="s">
        <v>217</v>
      </c>
      <c r="F79" s="1" t="s">
        <v>145</v>
      </c>
    </row>
    <row r="80" spans="2:6" ht="15.75" thickBot="1" x14ac:dyDescent="0.3">
      <c r="B80" s="1" t="s">
        <v>16</v>
      </c>
      <c r="C80" s="1">
        <v>338</v>
      </c>
      <c r="D80" s="1">
        <v>0.44500000000000001</v>
      </c>
      <c r="E80" s="1" t="s">
        <v>138</v>
      </c>
      <c r="F80" s="1" t="s">
        <v>148</v>
      </c>
    </row>
    <row r="81" spans="2:6" ht="15.75" thickBot="1" x14ac:dyDescent="0.3">
      <c r="B81" s="1" t="s">
        <v>37</v>
      </c>
      <c r="C81" s="1">
        <v>143</v>
      </c>
      <c r="D81" s="1">
        <v>9.8000000000000007</v>
      </c>
      <c r="E81" s="1" t="s">
        <v>100</v>
      </c>
      <c r="F81" s="1" t="s">
        <v>148</v>
      </c>
    </row>
    <row r="82" spans="2:6" ht="15.75" thickBot="1" x14ac:dyDescent="0.3">
      <c r="B82" s="1" t="s">
        <v>38</v>
      </c>
      <c r="C82" s="1">
        <v>143</v>
      </c>
      <c r="D82" s="1">
        <v>10.199999999999999</v>
      </c>
      <c r="E82" s="1" t="s">
        <v>100</v>
      </c>
      <c r="F82" s="1" t="s">
        <v>148</v>
      </c>
    </row>
    <row r="83" spans="2:6" ht="15.75" thickBot="1" x14ac:dyDescent="0.3">
      <c r="B83" s="1" t="s">
        <v>45</v>
      </c>
      <c r="C83" s="1">
        <v>61</v>
      </c>
      <c r="D83" s="1">
        <v>11.827199999999999</v>
      </c>
      <c r="E83" s="1" t="s">
        <v>102</v>
      </c>
      <c r="F83" s="1" t="s">
        <v>148</v>
      </c>
    </row>
    <row r="84" spans="2:6" ht="15.75" thickBot="1" x14ac:dyDescent="0.3">
      <c r="B84" s="1" t="s">
        <v>46</v>
      </c>
      <c r="C84" s="1">
        <v>60</v>
      </c>
      <c r="D84" s="1">
        <v>11.8239</v>
      </c>
      <c r="E84" s="1" t="s">
        <v>102</v>
      </c>
      <c r="F84" s="1" t="s">
        <v>148</v>
      </c>
    </row>
    <row r="85" spans="2:6" ht="15.75" thickBot="1" x14ac:dyDescent="0.3">
      <c r="B85" s="1" t="s">
        <v>47</v>
      </c>
      <c r="C85" s="1">
        <v>66</v>
      </c>
      <c r="D85" s="1">
        <v>12.1158</v>
      </c>
      <c r="E85" s="1" t="s">
        <v>102</v>
      </c>
      <c r="F85" s="1" t="s">
        <v>148</v>
      </c>
    </row>
    <row r="86" spans="2:6" ht="15.75" thickBot="1" x14ac:dyDescent="0.3">
      <c r="B86" s="1" t="s">
        <v>48</v>
      </c>
      <c r="C86" s="1">
        <v>160</v>
      </c>
      <c r="D86" s="1">
        <v>7.7720000000000002</v>
      </c>
      <c r="E86" s="1" t="s">
        <v>99</v>
      </c>
      <c r="F86" s="1" t="s">
        <v>148</v>
      </c>
    </row>
    <row r="87" spans="2:6" ht="15.75" thickBot="1" x14ac:dyDescent="0.3">
      <c r="B87" s="1" t="s">
        <v>49</v>
      </c>
      <c r="C87" s="1">
        <v>450</v>
      </c>
      <c r="D87" s="1">
        <v>6.8456000000000001</v>
      </c>
      <c r="E87" s="1" t="s">
        <v>99</v>
      </c>
      <c r="F87" s="1" t="s">
        <v>148</v>
      </c>
    </row>
    <row r="88" spans="2:6" ht="15.75" thickBot="1" x14ac:dyDescent="0.3">
      <c r="B88" s="1" t="s">
        <v>51</v>
      </c>
      <c r="C88" s="1">
        <v>791</v>
      </c>
      <c r="D88" s="1">
        <v>7.2130999999999998</v>
      </c>
      <c r="E88" s="1" t="s">
        <v>99</v>
      </c>
      <c r="F88" s="1" t="s">
        <v>148</v>
      </c>
    </row>
    <row r="89" spans="2:6" ht="15.75" thickBot="1" x14ac:dyDescent="0.3">
      <c r="B89" s="1" t="s">
        <v>52</v>
      </c>
      <c r="C89" s="1">
        <v>157</v>
      </c>
      <c r="D89" s="1">
        <v>10.527699999999999</v>
      </c>
      <c r="E89" s="18" t="s">
        <v>128</v>
      </c>
      <c r="F89" s="18" t="s">
        <v>148</v>
      </c>
    </row>
    <row r="90" spans="2:6" ht="15.75" thickBot="1" x14ac:dyDescent="0.3">
      <c r="B90" s="1" t="s">
        <v>53</v>
      </c>
      <c r="C90" s="1">
        <v>157</v>
      </c>
      <c r="D90" s="1">
        <v>10.4763</v>
      </c>
      <c r="E90" s="18" t="s">
        <v>128</v>
      </c>
      <c r="F90" s="18" t="s">
        <v>148</v>
      </c>
    </row>
    <row r="91" spans="2:6" ht="15.75" thickBot="1" x14ac:dyDescent="0.3">
      <c r="B91" s="1" t="s">
        <v>56</v>
      </c>
      <c r="C91" s="1">
        <v>9.6999999999999993</v>
      </c>
      <c r="D91" s="1">
        <v>0</v>
      </c>
      <c r="E91" s="18" t="s">
        <v>93</v>
      </c>
      <c r="F91" s="18" t="s">
        <v>148</v>
      </c>
    </row>
    <row r="92" spans="2:6" x14ac:dyDescent="0.25">
      <c r="B92" s="20" t="s">
        <v>226</v>
      </c>
      <c r="C92" s="16">
        <f>+SUM(C80:C91)</f>
        <v>2535.6999999999998</v>
      </c>
    </row>
    <row r="94" spans="2:6" ht="15.75" thickBot="1" x14ac:dyDescent="0.3"/>
    <row r="95" spans="2:6" ht="15.75" thickBot="1" x14ac:dyDescent="0.3">
      <c r="B95" s="29" t="s">
        <v>225</v>
      </c>
      <c r="C95" s="29"/>
      <c r="D95" s="29"/>
      <c r="E95" s="29"/>
      <c r="F95" s="29"/>
    </row>
    <row r="96" spans="2:6" ht="15.75" thickBot="1" x14ac:dyDescent="0.3">
      <c r="B96" s="1" t="s">
        <v>26</v>
      </c>
      <c r="C96" s="1" t="s">
        <v>27</v>
      </c>
      <c r="D96" s="1" t="s">
        <v>28</v>
      </c>
      <c r="E96" s="1" t="s">
        <v>217</v>
      </c>
      <c r="F96" s="1" t="s">
        <v>145</v>
      </c>
    </row>
    <row r="97" spans="2:6" ht="15.75" thickBot="1" x14ac:dyDescent="0.3">
      <c r="B97" s="1" t="s">
        <v>1</v>
      </c>
      <c r="C97" s="1">
        <v>1000</v>
      </c>
      <c r="D97" s="1">
        <v>6.9035000000000002</v>
      </c>
      <c r="E97" s="1" t="s">
        <v>76</v>
      </c>
      <c r="F97" s="1" t="s">
        <v>147</v>
      </c>
    </row>
    <row r="98" spans="2:6" ht="15.75" thickBot="1" x14ac:dyDescent="0.3">
      <c r="B98" s="1" t="s">
        <v>2</v>
      </c>
      <c r="C98" s="1">
        <v>1250</v>
      </c>
      <c r="D98" s="1">
        <v>9.8674999999999997</v>
      </c>
      <c r="E98" s="1" t="s">
        <v>106</v>
      </c>
      <c r="F98" s="1" t="s">
        <v>147</v>
      </c>
    </row>
    <row r="99" spans="2:6" ht="15.75" thickBot="1" x14ac:dyDescent="0.3">
      <c r="B99" s="1" t="s">
        <v>39</v>
      </c>
      <c r="C99" s="1">
        <v>31</v>
      </c>
      <c r="D99" s="1">
        <v>14.981400000000001</v>
      </c>
      <c r="E99" s="1" t="s">
        <v>119</v>
      </c>
      <c r="F99" s="1" t="s">
        <v>147</v>
      </c>
    </row>
    <row r="100" spans="2:6" ht="15.75" thickBot="1" x14ac:dyDescent="0.3">
      <c r="B100" s="1" t="s">
        <v>40</v>
      </c>
      <c r="C100" s="1">
        <v>72</v>
      </c>
      <c r="D100" s="1">
        <v>10.7918</v>
      </c>
      <c r="E100" s="1" t="s">
        <v>119</v>
      </c>
      <c r="F100" s="1" t="s">
        <v>147</v>
      </c>
    </row>
    <row r="101" spans="2:6" ht="15.75" thickBot="1" x14ac:dyDescent="0.3">
      <c r="B101" s="1" t="s">
        <v>41</v>
      </c>
      <c r="C101" s="1">
        <v>70</v>
      </c>
      <c r="D101" s="1">
        <v>12.2715</v>
      </c>
      <c r="E101" s="1" t="s">
        <v>119</v>
      </c>
      <c r="F101" s="1" t="s">
        <v>147</v>
      </c>
    </row>
    <row r="102" spans="2:6" ht="15.75" thickBot="1" x14ac:dyDescent="0.3">
      <c r="B102" s="1" t="s">
        <v>42</v>
      </c>
      <c r="C102" s="1">
        <v>154</v>
      </c>
      <c r="D102" s="1">
        <v>9.5355000000000008</v>
      </c>
      <c r="E102" s="1" t="s">
        <v>119</v>
      </c>
      <c r="F102" s="1" t="s">
        <v>147</v>
      </c>
    </row>
    <row r="103" spans="2:6" x14ac:dyDescent="0.25">
      <c r="B103" s="20" t="s">
        <v>226</v>
      </c>
      <c r="C103" s="16">
        <f>+SUM(C97:C102)</f>
        <v>2577</v>
      </c>
    </row>
  </sheetData>
  <autoFilter ref="B3:F37"/>
  <mergeCells count="8">
    <mergeCell ref="B59:F59"/>
    <mergeCell ref="B72:F72"/>
    <mergeCell ref="B78:F78"/>
    <mergeCell ref="B95:F95"/>
    <mergeCell ref="B2:F2"/>
    <mergeCell ref="B40:F40"/>
    <mergeCell ref="B46:F46"/>
    <mergeCell ref="B52:F52"/>
  </mergeCells>
  <conditionalFormatting sqref="B4:B37">
    <cfRule type="duplicateValues" dxfId="18" priority="16"/>
  </conditionalFormatting>
  <conditionalFormatting sqref="B42">
    <cfRule type="duplicateValues" dxfId="17" priority="15"/>
  </conditionalFormatting>
  <conditionalFormatting sqref="B50">
    <cfRule type="duplicateValues" dxfId="16" priority="14"/>
  </conditionalFormatting>
  <conditionalFormatting sqref="B54:B55">
    <cfRule type="duplicateValues" dxfId="15" priority="13"/>
  </conditionalFormatting>
  <conditionalFormatting sqref="B61:B68">
    <cfRule type="duplicateValues" dxfId="14" priority="12"/>
  </conditionalFormatting>
  <conditionalFormatting sqref="B74">
    <cfRule type="duplicateValues" dxfId="13" priority="11"/>
  </conditionalFormatting>
  <conditionalFormatting sqref="B80:B91">
    <cfRule type="duplicateValues" dxfId="12" priority="10"/>
  </conditionalFormatting>
  <conditionalFormatting sqref="B97:B102">
    <cfRule type="duplicateValues" dxfId="11" priority="9"/>
  </conditionalFormatting>
  <conditionalFormatting sqref="B43">
    <cfRule type="duplicateValues" dxfId="10" priority="8"/>
  </conditionalFormatting>
  <conditionalFormatting sqref="B49">
    <cfRule type="duplicateValues" dxfId="9" priority="7"/>
  </conditionalFormatting>
  <conditionalFormatting sqref="B56">
    <cfRule type="duplicateValues" dxfId="8" priority="6"/>
  </conditionalFormatting>
  <conditionalFormatting sqref="B69">
    <cfRule type="duplicateValues" dxfId="7" priority="5"/>
  </conditionalFormatting>
  <conditionalFormatting sqref="B75">
    <cfRule type="duplicateValues" dxfId="6" priority="4"/>
  </conditionalFormatting>
  <conditionalFormatting sqref="B92">
    <cfRule type="duplicateValues" dxfId="5" priority="3"/>
  </conditionalFormatting>
  <conditionalFormatting sqref="B103">
    <cfRule type="duplicateValues" dxfId="4" priority="2"/>
  </conditionalFormatting>
  <conditionalFormatting sqref="B48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B1" workbookViewId="0">
      <selection activeCell="C20" sqref="C20:D20"/>
    </sheetView>
  </sheetViews>
  <sheetFormatPr baseColWidth="10" defaultRowHeight="15" x14ac:dyDescent="0.25"/>
  <cols>
    <col min="2" max="2" width="13.5703125" customWidth="1"/>
    <col min="3" max="4" width="27.5703125" customWidth="1"/>
  </cols>
  <sheetData>
    <row r="1" spans="1:6" ht="15.75" thickBot="1" x14ac:dyDescent="0.3"/>
    <row r="2" spans="1:6" ht="15.75" thickBot="1" x14ac:dyDescent="0.3">
      <c r="B2" s="29" t="s">
        <v>74</v>
      </c>
      <c r="C2" s="29"/>
      <c r="D2" s="29"/>
    </row>
    <row r="3" spans="1:6" ht="15.75" thickBot="1" x14ac:dyDescent="0.3">
      <c r="B3" s="5" t="s">
        <v>25</v>
      </c>
      <c r="C3" s="1" t="s">
        <v>75</v>
      </c>
      <c r="D3" s="1" t="s">
        <v>145</v>
      </c>
      <c r="E3" t="s">
        <v>83</v>
      </c>
    </row>
    <row r="4" spans="1:6" ht="15.75" thickBot="1" x14ac:dyDescent="0.3">
      <c r="B4" s="1" t="s">
        <v>6</v>
      </c>
      <c r="C4" s="1" t="s">
        <v>77</v>
      </c>
      <c r="D4" s="1" t="s">
        <v>148</v>
      </c>
      <c r="E4" t="s">
        <v>86</v>
      </c>
    </row>
    <row r="5" spans="1:6" ht="15.75" thickBot="1" x14ac:dyDescent="0.3">
      <c r="B5" s="1" t="s">
        <v>7</v>
      </c>
      <c r="C5" s="1" t="s">
        <v>78</v>
      </c>
      <c r="D5" s="1" t="s">
        <v>146</v>
      </c>
      <c r="E5" t="s">
        <v>86</v>
      </c>
    </row>
    <row r="6" spans="1:6" ht="15.75" thickBot="1" x14ac:dyDescent="0.3">
      <c r="B6" s="1" t="s">
        <v>8</v>
      </c>
      <c r="C6" s="1" t="s">
        <v>80</v>
      </c>
      <c r="D6" s="1" t="s">
        <v>146</v>
      </c>
      <c r="E6" s="4" t="s">
        <v>85</v>
      </c>
    </row>
    <row r="7" spans="1:6" ht="15.75" thickBot="1" x14ac:dyDescent="0.3">
      <c r="B7" s="1" t="s">
        <v>57</v>
      </c>
      <c r="C7" s="1" t="s">
        <v>79</v>
      </c>
      <c r="D7" s="1" t="s">
        <v>147</v>
      </c>
      <c r="E7" t="s">
        <v>85</v>
      </c>
      <c r="F7" t="s">
        <v>90</v>
      </c>
    </row>
    <row r="8" spans="1:6" ht="15.75" thickBot="1" x14ac:dyDescent="0.3">
      <c r="B8" s="1" t="s">
        <v>10</v>
      </c>
      <c r="C8" s="1" t="s">
        <v>81</v>
      </c>
      <c r="D8" s="1" t="s">
        <v>149</v>
      </c>
      <c r="E8" t="s">
        <v>84</v>
      </c>
    </row>
    <row r="9" spans="1:6" ht="15.75" thickBot="1" x14ac:dyDescent="0.3">
      <c r="B9" s="1" t="s">
        <v>11</v>
      </c>
      <c r="C9" s="1" t="s">
        <v>82</v>
      </c>
      <c r="D9" s="1" t="s">
        <v>150</v>
      </c>
      <c r="E9" t="s">
        <v>84</v>
      </c>
    </row>
    <row r="10" spans="1:6" ht="15.75" thickBot="1" x14ac:dyDescent="0.3">
      <c r="B10" s="1" t="s">
        <v>87</v>
      </c>
      <c r="C10" s="1" t="s">
        <v>88</v>
      </c>
      <c r="D10" s="1" t="s">
        <v>148</v>
      </c>
      <c r="E10" t="s">
        <v>89</v>
      </c>
    </row>
    <row r="11" spans="1:6" ht="15.75" thickBot="1" x14ac:dyDescent="0.3">
      <c r="B11" s="1" t="s">
        <v>13</v>
      </c>
      <c r="C11" s="1" t="s">
        <v>91</v>
      </c>
      <c r="D11" s="1" t="s">
        <v>148</v>
      </c>
      <c r="E11" s="4" t="s">
        <v>92</v>
      </c>
    </row>
    <row r="12" spans="1:6" ht="15.75" thickBot="1" x14ac:dyDescent="0.3">
      <c r="B12" s="1" t="s">
        <v>14</v>
      </c>
      <c r="C12" s="1" t="s">
        <v>93</v>
      </c>
      <c r="D12" s="1" t="s">
        <v>148</v>
      </c>
      <c r="E12" t="s">
        <v>94</v>
      </c>
      <c r="F12" t="s">
        <v>95</v>
      </c>
    </row>
    <row r="13" spans="1:6" ht="15.75" thickBot="1" x14ac:dyDescent="0.3">
      <c r="A13">
        <v>13</v>
      </c>
      <c r="B13" s="1" t="s">
        <v>20</v>
      </c>
      <c r="C13" s="1" t="s">
        <v>96</v>
      </c>
      <c r="D13" s="1"/>
    </row>
    <row r="14" spans="1:6" ht="15.75" thickBot="1" x14ac:dyDescent="0.3">
      <c r="B14" s="1" t="s">
        <v>59</v>
      </c>
      <c r="C14" s="1" t="s">
        <v>97</v>
      </c>
      <c r="D14" s="1" t="s">
        <v>148</v>
      </c>
      <c r="E14" t="s">
        <v>98</v>
      </c>
    </row>
    <row r="15" spans="1:6" ht="15.75" thickBot="1" x14ac:dyDescent="0.3">
      <c r="A15">
        <v>0</v>
      </c>
      <c r="B15" s="1" t="s">
        <v>60</v>
      </c>
      <c r="C15" s="1" t="s">
        <v>119</v>
      </c>
      <c r="D15" s="1" t="s">
        <v>147</v>
      </c>
      <c r="E15" t="s">
        <v>120</v>
      </c>
    </row>
    <row r="16" spans="1:6" ht="15.75" thickBot="1" x14ac:dyDescent="0.3">
      <c r="A16">
        <v>0</v>
      </c>
      <c r="B16" s="1" t="s">
        <v>61</v>
      </c>
      <c r="C16" s="1" t="s">
        <v>122</v>
      </c>
      <c r="D16" s="1" t="s">
        <v>151</v>
      </c>
      <c r="E16" t="s">
        <v>121</v>
      </c>
    </row>
    <row r="17" spans="1:6" ht="15.75" thickBot="1" x14ac:dyDescent="0.3">
      <c r="B17" s="1" t="s">
        <v>62</v>
      </c>
      <c r="C17" s="1" t="s">
        <v>104</v>
      </c>
      <c r="D17" s="1" t="s">
        <v>146</v>
      </c>
      <c r="E17" t="s">
        <v>103</v>
      </c>
    </row>
    <row r="18" spans="1:6" ht="15.75" thickBot="1" x14ac:dyDescent="0.3">
      <c r="A18">
        <v>0</v>
      </c>
      <c r="B18" s="1" t="s">
        <v>63</v>
      </c>
      <c r="C18" s="1" t="s">
        <v>124</v>
      </c>
      <c r="D18" s="1" t="s">
        <v>146</v>
      </c>
      <c r="E18" t="s">
        <v>123</v>
      </c>
    </row>
    <row r="19" spans="1:6" ht="15.75" thickBot="1" x14ac:dyDescent="0.3">
      <c r="A19">
        <f t="shared" ref="A19" si="0">A18+1</f>
        <v>1</v>
      </c>
      <c r="B19" s="1" t="s">
        <v>64</v>
      </c>
      <c r="C19" s="1" t="s">
        <v>126</v>
      </c>
      <c r="D19" s="1" t="s">
        <v>146</v>
      </c>
      <c r="E19" t="s">
        <v>125</v>
      </c>
    </row>
    <row r="20" spans="1:6" ht="15.75" thickBot="1" x14ac:dyDescent="0.3">
      <c r="B20" s="1" t="s">
        <v>66</v>
      </c>
      <c r="C20" s="1" t="s">
        <v>100</v>
      </c>
      <c r="D20" s="1" t="s">
        <v>148</v>
      </c>
      <c r="E20" t="s">
        <v>101</v>
      </c>
    </row>
    <row r="21" spans="1:6" ht="15.75" thickBot="1" x14ac:dyDescent="0.3">
      <c r="B21" s="1" t="s">
        <v>51</v>
      </c>
      <c r="C21" s="1" t="s">
        <v>99</v>
      </c>
      <c r="D21" s="1" t="s">
        <v>148</v>
      </c>
      <c r="E21" t="s">
        <v>101</v>
      </c>
    </row>
    <row r="22" spans="1:6" ht="15.75" thickBot="1" x14ac:dyDescent="0.3">
      <c r="B22" s="1" t="s">
        <v>67</v>
      </c>
      <c r="C22" s="1" t="s">
        <v>99</v>
      </c>
      <c r="D22" s="1" t="s">
        <v>148</v>
      </c>
      <c r="E22" t="s">
        <v>101</v>
      </c>
    </row>
    <row r="23" spans="1:6" ht="15.75" thickBot="1" x14ac:dyDescent="0.3">
      <c r="B23" s="1" t="s">
        <v>68</v>
      </c>
      <c r="C23" s="1" t="s">
        <v>102</v>
      </c>
      <c r="D23" s="1" t="s">
        <v>148</v>
      </c>
      <c r="E23" t="s">
        <v>101</v>
      </c>
    </row>
    <row r="24" spans="1:6" ht="15.75" thickBot="1" x14ac:dyDescent="0.3">
      <c r="A24">
        <f>A19-1</f>
        <v>0</v>
      </c>
      <c r="B24" s="1" t="s">
        <v>69</v>
      </c>
      <c r="C24" s="1" t="s">
        <v>128</v>
      </c>
      <c r="D24" s="1" t="s">
        <v>148</v>
      </c>
      <c r="E24" t="s">
        <v>127</v>
      </c>
      <c r="F24">
        <v>55</v>
      </c>
    </row>
    <row r="25" spans="1:6" ht="15.75" thickBot="1" x14ac:dyDescent="0.3">
      <c r="B25" s="1" t="s">
        <v>1</v>
      </c>
      <c r="C25" s="1" t="s">
        <v>76</v>
      </c>
      <c r="D25" s="1" t="s">
        <v>147</v>
      </c>
    </row>
    <row r="26" spans="1:6" ht="15.75" thickBot="1" x14ac:dyDescent="0.3">
      <c r="B26" s="1" t="s">
        <v>2</v>
      </c>
      <c r="C26" s="1" t="s">
        <v>106</v>
      </c>
      <c r="D26" s="1" t="s">
        <v>147</v>
      </c>
      <c r="E26" t="s">
        <v>105</v>
      </c>
    </row>
    <row r="27" spans="1:6" ht="15.75" thickBot="1" x14ac:dyDescent="0.3">
      <c r="A27">
        <v>0</v>
      </c>
      <c r="B27" s="1" t="s">
        <v>70</v>
      </c>
      <c r="C27" s="1" t="s">
        <v>131</v>
      </c>
      <c r="D27" s="1" t="s">
        <v>147</v>
      </c>
      <c r="E27" t="s">
        <v>129</v>
      </c>
      <c r="F27" t="s">
        <v>130</v>
      </c>
    </row>
    <row r="28" spans="1:6" ht="15.75" thickBot="1" x14ac:dyDescent="0.3">
      <c r="A28">
        <v>0</v>
      </c>
      <c r="B28" s="1" t="s">
        <v>71</v>
      </c>
      <c r="C28" s="1" t="s">
        <v>133</v>
      </c>
      <c r="D28" s="1" t="s">
        <v>147</v>
      </c>
      <c r="E28" t="s">
        <v>129</v>
      </c>
      <c r="F28" t="s">
        <v>132</v>
      </c>
    </row>
    <row r="29" spans="1:6" ht="15.75" thickBot="1" x14ac:dyDescent="0.3">
      <c r="B29" s="1" t="s">
        <v>0</v>
      </c>
      <c r="C29" s="1" t="s">
        <v>107</v>
      </c>
      <c r="D29" s="1" t="s">
        <v>186</v>
      </c>
      <c r="E29" t="s">
        <v>108</v>
      </c>
    </row>
    <row r="30" spans="1:6" ht="15.75" thickBot="1" x14ac:dyDescent="0.3">
      <c r="A30">
        <v>0</v>
      </c>
      <c r="B30" s="1" t="s">
        <v>34</v>
      </c>
      <c r="C30" s="1" t="s">
        <v>135</v>
      </c>
      <c r="D30" s="1" t="s">
        <v>150</v>
      </c>
      <c r="E30" t="s">
        <v>134</v>
      </c>
    </row>
    <row r="31" spans="1:6" ht="15.75" thickBot="1" x14ac:dyDescent="0.3">
      <c r="A31">
        <v>0</v>
      </c>
      <c r="B31" s="1" t="s">
        <v>15</v>
      </c>
      <c r="C31" s="1" t="s">
        <v>136</v>
      </c>
      <c r="D31" s="1" t="s">
        <v>150</v>
      </c>
      <c r="E31" t="s">
        <v>137</v>
      </c>
    </row>
    <row r="32" spans="1:6" ht="15.75" thickBot="1" x14ac:dyDescent="0.3">
      <c r="A32">
        <v>0</v>
      </c>
      <c r="B32" s="1" t="s">
        <v>16</v>
      </c>
      <c r="C32" s="1" t="s">
        <v>138</v>
      </c>
      <c r="D32" s="1" t="s">
        <v>148</v>
      </c>
      <c r="E32" t="s">
        <v>139</v>
      </c>
    </row>
    <row r="33" spans="1:7" ht="15.75" thickBot="1" x14ac:dyDescent="0.3">
      <c r="B33" s="1" t="s">
        <v>109</v>
      </c>
      <c r="C33" s="1" t="s">
        <v>110</v>
      </c>
      <c r="D33" s="1" t="s">
        <v>151</v>
      </c>
      <c r="E33" t="s">
        <v>111</v>
      </c>
    </row>
    <row r="34" spans="1:7" ht="15.75" thickBot="1" x14ac:dyDescent="0.3">
      <c r="B34" s="1" t="s">
        <v>33</v>
      </c>
      <c r="C34" s="1" t="s">
        <v>110</v>
      </c>
      <c r="D34" s="1" t="s">
        <v>151</v>
      </c>
      <c r="E34" t="s">
        <v>111</v>
      </c>
    </row>
    <row r="35" spans="1:7" ht="15.75" thickBot="1" x14ac:dyDescent="0.3">
      <c r="B35" s="1" t="s">
        <v>65</v>
      </c>
      <c r="C35" s="1" t="s">
        <v>113</v>
      </c>
      <c r="D35" s="1" t="s">
        <v>151</v>
      </c>
      <c r="E35" t="s">
        <v>111</v>
      </c>
    </row>
    <row r="36" spans="1:7" ht="15.75" thickBot="1" x14ac:dyDescent="0.3">
      <c r="B36" s="1" t="s">
        <v>29</v>
      </c>
      <c r="C36" s="1" t="s">
        <v>117</v>
      </c>
      <c r="D36" s="1" t="s">
        <v>151</v>
      </c>
      <c r="E36" t="s">
        <v>118</v>
      </c>
    </row>
    <row r="37" spans="1:7" ht="15.75" thickBot="1" x14ac:dyDescent="0.3">
      <c r="A37">
        <v>0</v>
      </c>
      <c r="B37" s="1" t="s">
        <v>32</v>
      </c>
      <c r="C37" s="1" t="s">
        <v>140</v>
      </c>
      <c r="D37" s="1" t="s">
        <v>151</v>
      </c>
      <c r="E37" t="s">
        <v>141</v>
      </c>
      <c r="G37" t="s">
        <v>111</v>
      </c>
    </row>
    <row r="38" spans="1:7" ht="15.75" thickBot="1" x14ac:dyDescent="0.3">
      <c r="A38">
        <v>0</v>
      </c>
      <c r="B38" s="1" t="s">
        <v>142</v>
      </c>
      <c r="C38" s="1" t="s">
        <v>143</v>
      </c>
      <c r="D38" s="1" t="s">
        <v>151</v>
      </c>
      <c r="E38" t="s">
        <v>144</v>
      </c>
      <c r="G38" t="s">
        <v>111</v>
      </c>
    </row>
    <row r="39" spans="1:7" ht="15.75" thickBot="1" x14ac:dyDescent="0.3">
      <c r="B39" s="1" t="s">
        <v>31</v>
      </c>
      <c r="C39" s="1" t="s">
        <v>115</v>
      </c>
      <c r="D39" s="1" t="s">
        <v>149</v>
      </c>
      <c r="E39" t="s">
        <v>114</v>
      </c>
    </row>
    <row r="40" spans="1:7" ht="15.75" thickBot="1" x14ac:dyDescent="0.3">
      <c r="B40" s="3" t="s">
        <v>9</v>
      </c>
      <c r="C40" s="1" t="s">
        <v>116</v>
      </c>
      <c r="D40" s="1" t="s">
        <v>151</v>
      </c>
    </row>
    <row r="41" spans="1:7" ht="15.75" thickBot="1" x14ac:dyDescent="0.3">
      <c r="B41" s="3" t="s">
        <v>112</v>
      </c>
      <c r="C41" s="3" t="s">
        <v>110</v>
      </c>
      <c r="D41" s="3" t="s">
        <v>151</v>
      </c>
      <c r="E41" t="s">
        <v>111</v>
      </c>
    </row>
  </sheetData>
  <autoFilter ref="A3:G41"/>
  <mergeCells count="1">
    <mergeCell ref="B2:D2"/>
  </mergeCells>
  <conditionalFormatting sqref="B4:B41">
    <cfRule type="duplicateValues" dxfId="2" priority="2"/>
  </conditionalFormatting>
  <hyperlinks>
    <hyperlink ref="E6" r:id="rId1"/>
    <hyperlink ref="E11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9"/>
  <sheetViews>
    <sheetView workbookViewId="0">
      <selection activeCell="C1" sqref="C1:D1"/>
    </sheetView>
  </sheetViews>
  <sheetFormatPr baseColWidth="10" defaultRowHeight="15" x14ac:dyDescent="0.25"/>
  <cols>
    <col min="10" max="10" width="16.42578125" bestFit="1" customWidth="1"/>
  </cols>
  <sheetData>
    <row r="1" spans="1:8" ht="30" x14ac:dyDescent="0.25">
      <c r="A1" s="53" t="s">
        <v>152</v>
      </c>
      <c r="B1" s="37"/>
      <c r="C1" s="53" t="s">
        <v>187</v>
      </c>
      <c r="D1" s="37"/>
      <c r="E1" s="6" t="s">
        <v>153</v>
      </c>
      <c r="F1" s="54" t="s">
        <v>154</v>
      </c>
      <c r="G1" s="37"/>
      <c r="H1" s="6" t="s">
        <v>155</v>
      </c>
    </row>
    <row r="2" spans="1:8" hidden="1" x14ac:dyDescent="0.25">
      <c r="A2" s="30" t="s">
        <v>156</v>
      </c>
      <c r="B2" s="31"/>
      <c r="C2" s="38" t="s">
        <v>151</v>
      </c>
      <c r="D2" s="39"/>
      <c r="E2" s="7">
        <v>216.60805391</v>
      </c>
      <c r="F2" s="36">
        <v>213.47969628000001</v>
      </c>
      <c r="G2" s="37"/>
      <c r="H2" s="7">
        <v>3.12835763</v>
      </c>
    </row>
    <row r="3" spans="1:8" hidden="1" x14ac:dyDescent="0.25">
      <c r="A3" s="32"/>
      <c r="B3" s="33"/>
      <c r="C3" s="40"/>
      <c r="D3" s="41"/>
      <c r="E3" s="7">
        <v>14.084746709999999</v>
      </c>
      <c r="F3" s="36">
        <v>13.88412493</v>
      </c>
      <c r="G3" s="37"/>
      <c r="H3" s="7">
        <v>0.20062178</v>
      </c>
    </row>
    <row r="4" spans="1:8" hidden="1" x14ac:dyDescent="0.25">
      <c r="A4" s="34"/>
      <c r="B4" s="35"/>
      <c r="C4" s="42"/>
      <c r="D4" s="43"/>
      <c r="E4" s="7">
        <v>230.69280062000001</v>
      </c>
      <c r="F4" s="36">
        <v>227.36382121</v>
      </c>
      <c r="G4" s="37"/>
      <c r="H4" s="7">
        <v>3.3289794100000001</v>
      </c>
    </row>
    <row r="5" spans="1:8" hidden="1" x14ac:dyDescent="0.25">
      <c r="A5" s="30" t="s">
        <v>157</v>
      </c>
      <c r="B5" s="31"/>
      <c r="C5" s="38" t="s">
        <v>146</v>
      </c>
      <c r="D5" s="39"/>
      <c r="E5" s="7">
        <v>31.485377150000001</v>
      </c>
      <c r="F5" s="36">
        <v>31.02865315</v>
      </c>
      <c r="G5" s="37"/>
      <c r="H5" s="7">
        <v>0.45672400000000002</v>
      </c>
    </row>
    <row r="6" spans="1:8" hidden="1" x14ac:dyDescent="0.25">
      <c r="A6" s="32"/>
      <c r="B6" s="33"/>
      <c r="C6" s="40"/>
      <c r="D6" s="41"/>
      <c r="E6" s="7">
        <v>4.0330489999999997E-2</v>
      </c>
      <c r="F6" s="36">
        <v>3.9754570000000003E-2</v>
      </c>
      <c r="G6" s="37"/>
      <c r="H6" s="7">
        <v>5.7591999999999995E-4</v>
      </c>
    </row>
    <row r="7" spans="1:8" hidden="1" x14ac:dyDescent="0.25">
      <c r="A7" s="34"/>
      <c r="B7" s="35"/>
      <c r="C7" s="42"/>
      <c r="D7" s="43"/>
      <c r="E7" s="7">
        <v>31.52570764</v>
      </c>
      <c r="F7" s="36">
        <v>31.06840772</v>
      </c>
      <c r="G7" s="37"/>
      <c r="H7" s="7">
        <v>0.45729992000000003</v>
      </c>
    </row>
    <row r="8" spans="1:8" hidden="1" x14ac:dyDescent="0.25">
      <c r="A8" s="30" t="s">
        <v>158</v>
      </c>
      <c r="B8" s="31"/>
      <c r="C8" s="38" t="s">
        <v>148</v>
      </c>
      <c r="D8" s="39"/>
      <c r="E8" s="7">
        <v>98.895793900000001</v>
      </c>
      <c r="F8" s="36">
        <v>97.467490100000006</v>
      </c>
      <c r="G8" s="37"/>
      <c r="H8" s="7">
        <v>1.4283037999999999</v>
      </c>
    </row>
    <row r="9" spans="1:8" hidden="1" x14ac:dyDescent="0.25">
      <c r="A9" s="32"/>
      <c r="B9" s="33"/>
      <c r="C9" s="40"/>
      <c r="D9" s="41"/>
      <c r="E9" s="7">
        <v>9.7126409099999993</v>
      </c>
      <c r="F9" s="36">
        <v>9.5731432499999993</v>
      </c>
      <c r="G9" s="37"/>
      <c r="H9" s="7">
        <v>0.13949766</v>
      </c>
    </row>
    <row r="10" spans="1:8" hidden="1" x14ac:dyDescent="0.25">
      <c r="A10" s="34"/>
      <c r="B10" s="35"/>
      <c r="C10" s="42"/>
      <c r="D10" s="43"/>
      <c r="E10" s="7">
        <v>108.60843481000001</v>
      </c>
      <c r="F10" s="36">
        <v>107.04063334999999</v>
      </c>
      <c r="G10" s="37"/>
      <c r="H10" s="7">
        <v>1.5678014600000001</v>
      </c>
    </row>
    <row r="11" spans="1:8" x14ac:dyDescent="0.25">
      <c r="A11" s="30" t="s">
        <v>159</v>
      </c>
      <c r="B11" s="31"/>
      <c r="C11" s="38" t="s">
        <v>147</v>
      </c>
      <c r="D11" s="39"/>
      <c r="E11" s="7">
        <v>216.16784724999999</v>
      </c>
      <c r="F11" s="36">
        <v>213.02986242</v>
      </c>
      <c r="G11" s="37"/>
      <c r="H11" s="7">
        <v>3.1379848300000002</v>
      </c>
    </row>
    <row r="12" spans="1:8" hidden="1" x14ac:dyDescent="0.25">
      <c r="A12" s="32"/>
      <c r="B12" s="33"/>
      <c r="C12" s="40"/>
      <c r="D12" s="41"/>
      <c r="E12" s="7">
        <v>26.70128094</v>
      </c>
      <c r="F12" s="36">
        <v>26.320951449999999</v>
      </c>
      <c r="G12" s="37"/>
      <c r="H12" s="7">
        <v>0.38032948999999999</v>
      </c>
    </row>
    <row r="13" spans="1:8" hidden="1" x14ac:dyDescent="0.25">
      <c r="A13" s="34"/>
      <c r="B13" s="35"/>
      <c r="C13" s="42"/>
      <c r="D13" s="43"/>
      <c r="E13" s="7">
        <v>242.86912819</v>
      </c>
      <c r="F13" s="36">
        <v>239.35081387</v>
      </c>
      <c r="G13" s="37"/>
      <c r="H13" s="7">
        <v>3.51831432</v>
      </c>
    </row>
    <row r="14" spans="1:8" hidden="1" x14ac:dyDescent="0.25">
      <c r="A14" s="30" t="s">
        <v>160</v>
      </c>
      <c r="B14" s="31"/>
      <c r="C14" s="38" t="s">
        <v>148</v>
      </c>
      <c r="D14" s="39"/>
      <c r="E14" s="7">
        <v>91.024937929999993</v>
      </c>
      <c r="F14" s="36">
        <v>89.701397830000005</v>
      </c>
      <c r="G14" s="37"/>
      <c r="H14" s="7">
        <v>1.3235401</v>
      </c>
    </row>
    <row r="15" spans="1:8" hidden="1" x14ac:dyDescent="0.25">
      <c r="A15" s="32"/>
      <c r="B15" s="33"/>
      <c r="C15" s="40"/>
      <c r="D15" s="41"/>
      <c r="E15" s="7">
        <v>2.0697942500000002</v>
      </c>
      <c r="F15" s="36">
        <v>2.0400184100000001</v>
      </c>
      <c r="G15" s="37"/>
      <c r="H15" s="7">
        <v>2.9775840000000001E-2</v>
      </c>
    </row>
    <row r="16" spans="1:8" hidden="1" x14ac:dyDescent="0.25">
      <c r="A16" s="34"/>
      <c r="B16" s="35"/>
      <c r="C16" s="42"/>
      <c r="D16" s="43"/>
      <c r="E16" s="7">
        <v>93.094732179999994</v>
      </c>
      <c r="F16" s="36">
        <v>91.741416240000007</v>
      </c>
      <c r="G16" s="37"/>
      <c r="H16" s="7">
        <v>1.3533159400000001</v>
      </c>
    </row>
    <row r="17" spans="1:8" x14ac:dyDescent="0.25">
      <c r="A17" s="30" t="s">
        <v>161</v>
      </c>
      <c r="B17" s="31"/>
      <c r="C17" s="38" t="s">
        <v>147</v>
      </c>
      <c r="D17" s="39"/>
      <c r="E17" s="7">
        <v>153.87306233999999</v>
      </c>
      <c r="F17" s="36">
        <v>151.62689141000001</v>
      </c>
      <c r="G17" s="37"/>
      <c r="H17" s="7">
        <v>2.2461709299999999</v>
      </c>
    </row>
    <row r="18" spans="1:8" hidden="1" x14ac:dyDescent="0.25">
      <c r="A18" s="32"/>
      <c r="B18" s="33"/>
      <c r="C18" s="40"/>
      <c r="D18" s="41"/>
      <c r="E18" s="7">
        <v>2.8024002100000001</v>
      </c>
      <c r="F18" s="36">
        <v>2.7625418700000002</v>
      </c>
      <c r="G18" s="37"/>
      <c r="H18" s="7">
        <v>3.9858339999999999E-2</v>
      </c>
    </row>
    <row r="19" spans="1:8" hidden="1" x14ac:dyDescent="0.25">
      <c r="A19" s="34"/>
      <c r="B19" s="35"/>
      <c r="C19" s="42"/>
      <c r="D19" s="43"/>
      <c r="E19" s="7">
        <v>156.67546254999999</v>
      </c>
      <c r="F19" s="36">
        <v>154.38943327999999</v>
      </c>
      <c r="G19" s="37"/>
      <c r="H19" s="7">
        <v>2.2860292699999998</v>
      </c>
    </row>
    <row r="20" spans="1:8" hidden="1" x14ac:dyDescent="0.25">
      <c r="A20" s="30" t="s">
        <v>162</v>
      </c>
      <c r="B20" s="31"/>
      <c r="C20" s="38" t="s">
        <v>149</v>
      </c>
      <c r="D20" s="39"/>
      <c r="E20" s="7">
        <v>41.137205280000003</v>
      </c>
      <c r="F20" s="36">
        <v>40.540906960000001</v>
      </c>
      <c r="G20" s="37"/>
      <c r="H20" s="7">
        <v>0.59629832000000005</v>
      </c>
    </row>
    <row r="21" spans="1:8" hidden="1" x14ac:dyDescent="0.25">
      <c r="A21" s="32"/>
      <c r="B21" s="33"/>
      <c r="C21" s="40"/>
      <c r="D21" s="41"/>
      <c r="E21" s="7">
        <v>1.86393743</v>
      </c>
      <c r="F21" s="36">
        <v>1.8370779800000001</v>
      </c>
      <c r="G21" s="37"/>
      <c r="H21" s="7">
        <v>2.685945E-2</v>
      </c>
    </row>
    <row r="22" spans="1:8" hidden="1" x14ac:dyDescent="0.25">
      <c r="A22" s="34"/>
      <c r="B22" s="35"/>
      <c r="C22" s="42"/>
      <c r="D22" s="43"/>
      <c r="E22" s="7">
        <v>43.001142710000003</v>
      </c>
      <c r="F22" s="36">
        <v>42.377984939999997</v>
      </c>
      <c r="G22" s="37"/>
      <c r="H22" s="7">
        <v>0.62315777000000006</v>
      </c>
    </row>
    <row r="23" spans="1:8" hidden="1" x14ac:dyDescent="0.25">
      <c r="A23" s="30" t="s">
        <v>163</v>
      </c>
      <c r="B23" s="31"/>
      <c r="C23" s="47" t="s">
        <v>150</v>
      </c>
      <c r="D23" s="48"/>
      <c r="E23" s="7">
        <v>0.37358796999999999</v>
      </c>
      <c r="F23" s="36">
        <v>0.36826077000000002</v>
      </c>
      <c r="G23" s="37"/>
      <c r="H23" s="7">
        <v>5.3271999999999998E-3</v>
      </c>
    </row>
    <row r="24" spans="1:8" hidden="1" x14ac:dyDescent="0.25">
      <c r="A24" s="32"/>
      <c r="B24" s="33"/>
      <c r="C24" s="49"/>
      <c r="D24" s="50"/>
      <c r="E24" s="7">
        <v>0.85167024000000002</v>
      </c>
      <c r="F24" s="36">
        <v>0.83929615000000002</v>
      </c>
      <c r="G24" s="37"/>
      <c r="H24" s="7">
        <v>1.2374090000000001E-2</v>
      </c>
    </row>
    <row r="25" spans="1:8" hidden="1" x14ac:dyDescent="0.25">
      <c r="A25" s="34"/>
      <c r="B25" s="35"/>
      <c r="C25" s="51"/>
      <c r="D25" s="52"/>
      <c r="E25" s="7">
        <v>1.22525821</v>
      </c>
      <c r="F25" s="36">
        <v>1.20755692</v>
      </c>
      <c r="G25" s="37"/>
      <c r="H25" s="7">
        <v>1.7701290000000001E-2</v>
      </c>
    </row>
    <row r="26" spans="1:8" hidden="1" x14ac:dyDescent="0.25">
      <c r="A26" s="30" t="s">
        <v>164</v>
      </c>
      <c r="B26" s="31"/>
      <c r="C26" s="38" t="s">
        <v>146</v>
      </c>
      <c r="D26" s="39"/>
      <c r="E26" s="7">
        <v>6.6848555000000003</v>
      </c>
      <c r="F26" s="36">
        <v>6.5878865600000003</v>
      </c>
      <c r="G26" s="37"/>
      <c r="H26" s="7">
        <v>9.6968940000000003E-2</v>
      </c>
    </row>
    <row r="27" spans="1:8" hidden="1" x14ac:dyDescent="0.25">
      <c r="A27" s="32"/>
      <c r="B27" s="33"/>
      <c r="C27" s="40"/>
      <c r="D27" s="41"/>
      <c r="E27" s="7">
        <v>35.66867122</v>
      </c>
      <c r="F27" s="36">
        <v>35.149336720000001</v>
      </c>
      <c r="G27" s="37"/>
      <c r="H27" s="7">
        <v>0.51933450000000003</v>
      </c>
    </row>
    <row r="28" spans="1:8" hidden="1" x14ac:dyDescent="0.25">
      <c r="A28" s="34"/>
      <c r="B28" s="35"/>
      <c r="C28" s="42"/>
      <c r="D28" s="43"/>
      <c r="E28" s="7">
        <v>42.353526719999998</v>
      </c>
      <c r="F28" s="36">
        <v>41.737223280000002</v>
      </c>
      <c r="G28" s="37"/>
      <c r="H28" s="7">
        <v>0.61630344000000004</v>
      </c>
    </row>
    <row r="29" spans="1:8" hidden="1" x14ac:dyDescent="0.25">
      <c r="A29" s="30" t="s">
        <v>165</v>
      </c>
      <c r="B29" s="31"/>
      <c r="C29" s="38" t="s">
        <v>150</v>
      </c>
      <c r="D29" s="39"/>
      <c r="E29" s="7">
        <v>34.759739860000003</v>
      </c>
      <c r="F29" s="36">
        <v>34.256083429999997</v>
      </c>
      <c r="G29" s="37"/>
      <c r="H29" s="7">
        <v>0.50365643000000004</v>
      </c>
    </row>
    <row r="30" spans="1:8" hidden="1" x14ac:dyDescent="0.25">
      <c r="A30" s="32"/>
      <c r="B30" s="33"/>
      <c r="C30" s="40"/>
      <c r="D30" s="41"/>
      <c r="E30" s="7">
        <v>55.796767629999998</v>
      </c>
      <c r="F30" s="36">
        <v>54.984014369999997</v>
      </c>
      <c r="G30" s="37"/>
      <c r="H30" s="7">
        <v>0.81275325999999903</v>
      </c>
    </row>
    <row r="31" spans="1:8" hidden="1" x14ac:dyDescent="0.25">
      <c r="A31" s="34"/>
      <c r="B31" s="35"/>
      <c r="C31" s="42"/>
      <c r="D31" s="43"/>
      <c r="E31" s="7">
        <v>90.556507490000001</v>
      </c>
      <c r="F31" s="36">
        <v>89.240097800000001</v>
      </c>
      <c r="G31" s="37"/>
      <c r="H31" s="7">
        <v>1.31640969</v>
      </c>
    </row>
    <row r="32" spans="1:8" hidden="1" x14ac:dyDescent="0.25">
      <c r="A32" s="30" t="s">
        <v>166</v>
      </c>
      <c r="B32" s="31"/>
      <c r="C32" s="38" t="s">
        <v>148</v>
      </c>
      <c r="D32" s="39"/>
      <c r="E32" s="7">
        <v>21.588046080000002</v>
      </c>
      <c r="F32" s="36">
        <v>21.273200769999999</v>
      </c>
      <c r="G32" s="37"/>
      <c r="H32" s="7">
        <v>0.31484530999999999</v>
      </c>
    </row>
    <row r="33" spans="1:8" hidden="1" x14ac:dyDescent="0.25">
      <c r="A33" s="32"/>
      <c r="B33" s="33"/>
      <c r="C33" s="40"/>
      <c r="D33" s="41"/>
      <c r="E33" s="7">
        <v>0.46426767000000002</v>
      </c>
      <c r="F33" s="36">
        <v>0.45757902</v>
      </c>
      <c r="G33" s="37"/>
      <c r="H33" s="7">
        <v>6.68865E-3</v>
      </c>
    </row>
    <row r="34" spans="1:8" hidden="1" x14ac:dyDescent="0.25">
      <c r="A34" s="34"/>
      <c r="B34" s="35"/>
      <c r="C34" s="42"/>
      <c r="D34" s="43"/>
      <c r="E34" s="7">
        <v>22.05231375</v>
      </c>
      <c r="F34" s="36">
        <v>21.73077979</v>
      </c>
      <c r="G34" s="37"/>
      <c r="H34" s="7">
        <v>0.32153396000000001</v>
      </c>
    </row>
    <row r="35" spans="1:8" hidden="1" x14ac:dyDescent="0.25">
      <c r="A35" s="30" t="s">
        <v>167</v>
      </c>
      <c r="B35" s="31"/>
      <c r="C35" s="38" t="s">
        <v>151</v>
      </c>
      <c r="D35" s="39"/>
      <c r="E35" s="7">
        <v>1.30340284</v>
      </c>
      <c r="F35" s="36">
        <v>1.2844261800000001</v>
      </c>
      <c r="G35" s="37"/>
      <c r="H35" s="7">
        <v>1.8976659999999999E-2</v>
      </c>
    </row>
    <row r="36" spans="1:8" hidden="1" x14ac:dyDescent="0.25">
      <c r="A36" s="32"/>
      <c r="B36" s="33"/>
      <c r="C36" s="40"/>
      <c r="D36" s="41"/>
      <c r="E36" s="7">
        <v>18.985454270000002</v>
      </c>
      <c r="F36" s="36">
        <v>18.708907910000001</v>
      </c>
      <c r="G36" s="37"/>
      <c r="H36" s="7">
        <v>0.27654635999999999</v>
      </c>
    </row>
    <row r="37" spans="1:8" hidden="1" x14ac:dyDescent="0.25">
      <c r="A37" s="34"/>
      <c r="B37" s="35"/>
      <c r="C37" s="42"/>
      <c r="D37" s="43"/>
      <c r="E37" s="7">
        <v>20.288857109999999</v>
      </c>
      <c r="F37" s="36">
        <v>19.993334090000001</v>
      </c>
      <c r="G37" s="37"/>
      <c r="H37" s="7">
        <v>0.29552302000000003</v>
      </c>
    </row>
    <row r="38" spans="1:8" hidden="1" x14ac:dyDescent="0.25">
      <c r="A38" s="30" t="s">
        <v>168</v>
      </c>
      <c r="B38" s="31"/>
      <c r="C38" s="38" t="s">
        <v>148</v>
      </c>
      <c r="D38" s="39"/>
      <c r="E38" s="7">
        <v>127.83003499</v>
      </c>
      <c r="F38" s="36">
        <v>125.96689445</v>
      </c>
      <c r="G38" s="37"/>
      <c r="H38" s="7">
        <v>1.8631405400000001</v>
      </c>
    </row>
    <row r="39" spans="1:8" hidden="1" x14ac:dyDescent="0.25">
      <c r="A39" s="32"/>
      <c r="B39" s="33"/>
      <c r="C39" s="40"/>
      <c r="D39" s="41"/>
      <c r="E39" s="7">
        <v>0.93982584000000002</v>
      </c>
      <c r="F39" s="36">
        <v>0.92639170999999998</v>
      </c>
      <c r="G39" s="37"/>
      <c r="H39" s="7">
        <v>1.3434130000000001E-2</v>
      </c>
    </row>
    <row r="40" spans="1:8" hidden="1" x14ac:dyDescent="0.25">
      <c r="A40" s="34"/>
      <c r="B40" s="35"/>
      <c r="C40" s="42"/>
      <c r="D40" s="43"/>
      <c r="E40" s="7">
        <v>128.76986083</v>
      </c>
      <c r="F40" s="36">
        <v>126.89328616</v>
      </c>
      <c r="G40" s="37"/>
      <c r="H40" s="7">
        <v>1.8765746699999999</v>
      </c>
    </row>
    <row r="41" spans="1:8" x14ac:dyDescent="0.25">
      <c r="A41" s="30" t="s">
        <v>169</v>
      </c>
      <c r="B41" s="31"/>
      <c r="C41" s="38" t="s">
        <v>147</v>
      </c>
      <c r="D41" s="39"/>
      <c r="E41" s="7">
        <v>8.0277879999999996E-2</v>
      </c>
      <c r="F41" s="36">
        <v>7.914728E-2</v>
      </c>
      <c r="G41" s="37"/>
      <c r="H41" s="7">
        <v>1.1306000000000001E-3</v>
      </c>
    </row>
    <row r="42" spans="1:8" hidden="1" x14ac:dyDescent="0.25">
      <c r="A42" s="32"/>
      <c r="B42" s="33"/>
      <c r="C42" s="40"/>
      <c r="D42" s="41"/>
      <c r="E42" s="7">
        <v>151.37629742999999</v>
      </c>
      <c r="F42" s="36">
        <v>149.18777800999999</v>
      </c>
      <c r="G42" s="37"/>
      <c r="H42" s="7">
        <v>2.18851942</v>
      </c>
    </row>
    <row r="43" spans="1:8" hidden="1" x14ac:dyDescent="0.25">
      <c r="A43" s="32"/>
      <c r="B43" s="33"/>
      <c r="C43" s="40"/>
      <c r="D43" s="41"/>
      <c r="E43" s="7">
        <v>7.5816518899999998</v>
      </c>
      <c r="F43" s="36">
        <v>7.4731002200000001</v>
      </c>
      <c r="G43" s="37"/>
      <c r="H43" s="7">
        <v>0.10855167</v>
      </c>
    </row>
    <row r="44" spans="1:8" hidden="1" x14ac:dyDescent="0.25">
      <c r="A44" s="34"/>
      <c r="B44" s="35"/>
      <c r="C44" s="42"/>
      <c r="D44" s="43"/>
      <c r="E44" s="7">
        <v>159.03822719999999</v>
      </c>
      <c r="F44" s="36">
        <v>156.74002551000001</v>
      </c>
      <c r="G44" s="37"/>
      <c r="H44" s="7">
        <v>2.29820169</v>
      </c>
    </row>
    <row r="45" spans="1:8" hidden="1" x14ac:dyDescent="0.25">
      <c r="A45" s="30" t="s">
        <v>170</v>
      </c>
      <c r="B45" s="31"/>
      <c r="C45" s="38" t="s">
        <v>148</v>
      </c>
      <c r="D45" s="39"/>
      <c r="E45" s="7">
        <v>26.240035280000001</v>
      </c>
      <c r="F45" s="36">
        <v>25.85781398</v>
      </c>
      <c r="G45" s="37"/>
      <c r="H45" s="7">
        <v>0.38222129999999999</v>
      </c>
    </row>
    <row r="46" spans="1:8" hidden="1" x14ac:dyDescent="0.25">
      <c r="A46" s="32"/>
      <c r="B46" s="33"/>
      <c r="C46" s="40"/>
      <c r="D46" s="41"/>
      <c r="E46" s="7">
        <v>0.1022792</v>
      </c>
      <c r="F46" s="36">
        <v>0.10079222</v>
      </c>
      <c r="G46" s="37"/>
      <c r="H46" s="7">
        <v>1.4869799999999999E-3</v>
      </c>
    </row>
    <row r="47" spans="1:8" hidden="1" x14ac:dyDescent="0.25">
      <c r="A47" s="34"/>
      <c r="B47" s="35"/>
      <c r="C47" s="42"/>
      <c r="D47" s="43"/>
      <c r="E47" s="7">
        <v>26.342314479999999</v>
      </c>
      <c r="F47" s="36">
        <v>25.958606199999998</v>
      </c>
      <c r="G47" s="37"/>
      <c r="H47" s="7">
        <v>0.38370828000000001</v>
      </c>
    </row>
    <row r="48" spans="1:8" x14ac:dyDescent="0.25">
      <c r="A48" s="30" t="s">
        <v>171</v>
      </c>
      <c r="B48" s="31"/>
      <c r="C48" s="47" t="s">
        <v>147</v>
      </c>
      <c r="D48" s="48"/>
      <c r="E48" s="7">
        <v>4.5850532800000003</v>
      </c>
      <c r="F48" s="36">
        <v>4.5186023200000003</v>
      </c>
      <c r="G48" s="37"/>
      <c r="H48" s="7">
        <v>6.6450960000000003E-2</v>
      </c>
    </row>
    <row r="49" spans="1:8" hidden="1" x14ac:dyDescent="0.25">
      <c r="A49" s="34"/>
      <c r="B49" s="35"/>
      <c r="C49" s="51"/>
      <c r="D49" s="52"/>
      <c r="E49" s="7">
        <v>4.5850532800000003</v>
      </c>
      <c r="F49" s="36">
        <v>4.5186023200000003</v>
      </c>
      <c r="G49" s="37"/>
      <c r="H49" s="7">
        <v>6.6450960000000003E-2</v>
      </c>
    </row>
    <row r="50" spans="1:8" hidden="1" x14ac:dyDescent="0.25">
      <c r="A50" s="30" t="s">
        <v>172</v>
      </c>
      <c r="B50" s="31"/>
      <c r="C50" s="38" t="s">
        <v>186</v>
      </c>
      <c r="D50" s="39"/>
      <c r="E50" s="7">
        <v>18.247967240000001</v>
      </c>
      <c r="F50" s="36">
        <v>17.98088319</v>
      </c>
      <c r="G50" s="37"/>
      <c r="H50" s="7">
        <v>0.26708405000000002</v>
      </c>
    </row>
    <row r="51" spans="1:8" hidden="1" x14ac:dyDescent="0.25">
      <c r="A51" s="32"/>
      <c r="B51" s="33"/>
      <c r="C51" s="40"/>
      <c r="D51" s="41"/>
      <c r="E51" s="7">
        <v>1.3367688200000001</v>
      </c>
      <c r="F51" s="36">
        <v>1.3176739099999999</v>
      </c>
      <c r="G51" s="37"/>
      <c r="H51" s="7">
        <v>1.909491E-2</v>
      </c>
    </row>
    <row r="52" spans="1:8" hidden="1" x14ac:dyDescent="0.25">
      <c r="A52" s="34"/>
      <c r="B52" s="35"/>
      <c r="C52" s="42"/>
      <c r="D52" s="43"/>
      <c r="E52" s="7">
        <v>19.584736060000001</v>
      </c>
      <c r="F52" s="36">
        <v>19.2985571</v>
      </c>
      <c r="G52" s="37"/>
      <c r="H52" s="7">
        <v>0.28617895999999998</v>
      </c>
    </row>
    <row r="53" spans="1:8" hidden="1" x14ac:dyDescent="0.25">
      <c r="A53" s="30" t="s">
        <v>173</v>
      </c>
      <c r="B53" s="31"/>
      <c r="C53" s="38" t="s">
        <v>148</v>
      </c>
      <c r="D53" s="39"/>
      <c r="E53" s="7">
        <v>24.051120869999998</v>
      </c>
      <c r="F53" s="36">
        <v>23.700710019999999</v>
      </c>
      <c r="G53" s="37"/>
      <c r="H53" s="7">
        <v>0.35041085</v>
      </c>
    </row>
    <row r="54" spans="1:8" hidden="1" x14ac:dyDescent="0.25">
      <c r="A54" s="32"/>
      <c r="B54" s="33"/>
      <c r="C54" s="40"/>
      <c r="D54" s="41"/>
      <c r="E54" s="7">
        <v>0.81766501999999996</v>
      </c>
      <c r="F54" s="36">
        <v>0.80580006000000004</v>
      </c>
      <c r="G54" s="37"/>
      <c r="H54" s="7">
        <v>1.1864960000000001E-2</v>
      </c>
    </row>
    <row r="55" spans="1:8" hidden="1" x14ac:dyDescent="0.25">
      <c r="A55" s="34"/>
      <c r="B55" s="35"/>
      <c r="C55" s="42"/>
      <c r="D55" s="43"/>
      <c r="E55" s="7">
        <v>24.868785890000002</v>
      </c>
      <c r="F55" s="36">
        <v>24.506510080000002</v>
      </c>
      <c r="G55" s="37"/>
      <c r="H55" s="7">
        <v>0.36227580999999998</v>
      </c>
    </row>
    <row r="56" spans="1:8" x14ac:dyDescent="0.25">
      <c r="A56" s="30" t="s">
        <v>174</v>
      </c>
      <c r="B56" s="31"/>
      <c r="C56" s="47" t="s">
        <v>147</v>
      </c>
      <c r="D56" s="48"/>
      <c r="E56" s="7">
        <v>75.802554520000001</v>
      </c>
      <c r="F56" s="36">
        <v>74.696585060000004</v>
      </c>
      <c r="G56" s="37"/>
      <c r="H56" s="7">
        <v>1.1059694600000001</v>
      </c>
    </row>
    <row r="57" spans="1:8" hidden="1" x14ac:dyDescent="0.25">
      <c r="A57" s="32"/>
      <c r="B57" s="33"/>
      <c r="C57" s="49"/>
      <c r="D57" s="50"/>
      <c r="E57" s="7">
        <v>1.5897820199999999</v>
      </c>
      <c r="F57" s="36">
        <v>1.56709415</v>
      </c>
      <c r="G57" s="37"/>
      <c r="H57" s="7">
        <v>2.2687869999999999E-2</v>
      </c>
    </row>
    <row r="58" spans="1:8" hidden="1" x14ac:dyDescent="0.25">
      <c r="A58" s="34"/>
      <c r="B58" s="35"/>
      <c r="C58" s="51"/>
      <c r="D58" s="52"/>
      <c r="E58" s="7">
        <v>77.392336540000002</v>
      </c>
      <c r="F58" s="36">
        <v>76.263679210000006</v>
      </c>
      <c r="G58" s="37"/>
      <c r="H58" s="7">
        <v>1.12865733</v>
      </c>
    </row>
    <row r="59" spans="1:8" hidden="1" x14ac:dyDescent="0.25">
      <c r="A59" s="30" t="s">
        <v>175</v>
      </c>
      <c r="B59" s="31"/>
      <c r="C59" s="47" t="s">
        <v>150</v>
      </c>
      <c r="D59" s="48"/>
      <c r="E59" s="7">
        <v>4.3636785800000002</v>
      </c>
      <c r="F59" s="36">
        <v>4.29821352</v>
      </c>
      <c r="G59" s="37"/>
      <c r="H59" s="7">
        <v>6.5465060000000005E-2</v>
      </c>
    </row>
    <row r="60" spans="1:8" hidden="1" x14ac:dyDescent="0.25">
      <c r="A60" s="32"/>
      <c r="B60" s="33"/>
      <c r="C60" s="49"/>
      <c r="D60" s="50"/>
      <c r="E60" s="7">
        <v>2.90480523</v>
      </c>
      <c r="F60" s="36">
        <v>2.8632648299999999</v>
      </c>
      <c r="G60" s="37"/>
      <c r="H60" s="7">
        <v>4.1540399999999998E-2</v>
      </c>
    </row>
    <row r="61" spans="1:8" hidden="1" x14ac:dyDescent="0.25">
      <c r="A61" s="34"/>
      <c r="B61" s="35"/>
      <c r="C61" s="51"/>
      <c r="D61" s="52"/>
      <c r="E61" s="7">
        <v>7.2684838100000002</v>
      </c>
      <c r="F61" s="36">
        <v>7.1614783500000003</v>
      </c>
      <c r="G61" s="37"/>
      <c r="H61" s="7">
        <v>0.10700546</v>
      </c>
    </row>
    <row r="62" spans="1:8" hidden="1" x14ac:dyDescent="0.25">
      <c r="A62" s="30" t="s">
        <v>176</v>
      </c>
      <c r="B62" s="31"/>
      <c r="C62" s="38"/>
      <c r="D62" s="39"/>
      <c r="E62" s="7">
        <v>23.382595479999999</v>
      </c>
      <c r="F62" s="36">
        <v>23.38206602</v>
      </c>
      <c r="G62" s="37"/>
      <c r="H62" s="7">
        <v>5.2946000000000004E-4</v>
      </c>
    </row>
    <row r="63" spans="1:8" hidden="1" x14ac:dyDescent="0.25">
      <c r="A63" s="32"/>
      <c r="B63" s="33"/>
      <c r="C63" s="40"/>
      <c r="D63" s="41"/>
      <c r="E63" s="7">
        <v>3438.0434378099999</v>
      </c>
      <c r="F63" s="36">
        <v>3388.1694903799998</v>
      </c>
      <c r="G63" s="37"/>
      <c r="H63" s="7">
        <v>49.873947430000001</v>
      </c>
    </row>
    <row r="64" spans="1:8" hidden="1" x14ac:dyDescent="0.25">
      <c r="A64" s="34"/>
      <c r="B64" s="35"/>
      <c r="C64" s="42"/>
      <c r="D64" s="43"/>
      <c r="E64" s="7">
        <v>3461.4260332899999</v>
      </c>
      <c r="F64" s="36">
        <v>3411.5515564000002</v>
      </c>
      <c r="G64" s="37"/>
      <c r="H64" s="7">
        <v>49.874476889999997</v>
      </c>
    </row>
    <row r="65" spans="1:8" hidden="1" x14ac:dyDescent="0.25">
      <c r="A65" s="30" t="s">
        <v>177</v>
      </c>
      <c r="B65" s="31"/>
      <c r="C65" s="38" t="s">
        <v>146</v>
      </c>
      <c r="D65" s="39"/>
      <c r="E65" s="7">
        <v>18.147556399999999</v>
      </c>
      <c r="F65" s="36">
        <v>17.885733770000002</v>
      </c>
      <c r="G65" s="37"/>
      <c r="H65" s="7">
        <v>0.26182263</v>
      </c>
    </row>
    <row r="66" spans="1:8" hidden="1" x14ac:dyDescent="0.25">
      <c r="A66" s="32"/>
      <c r="B66" s="33"/>
      <c r="C66" s="40"/>
      <c r="D66" s="41"/>
      <c r="E66" s="7">
        <v>2.5184849499999999</v>
      </c>
      <c r="F66" s="36">
        <v>2.4824078599999999</v>
      </c>
      <c r="G66" s="37"/>
      <c r="H66" s="7">
        <v>3.6077089999999999E-2</v>
      </c>
    </row>
    <row r="67" spans="1:8" hidden="1" x14ac:dyDescent="0.25">
      <c r="A67" s="34"/>
      <c r="B67" s="35"/>
      <c r="C67" s="42"/>
      <c r="D67" s="43"/>
      <c r="E67" s="7">
        <v>20.66604135</v>
      </c>
      <c r="F67" s="36">
        <v>20.36814163</v>
      </c>
      <c r="G67" s="37"/>
      <c r="H67" s="7">
        <v>0.29789971999999998</v>
      </c>
    </row>
    <row r="68" spans="1:8" hidden="1" x14ac:dyDescent="0.25">
      <c r="A68" s="30" t="s">
        <v>178</v>
      </c>
      <c r="B68" s="31"/>
      <c r="C68" s="47" t="s">
        <v>150</v>
      </c>
      <c r="D68" s="48"/>
      <c r="E68" s="7">
        <v>5.3028596600000002</v>
      </c>
      <c r="F68" s="36">
        <v>5.2256697499999998</v>
      </c>
      <c r="G68" s="37"/>
      <c r="H68" s="7">
        <v>7.718991E-2</v>
      </c>
    </row>
    <row r="69" spans="1:8" hidden="1" x14ac:dyDescent="0.25">
      <c r="A69" s="32"/>
      <c r="B69" s="33"/>
      <c r="C69" s="49"/>
      <c r="D69" s="50"/>
      <c r="E69" s="7">
        <v>1.08532267</v>
      </c>
      <c r="F69" s="36">
        <v>1.0693781899999999</v>
      </c>
      <c r="G69" s="37"/>
      <c r="H69" s="7">
        <v>1.594448E-2</v>
      </c>
    </row>
    <row r="70" spans="1:8" hidden="1" x14ac:dyDescent="0.25">
      <c r="A70" s="34"/>
      <c r="B70" s="35"/>
      <c r="C70" s="51"/>
      <c r="D70" s="52"/>
      <c r="E70" s="7">
        <v>6.3881823300000002</v>
      </c>
      <c r="F70" s="36">
        <v>6.2950479399999999</v>
      </c>
      <c r="G70" s="37"/>
      <c r="H70" s="7">
        <v>9.3134389999999997E-2</v>
      </c>
    </row>
    <row r="71" spans="1:8" hidden="1" x14ac:dyDescent="0.25">
      <c r="A71" s="30" t="s">
        <v>179</v>
      </c>
      <c r="B71" s="31"/>
      <c r="C71" s="38" t="s">
        <v>149</v>
      </c>
      <c r="D71" s="39"/>
      <c r="E71" s="7">
        <v>4.7178683399999999</v>
      </c>
      <c r="F71" s="36">
        <v>4.6499335200000003</v>
      </c>
      <c r="G71" s="37"/>
      <c r="H71" s="7">
        <v>6.7934820000000007E-2</v>
      </c>
    </row>
    <row r="72" spans="1:8" hidden="1" x14ac:dyDescent="0.25">
      <c r="A72" s="32"/>
      <c r="B72" s="33"/>
      <c r="C72" s="40"/>
      <c r="D72" s="41"/>
      <c r="E72" s="7">
        <v>0.96049638999999998</v>
      </c>
      <c r="F72" s="36">
        <v>0.94678819000000003</v>
      </c>
      <c r="G72" s="37"/>
      <c r="H72" s="7">
        <v>1.37082E-2</v>
      </c>
    </row>
    <row r="73" spans="1:8" hidden="1" x14ac:dyDescent="0.25">
      <c r="A73" s="34"/>
      <c r="B73" s="35"/>
      <c r="C73" s="42"/>
      <c r="D73" s="43"/>
      <c r="E73" s="7">
        <v>5.6783647300000002</v>
      </c>
      <c r="F73" s="36">
        <v>5.5967217099999997</v>
      </c>
      <c r="G73" s="37"/>
      <c r="H73" s="7">
        <v>8.1643019999999997E-2</v>
      </c>
    </row>
    <row r="74" spans="1:8" hidden="1" x14ac:dyDescent="0.25">
      <c r="A74" s="30" t="s">
        <v>180</v>
      </c>
      <c r="B74" s="31"/>
      <c r="C74" s="38" t="s">
        <v>149</v>
      </c>
      <c r="D74" s="39"/>
      <c r="E74" s="7">
        <v>19.782880169999999</v>
      </c>
      <c r="F74" s="36">
        <v>19.494577769999999</v>
      </c>
      <c r="G74" s="37"/>
      <c r="H74" s="7">
        <v>0.28830240000000001</v>
      </c>
    </row>
    <row r="75" spans="1:8" hidden="1" x14ac:dyDescent="0.25">
      <c r="A75" s="32"/>
      <c r="B75" s="33"/>
      <c r="C75" s="40"/>
      <c r="D75" s="41"/>
      <c r="E75" s="7">
        <v>1.1107138999999999</v>
      </c>
      <c r="F75" s="36">
        <v>1.0948619500000001</v>
      </c>
      <c r="G75" s="37"/>
      <c r="H75" s="7">
        <v>1.585195E-2</v>
      </c>
    </row>
    <row r="76" spans="1:8" hidden="1" x14ac:dyDescent="0.25">
      <c r="A76" s="34"/>
      <c r="B76" s="35"/>
      <c r="C76" s="42"/>
      <c r="D76" s="43"/>
      <c r="E76" s="7">
        <v>20.893594069999999</v>
      </c>
      <c r="F76" s="36">
        <v>20.589439720000001</v>
      </c>
      <c r="G76" s="37"/>
      <c r="H76" s="7">
        <v>0.30415435000000002</v>
      </c>
    </row>
    <row r="77" spans="1:8" hidden="1" x14ac:dyDescent="0.25">
      <c r="A77" s="30" t="s">
        <v>181</v>
      </c>
      <c r="B77" s="31"/>
      <c r="C77" s="38" t="s">
        <v>146</v>
      </c>
      <c r="D77" s="39"/>
      <c r="E77" s="7">
        <v>69.964058679999994</v>
      </c>
      <c r="F77" s="36">
        <v>68.952896499999994</v>
      </c>
      <c r="G77" s="37"/>
      <c r="H77" s="7">
        <v>1.0111621799999999</v>
      </c>
    </row>
    <row r="78" spans="1:8" hidden="1" x14ac:dyDescent="0.25">
      <c r="A78" s="32"/>
      <c r="B78" s="33"/>
      <c r="C78" s="40"/>
      <c r="D78" s="41"/>
      <c r="E78" s="7">
        <v>11.651984949999999</v>
      </c>
      <c r="F78" s="36">
        <v>11.48512489</v>
      </c>
      <c r="G78" s="37"/>
      <c r="H78" s="7">
        <v>0.16686006</v>
      </c>
    </row>
    <row r="79" spans="1:8" hidden="1" x14ac:dyDescent="0.25">
      <c r="A79" s="34"/>
      <c r="B79" s="35"/>
      <c r="C79" s="42"/>
      <c r="D79" s="43"/>
      <c r="E79" s="7">
        <v>81.616043629999993</v>
      </c>
      <c r="F79" s="36">
        <v>80.438021390000003</v>
      </c>
      <c r="G79" s="37"/>
      <c r="H79" s="7">
        <v>1.17802224</v>
      </c>
    </row>
    <row r="80" spans="1:8" hidden="1" x14ac:dyDescent="0.25">
      <c r="A80" s="30" t="s">
        <v>182</v>
      </c>
      <c r="B80" s="31"/>
      <c r="C80" s="38" t="s">
        <v>148</v>
      </c>
      <c r="D80" s="39"/>
      <c r="E80" s="7">
        <v>10.9730711</v>
      </c>
      <c r="F80" s="36">
        <v>10.81192905</v>
      </c>
      <c r="G80" s="37"/>
      <c r="H80" s="7">
        <v>0.16114205000000001</v>
      </c>
    </row>
    <row r="81" spans="1:8" hidden="1" x14ac:dyDescent="0.25">
      <c r="A81" s="32"/>
      <c r="B81" s="33"/>
      <c r="C81" s="40"/>
      <c r="D81" s="41"/>
      <c r="E81" s="7">
        <v>0.77434778999999998</v>
      </c>
      <c r="F81" s="36">
        <v>0.76318744999999999</v>
      </c>
      <c r="G81" s="37"/>
      <c r="H81" s="7">
        <v>1.1160339999999999E-2</v>
      </c>
    </row>
    <row r="82" spans="1:8" hidden="1" x14ac:dyDescent="0.25">
      <c r="A82" s="34"/>
      <c r="B82" s="35"/>
      <c r="C82" s="42"/>
      <c r="D82" s="43"/>
      <c r="E82" s="7">
        <v>11.747418890000001</v>
      </c>
      <c r="F82" s="36">
        <v>11.5751165</v>
      </c>
      <c r="G82" s="37"/>
      <c r="H82" s="7">
        <v>0.17230239</v>
      </c>
    </row>
    <row r="83" spans="1:8" hidden="1" x14ac:dyDescent="0.25">
      <c r="A83" s="30" t="s">
        <v>183</v>
      </c>
      <c r="B83" s="31"/>
      <c r="C83" s="38" t="s">
        <v>186</v>
      </c>
      <c r="D83" s="39"/>
      <c r="E83" s="7">
        <v>34.316483310000002</v>
      </c>
      <c r="F83" s="36">
        <v>33.81719245</v>
      </c>
      <c r="G83" s="37"/>
      <c r="H83" s="7">
        <v>0.49929086</v>
      </c>
    </row>
    <row r="84" spans="1:8" hidden="1" x14ac:dyDescent="0.25">
      <c r="A84" s="32"/>
      <c r="B84" s="33"/>
      <c r="C84" s="40"/>
      <c r="D84" s="41"/>
      <c r="E84" s="7">
        <v>1.7265541900000001</v>
      </c>
      <c r="F84" s="36">
        <v>1.70189944</v>
      </c>
      <c r="G84" s="37"/>
      <c r="H84" s="7">
        <v>2.465475E-2</v>
      </c>
    </row>
    <row r="85" spans="1:8" hidden="1" x14ac:dyDescent="0.25">
      <c r="A85" s="34"/>
      <c r="B85" s="35"/>
      <c r="C85" s="42"/>
      <c r="D85" s="43"/>
      <c r="E85" s="7">
        <v>36.043037499999997</v>
      </c>
      <c r="F85" s="36">
        <v>35.519091889999999</v>
      </c>
      <c r="G85" s="37"/>
      <c r="H85" s="7">
        <v>0.52394560999999995</v>
      </c>
    </row>
    <row r="86" spans="1:8" hidden="1" x14ac:dyDescent="0.25">
      <c r="A86" s="30" t="s">
        <v>184</v>
      </c>
      <c r="B86" s="31"/>
      <c r="C86" s="38" t="s">
        <v>150</v>
      </c>
      <c r="D86" s="39"/>
      <c r="E86" s="7">
        <v>215.50510467000001</v>
      </c>
      <c r="F86" s="36">
        <v>212.37932599000001</v>
      </c>
      <c r="G86" s="37"/>
      <c r="H86" s="7">
        <v>3.1257786799999998</v>
      </c>
    </row>
    <row r="87" spans="1:8" hidden="1" x14ac:dyDescent="0.25">
      <c r="A87" s="32"/>
      <c r="B87" s="33"/>
      <c r="C87" s="40"/>
      <c r="D87" s="41"/>
      <c r="E87" s="7">
        <v>35.938441450000099</v>
      </c>
      <c r="F87" s="36">
        <v>35.423855360000097</v>
      </c>
      <c r="G87" s="37"/>
      <c r="H87" s="7">
        <v>0.51458609</v>
      </c>
    </row>
    <row r="88" spans="1:8" hidden="1" x14ac:dyDescent="0.25">
      <c r="A88" s="34"/>
      <c r="B88" s="35"/>
      <c r="C88" s="42"/>
      <c r="D88" s="43"/>
      <c r="E88" s="7">
        <v>251.44354612000001</v>
      </c>
      <c r="F88" s="36">
        <v>247.80318134999999</v>
      </c>
      <c r="G88" s="37"/>
      <c r="H88" s="7">
        <v>3.6403647700000001</v>
      </c>
    </row>
    <row r="89" spans="1:8" hidden="1" x14ac:dyDescent="0.25">
      <c r="A89" s="44" t="s">
        <v>185</v>
      </c>
      <c r="B89" s="45"/>
      <c r="C89" s="45"/>
      <c r="D89" s="37"/>
      <c r="E89" s="8">
        <v>5426.6959319799998</v>
      </c>
      <c r="F89" s="46">
        <v>5348.3185659500004</v>
      </c>
      <c r="G89" s="37"/>
      <c r="H89" s="8">
        <v>78.377366030000005</v>
      </c>
    </row>
    <row r="92" spans="1:8" x14ac:dyDescent="0.25">
      <c r="A92" t="s">
        <v>227</v>
      </c>
      <c r="G92" t="s">
        <v>228</v>
      </c>
    </row>
    <row r="93" spans="1:8" x14ac:dyDescent="0.25">
      <c r="A93" t="s">
        <v>147</v>
      </c>
      <c r="B93" s="9">
        <f>+E11+E17+E41+E48+E56</f>
        <v>450.50879526999995</v>
      </c>
    </row>
    <row r="94" spans="1:8" x14ac:dyDescent="0.25">
      <c r="A94" t="s">
        <v>148</v>
      </c>
      <c r="B94" s="10">
        <f>+E8+E14+E32+E38+E45+E53+E80</f>
        <v>400.60304015000003</v>
      </c>
    </row>
    <row r="95" spans="1:8" x14ac:dyDescent="0.25">
      <c r="A95" t="s">
        <v>149</v>
      </c>
      <c r="B95" s="10">
        <f>+E20+E71+E74</f>
        <v>65.637953790000012</v>
      </c>
    </row>
    <row r="96" spans="1:8" x14ac:dyDescent="0.25">
      <c r="A96" t="s">
        <v>151</v>
      </c>
      <c r="B96" s="10">
        <f>+E2+E35</f>
        <v>217.91145674999999</v>
      </c>
    </row>
    <row r="97" spans="1:2" x14ac:dyDescent="0.25">
      <c r="A97" t="s">
        <v>146</v>
      </c>
      <c r="B97" s="10">
        <f>+E5+E26+E65+E77</f>
        <v>126.28184773</v>
      </c>
    </row>
    <row r="98" spans="1:2" x14ac:dyDescent="0.25">
      <c r="A98" t="s">
        <v>188</v>
      </c>
      <c r="B98" s="10">
        <f>+E23+E29+E59+E68+E86</f>
        <v>260.30497074000004</v>
      </c>
    </row>
    <row r="99" spans="1:2" x14ac:dyDescent="0.25">
      <c r="A99" t="s">
        <v>186</v>
      </c>
      <c r="B99" s="10">
        <f>+E50+E83</f>
        <v>52.564450550000004</v>
      </c>
    </row>
  </sheetData>
  <autoFilter ref="A1:H89">
    <filterColumn colId="0" showButton="0"/>
    <filterColumn colId="2" showButton="0">
      <filters>
        <filter val="Centro"/>
      </filters>
    </filterColumn>
    <filterColumn colId="5" showButton="0"/>
  </autoFilter>
  <mergeCells count="150">
    <mergeCell ref="F20:G20"/>
    <mergeCell ref="F21:G21"/>
    <mergeCell ref="F22:G22"/>
    <mergeCell ref="C20:D22"/>
    <mergeCell ref="C23:D25"/>
    <mergeCell ref="A8:B10"/>
    <mergeCell ref="A1:B1"/>
    <mergeCell ref="C1:D1"/>
    <mergeCell ref="F1:G1"/>
    <mergeCell ref="C2:D4"/>
    <mergeCell ref="C5:D7"/>
    <mergeCell ref="C8:D10"/>
    <mergeCell ref="F8:G8"/>
    <mergeCell ref="F9:G9"/>
    <mergeCell ref="F10:G10"/>
    <mergeCell ref="A2:B4"/>
    <mergeCell ref="F2:G2"/>
    <mergeCell ref="F3:G3"/>
    <mergeCell ref="F4:G4"/>
    <mergeCell ref="A5:B7"/>
    <mergeCell ref="F5:G5"/>
    <mergeCell ref="F6:G6"/>
    <mergeCell ref="F7:G7"/>
    <mergeCell ref="F36:G36"/>
    <mergeCell ref="F37:G37"/>
    <mergeCell ref="C35:D37"/>
    <mergeCell ref="C38:D40"/>
    <mergeCell ref="A11:B13"/>
    <mergeCell ref="F11:G11"/>
    <mergeCell ref="F12:G12"/>
    <mergeCell ref="F13:G13"/>
    <mergeCell ref="C11:D13"/>
    <mergeCell ref="C14:D16"/>
    <mergeCell ref="A17:B19"/>
    <mergeCell ref="F17:G17"/>
    <mergeCell ref="F18:G18"/>
    <mergeCell ref="F19:G19"/>
    <mergeCell ref="A14:B16"/>
    <mergeCell ref="F14:G14"/>
    <mergeCell ref="F15:G15"/>
    <mergeCell ref="F16:G16"/>
    <mergeCell ref="C17:D19"/>
    <mergeCell ref="A23:B25"/>
    <mergeCell ref="F23:G23"/>
    <mergeCell ref="F24:G24"/>
    <mergeCell ref="F25:G25"/>
    <mergeCell ref="A20:B22"/>
    <mergeCell ref="A50:B52"/>
    <mergeCell ref="F50:G50"/>
    <mergeCell ref="F51:G51"/>
    <mergeCell ref="A26:B28"/>
    <mergeCell ref="F26:G26"/>
    <mergeCell ref="F27:G27"/>
    <mergeCell ref="F28:G28"/>
    <mergeCell ref="C26:D28"/>
    <mergeCell ref="C29:D31"/>
    <mergeCell ref="A32:B34"/>
    <mergeCell ref="F32:G32"/>
    <mergeCell ref="F33:G33"/>
    <mergeCell ref="F34:G34"/>
    <mergeCell ref="A29:B31"/>
    <mergeCell ref="F29:G29"/>
    <mergeCell ref="F30:G30"/>
    <mergeCell ref="F31:G31"/>
    <mergeCell ref="C32:D34"/>
    <mergeCell ref="A38:B40"/>
    <mergeCell ref="F38:G38"/>
    <mergeCell ref="F39:G39"/>
    <mergeCell ref="F40:G40"/>
    <mergeCell ref="A35:B37"/>
    <mergeCell ref="F35:G35"/>
    <mergeCell ref="C45:D47"/>
    <mergeCell ref="C48:D49"/>
    <mergeCell ref="C41:D44"/>
    <mergeCell ref="C50:D52"/>
    <mergeCell ref="C53:D55"/>
    <mergeCell ref="F70:G70"/>
    <mergeCell ref="C68:D70"/>
    <mergeCell ref="F52:G52"/>
    <mergeCell ref="A45:B47"/>
    <mergeCell ref="F45:G45"/>
    <mergeCell ref="F46:G46"/>
    <mergeCell ref="F47:G47"/>
    <mergeCell ref="A41:B44"/>
    <mergeCell ref="F41:G41"/>
    <mergeCell ref="F42:G42"/>
    <mergeCell ref="F43:G43"/>
    <mergeCell ref="F44:G44"/>
    <mergeCell ref="A53:B55"/>
    <mergeCell ref="F53:G53"/>
    <mergeCell ref="F54:G54"/>
    <mergeCell ref="F55:G55"/>
    <mergeCell ref="A48:B49"/>
    <mergeCell ref="F48:G48"/>
    <mergeCell ref="F49:G49"/>
    <mergeCell ref="A65:B67"/>
    <mergeCell ref="F65:G65"/>
    <mergeCell ref="F66:G66"/>
    <mergeCell ref="F67:G67"/>
    <mergeCell ref="A62:B64"/>
    <mergeCell ref="F62:G62"/>
    <mergeCell ref="F63:G63"/>
    <mergeCell ref="F64:G64"/>
    <mergeCell ref="C62:D64"/>
    <mergeCell ref="C65:D67"/>
    <mergeCell ref="A59:B61"/>
    <mergeCell ref="F59:G59"/>
    <mergeCell ref="F60:G60"/>
    <mergeCell ref="F61:G61"/>
    <mergeCell ref="A56:B58"/>
    <mergeCell ref="F56:G56"/>
    <mergeCell ref="F57:G57"/>
    <mergeCell ref="F58:G58"/>
    <mergeCell ref="C56:D58"/>
    <mergeCell ref="C59:D61"/>
    <mergeCell ref="A83:B85"/>
    <mergeCell ref="F83:G83"/>
    <mergeCell ref="F84:G84"/>
    <mergeCell ref="F85:G85"/>
    <mergeCell ref="A80:B82"/>
    <mergeCell ref="F80:G80"/>
    <mergeCell ref="F81:G81"/>
    <mergeCell ref="F82:G82"/>
    <mergeCell ref="A89:D89"/>
    <mergeCell ref="F89:G89"/>
    <mergeCell ref="A86:B88"/>
    <mergeCell ref="F86:G86"/>
    <mergeCell ref="F87:G87"/>
    <mergeCell ref="F88:G88"/>
    <mergeCell ref="C80:D82"/>
    <mergeCell ref="C83:D85"/>
    <mergeCell ref="C86:D88"/>
    <mergeCell ref="A71:B73"/>
    <mergeCell ref="F71:G71"/>
    <mergeCell ref="F72:G72"/>
    <mergeCell ref="F73:G73"/>
    <mergeCell ref="A68:B70"/>
    <mergeCell ref="F68:G68"/>
    <mergeCell ref="F69:G69"/>
    <mergeCell ref="A77:B79"/>
    <mergeCell ref="F77:G77"/>
    <mergeCell ref="F78:G78"/>
    <mergeCell ref="F79:G79"/>
    <mergeCell ref="A74:B76"/>
    <mergeCell ref="F74:G74"/>
    <mergeCell ref="F75:G75"/>
    <mergeCell ref="F76:G76"/>
    <mergeCell ref="C71:D73"/>
    <mergeCell ref="C74:D76"/>
    <mergeCell ref="C77:D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A4" sqref="A4:A14"/>
    </sheetView>
  </sheetViews>
  <sheetFormatPr baseColWidth="10" defaultRowHeight="15" x14ac:dyDescent="0.25"/>
  <cols>
    <col min="3" max="3" width="25.42578125" customWidth="1"/>
  </cols>
  <sheetData>
    <row r="1" spans="2:4" ht="15.75" thickBot="1" x14ac:dyDescent="0.3"/>
    <row r="2" spans="2:4" ht="15.75" thickBot="1" x14ac:dyDescent="0.3">
      <c r="B2" s="29" t="s">
        <v>23</v>
      </c>
      <c r="C2" s="29"/>
    </row>
    <row r="3" spans="2:4" ht="15.75" thickBot="1" x14ac:dyDescent="0.3">
      <c r="B3" s="1" t="s">
        <v>24</v>
      </c>
      <c r="C3" s="1" t="s">
        <v>27</v>
      </c>
    </row>
    <row r="4" spans="2:4" ht="15.75" thickBot="1" x14ac:dyDescent="0.3">
      <c r="B4" s="1" t="s">
        <v>60</v>
      </c>
      <c r="C4" s="1">
        <v>327</v>
      </c>
    </row>
    <row r="5" spans="2:4" ht="15.75" thickBot="1" x14ac:dyDescent="0.3">
      <c r="B5" s="1" t="s">
        <v>61</v>
      </c>
      <c r="C5" s="1">
        <v>353</v>
      </c>
    </row>
    <row r="6" spans="2:4" ht="15.75" thickBot="1" x14ac:dyDescent="0.3">
      <c r="B6" s="1" t="s">
        <v>62</v>
      </c>
      <c r="C6" s="1">
        <v>264</v>
      </c>
    </row>
    <row r="7" spans="2:4" ht="15.75" thickBot="1" x14ac:dyDescent="0.3">
      <c r="B7" s="1" t="s">
        <v>63</v>
      </c>
      <c r="C7" s="1">
        <v>167</v>
      </c>
    </row>
    <row r="8" spans="2:4" ht="15.75" thickBot="1" x14ac:dyDescent="0.3">
      <c r="B8" s="1" t="s">
        <v>64</v>
      </c>
      <c r="C8" s="1" t="s">
        <v>18</v>
      </c>
      <c r="D8" t="s">
        <v>72</v>
      </c>
    </row>
    <row r="9" spans="2:4" ht="15.75" thickBot="1" x14ac:dyDescent="0.3">
      <c r="B9" s="1" t="s">
        <v>65</v>
      </c>
      <c r="C9" s="1">
        <v>328</v>
      </c>
    </row>
    <row r="10" spans="2:4" ht="15.75" thickBot="1" x14ac:dyDescent="0.3">
      <c r="B10" s="1" t="s">
        <v>66</v>
      </c>
      <c r="C10" s="1">
        <v>286</v>
      </c>
    </row>
    <row r="11" spans="2:4" ht="15.75" thickBot="1" x14ac:dyDescent="0.3">
      <c r="B11" s="1" t="s">
        <v>3</v>
      </c>
      <c r="C11" s="1">
        <v>791</v>
      </c>
    </row>
    <row r="12" spans="2:4" ht="15.75" thickBot="1" x14ac:dyDescent="0.3">
      <c r="B12" s="1" t="s">
        <v>67</v>
      </c>
      <c r="C12" s="1">
        <v>610</v>
      </c>
    </row>
    <row r="13" spans="2:4" ht="15.75" thickBot="1" x14ac:dyDescent="0.3">
      <c r="B13" s="1" t="s">
        <v>68</v>
      </c>
      <c r="C13" s="1">
        <v>187</v>
      </c>
    </row>
    <row r="14" spans="2:4" ht="15.75" thickBot="1" x14ac:dyDescent="0.3">
      <c r="B14" s="1" t="s">
        <v>69</v>
      </c>
      <c r="C14" s="1">
        <v>314</v>
      </c>
    </row>
  </sheetData>
  <mergeCells count="1">
    <mergeCell ref="B2:C2"/>
  </mergeCells>
  <conditionalFormatting sqref="B3:B14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6" sqref="C6"/>
    </sheetView>
  </sheetViews>
  <sheetFormatPr baseColWidth="10" defaultRowHeight="15" x14ac:dyDescent="0.25"/>
  <cols>
    <col min="3" max="3" width="23.7109375" customWidth="1"/>
  </cols>
  <sheetData>
    <row r="1" spans="1:4" ht="15.75" thickBot="1" x14ac:dyDescent="0.3"/>
    <row r="2" spans="1:4" ht="15.75" thickBot="1" x14ac:dyDescent="0.3">
      <c r="B2" s="55" t="s">
        <v>22</v>
      </c>
      <c r="C2" s="56"/>
    </row>
    <row r="3" spans="1:4" ht="15.75" thickBot="1" x14ac:dyDescent="0.3">
      <c r="B3" s="1" t="s">
        <v>24</v>
      </c>
      <c r="C3" s="1" t="s">
        <v>27</v>
      </c>
    </row>
    <row r="4" spans="1:4" ht="15.75" thickBot="1" x14ac:dyDescent="0.3">
      <c r="B4" s="1" t="s">
        <v>1</v>
      </c>
      <c r="C4" s="1">
        <v>1000</v>
      </c>
    </row>
    <row r="5" spans="1:4" ht="15.75" thickBot="1" x14ac:dyDescent="0.3">
      <c r="B5" s="1" t="s">
        <v>2</v>
      </c>
      <c r="C5" s="1">
        <v>1250</v>
      </c>
    </row>
    <row r="6" spans="1:4" ht="15.75" thickBot="1" x14ac:dyDescent="0.3">
      <c r="B6" s="1" t="s">
        <v>70</v>
      </c>
      <c r="C6" s="1" t="s">
        <v>18</v>
      </c>
      <c r="D6" t="s">
        <v>72</v>
      </c>
    </row>
    <row r="7" spans="1:4" ht="15.75" thickBot="1" x14ac:dyDescent="0.3">
      <c r="B7" s="1" t="s">
        <v>71</v>
      </c>
      <c r="C7" s="1" t="s">
        <v>21</v>
      </c>
      <c r="D7" t="s">
        <v>73</v>
      </c>
    </row>
    <row r="8" spans="1:4" ht="15.75" thickBot="1" x14ac:dyDescent="0.3">
      <c r="B8" s="1" t="s">
        <v>0</v>
      </c>
      <c r="C8" s="1">
        <v>540</v>
      </c>
    </row>
    <row r="9" spans="1:4" ht="15.75" thickBot="1" x14ac:dyDescent="0.3">
      <c r="B9" s="1" t="s">
        <v>34</v>
      </c>
      <c r="C9" s="1">
        <v>285</v>
      </c>
    </row>
    <row r="10" spans="1:4" ht="15.75" thickBot="1" x14ac:dyDescent="0.3">
      <c r="B10" s="1" t="s">
        <v>15</v>
      </c>
      <c r="C10" s="1" t="s">
        <v>18</v>
      </c>
      <c r="D10" t="s">
        <v>72</v>
      </c>
    </row>
    <row r="11" spans="1:4" ht="15.75" thickBot="1" x14ac:dyDescent="0.3">
      <c r="B11" s="1" t="s">
        <v>16</v>
      </c>
      <c r="C11" s="1">
        <v>338</v>
      </c>
    </row>
    <row r="12" spans="1:4" ht="15.75" thickBot="1" x14ac:dyDescent="0.3">
      <c r="B12" s="1" t="s">
        <v>17</v>
      </c>
      <c r="C12" s="1" t="s">
        <v>18</v>
      </c>
      <c r="D12" t="s">
        <v>72</v>
      </c>
    </row>
    <row r="13" spans="1:4" ht="15.75" thickBot="1" x14ac:dyDescent="0.3">
      <c r="B13" s="1" t="s">
        <v>33</v>
      </c>
      <c r="C13" s="1">
        <v>405</v>
      </c>
    </row>
    <row r="14" spans="1:4" ht="15.75" thickBot="1" x14ac:dyDescent="0.3">
      <c r="A14" t="s">
        <v>18</v>
      </c>
      <c r="B14" s="1" t="s">
        <v>65</v>
      </c>
      <c r="C14" s="1">
        <v>306</v>
      </c>
    </row>
    <row r="15" spans="1:4" ht="15.75" thickBot="1" x14ac:dyDescent="0.3">
      <c r="B15" s="1" t="s">
        <v>29</v>
      </c>
      <c r="C15" s="1">
        <v>170</v>
      </c>
    </row>
    <row r="16" spans="1:4" ht="15.75" thickBot="1" x14ac:dyDescent="0.3">
      <c r="B16" s="1" t="s">
        <v>32</v>
      </c>
      <c r="C16" s="1">
        <v>207</v>
      </c>
    </row>
    <row r="17" spans="2:4" ht="15.75" thickBot="1" x14ac:dyDescent="0.3">
      <c r="B17" s="1" t="s">
        <v>142</v>
      </c>
      <c r="C17" s="1" t="s">
        <v>18</v>
      </c>
      <c r="D17" t="s">
        <v>72</v>
      </c>
    </row>
    <row r="18" spans="2:4" ht="15.75" thickBot="1" x14ac:dyDescent="0.3">
      <c r="B18" s="1" t="s">
        <v>31</v>
      </c>
      <c r="C18" s="1">
        <v>396</v>
      </c>
    </row>
  </sheetData>
  <mergeCells count="1">
    <mergeCell ref="B2:C2"/>
  </mergeCells>
  <conditionalFormatting sqref="B4:B18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H360" sqref="H360"/>
    </sheetView>
  </sheetViews>
  <sheetFormatPr baseColWidth="10" defaultRowHeight="15" x14ac:dyDescent="0.25"/>
  <cols>
    <col min="2" max="2" width="11.42578125" bestFit="1" customWidth="1"/>
    <col min="3" max="3" width="10.85546875" bestFit="1" customWidth="1"/>
    <col min="4" max="4" width="15" bestFit="1" customWidth="1"/>
  </cols>
  <sheetData>
    <row r="1" spans="1:7" ht="30" x14ac:dyDescent="0.25">
      <c r="A1" s="11" t="s">
        <v>189</v>
      </c>
      <c r="B1" s="11" t="s">
        <v>190</v>
      </c>
      <c r="C1" s="11" t="s">
        <v>152</v>
      </c>
      <c r="D1" s="11" t="s">
        <v>193</v>
      </c>
      <c r="E1" s="12" t="s">
        <v>153</v>
      </c>
      <c r="F1" s="12" t="s">
        <v>154</v>
      </c>
      <c r="G1" s="12" t="s">
        <v>155</v>
      </c>
    </row>
    <row r="2" spans="1:7" x14ac:dyDescent="0.25">
      <c r="A2" s="58">
        <v>2017</v>
      </c>
      <c r="B2" s="60" t="s">
        <v>191</v>
      </c>
      <c r="C2" t="s">
        <v>192</v>
      </c>
      <c r="D2" t="s">
        <v>194</v>
      </c>
      <c r="E2" s="13">
        <v>18.247967240000001</v>
      </c>
      <c r="F2" s="15">
        <v>17.98088319</v>
      </c>
      <c r="G2" s="13">
        <v>0.26708405000000002</v>
      </c>
    </row>
    <row r="3" spans="1:7" x14ac:dyDescent="0.25">
      <c r="A3" s="59"/>
      <c r="B3" s="57"/>
      <c r="C3" t="s">
        <v>195</v>
      </c>
      <c r="D3" t="s">
        <v>194</v>
      </c>
      <c r="E3" s="13">
        <v>34.316483310000002</v>
      </c>
      <c r="F3" s="15">
        <v>33.81719245</v>
      </c>
      <c r="G3" s="13">
        <v>0.49929086</v>
      </c>
    </row>
    <row r="4" spans="1:7" x14ac:dyDescent="0.25">
      <c r="A4" s="59"/>
      <c r="B4" s="57" t="s">
        <v>196</v>
      </c>
      <c r="C4" t="s">
        <v>192</v>
      </c>
      <c r="D4" t="s">
        <v>194</v>
      </c>
      <c r="E4" s="13">
        <v>17.049122629999999</v>
      </c>
      <c r="F4" s="15">
        <v>16.80192443</v>
      </c>
      <c r="G4" s="13">
        <v>0.24719820000000001</v>
      </c>
    </row>
    <row r="5" spans="1:7" x14ac:dyDescent="0.25">
      <c r="A5" s="59"/>
      <c r="B5" s="57"/>
      <c r="C5" t="s">
        <v>195</v>
      </c>
      <c r="D5" t="s">
        <v>194</v>
      </c>
      <c r="E5" s="13">
        <v>32.468095730000002</v>
      </c>
      <c r="F5" s="15">
        <v>31.99649191</v>
      </c>
      <c r="G5" s="13">
        <v>0.47160382000000001</v>
      </c>
    </row>
    <row r="6" spans="1:7" x14ac:dyDescent="0.25">
      <c r="A6" s="59"/>
      <c r="B6" s="57" t="s">
        <v>197</v>
      </c>
      <c r="C6" t="s">
        <v>192</v>
      </c>
      <c r="D6" t="s">
        <v>194</v>
      </c>
      <c r="E6" s="13">
        <v>18.02156123</v>
      </c>
      <c r="F6" s="15">
        <v>17.765626080000001</v>
      </c>
      <c r="G6" s="13">
        <v>0.25593515</v>
      </c>
    </row>
    <row r="7" spans="1:7" x14ac:dyDescent="0.25">
      <c r="A7" s="59"/>
      <c r="B7" s="57"/>
      <c r="C7" t="s">
        <v>195</v>
      </c>
      <c r="D7" t="s">
        <v>194</v>
      </c>
      <c r="E7" s="13">
        <v>34.614677129999997</v>
      </c>
      <c r="F7" s="15">
        <v>34.123884109999999</v>
      </c>
      <c r="G7" s="13">
        <v>0.49079302000000002</v>
      </c>
    </row>
    <row r="8" spans="1:7" x14ac:dyDescent="0.25">
      <c r="A8" s="59"/>
      <c r="B8" s="57" t="s">
        <v>198</v>
      </c>
      <c r="C8" t="s">
        <v>192</v>
      </c>
      <c r="D8" t="s">
        <v>194</v>
      </c>
      <c r="E8" s="13">
        <v>19.063330100000002</v>
      </c>
      <c r="F8" s="15">
        <v>18.75844352</v>
      </c>
      <c r="G8" s="13">
        <v>0.30488658000000002</v>
      </c>
    </row>
    <row r="9" spans="1:7" x14ac:dyDescent="0.25">
      <c r="A9" s="59"/>
      <c r="B9" s="57"/>
      <c r="C9" t="s">
        <v>195</v>
      </c>
      <c r="D9" t="s">
        <v>194</v>
      </c>
      <c r="E9" s="13">
        <v>32.404520069999997</v>
      </c>
      <c r="F9" s="15">
        <v>31.888591720000001</v>
      </c>
      <c r="G9" s="13">
        <v>0.51592835000000004</v>
      </c>
    </row>
    <row r="10" spans="1:7" x14ac:dyDescent="0.25">
      <c r="A10" s="59"/>
      <c r="B10" s="57" t="s">
        <v>199</v>
      </c>
      <c r="C10" t="s">
        <v>192</v>
      </c>
      <c r="D10" t="s">
        <v>194</v>
      </c>
      <c r="E10" s="13">
        <v>21.093994649999999</v>
      </c>
      <c r="F10" s="15">
        <v>20.80650434</v>
      </c>
      <c r="G10" s="13">
        <v>0.28749031000000003</v>
      </c>
    </row>
    <row r="11" spans="1:7" x14ac:dyDescent="0.25">
      <c r="A11" s="59"/>
      <c r="B11" s="57"/>
      <c r="C11" t="s">
        <v>195</v>
      </c>
      <c r="D11" t="s">
        <v>194</v>
      </c>
      <c r="E11" s="13">
        <v>34.815997600000003</v>
      </c>
      <c r="F11" s="15">
        <v>34.344008930000001</v>
      </c>
      <c r="G11" s="13">
        <v>0.47198867</v>
      </c>
    </row>
    <row r="12" spans="1:7" x14ac:dyDescent="0.25">
      <c r="A12" s="59"/>
      <c r="B12" s="57" t="s">
        <v>200</v>
      </c>
      <c r="C12" t="s">
        <v>192</v>
      </c>
      <c r="D12" t="s">
        <v>194</v>
      </c>
      <c r="E12" s="13">
        <v>21.2496343</v>
      </c>
      <c r="F12" s="15">
        <v>20.919906839999999</v>
      </c>
      <c r="G12" s="13">
        <v>0.32972745999999997</v>
      </c>
    </row>
    <row r="13" spans="1:7" x14ac:dyDescent="0.25">
      <c r="A13" s="59"/>
      <c r="B13" s="57"/>
      <c r="C13" t="s">
        <v>195</v>
      </c>
      <c r="D13" t="s">
        <v>194</v>
      </c>
      <c r="E13" s="13">
        <v>33.983285289999998</v>
      </c>
      <c r="F13" s="15">
        <v>33.456605699999997</v>
      </c>
      <c r="G13" s="13">
        <v>0.52667958999999998</v>
      </c>
    </row>
    <row r="14" spans="1:7" x14ac:dyDescent="0.25">
      <c r="A14" s="59"/>
      <c r="B14" s="57" t="s">
        <v>201</v>
      </c>
      <c r="C14" t="s">
        <v>192</v>
      </c>
      <c r="D14" t="s">
        <v>194</v>
      </c>
      <c r="E14" s="13">
        <v>23.059811249999999</v>
      </c>
      <c r="F14" s="15">
        <v>22.705333410000001</v>
      </c>
      <c r="G14" s="13">
        <v>0.35447783999999999</v>
      </c>
    </row>
    <row r="15" spans="1:7" x14ac:dyDescent="0.25">
      <c r="A15" s="59"/>
      <c r="B15" s="57"/>
      <c r="C15" t="s">
        <v>195</v>
      </c>
      <c r="D15" t="s">
        <v>194</v>
      </c>
      <c r="E15" s="13">
        <v>37.145968850000003</v>
      </c>
      <c r="F15" s="15">
        <v>36.575620069999999</v>
      </c>
      <c r="G15" s="13">
        <v>0.57034878</v>
      </c>
    </row>
    <row r="16" spans="1:7" x14ac:dyDescent="0.25">
      <c r="A16" s="59"/>
      <c r="B16" s="57" t="s">
        <v>202</v>
      </c>
      <c r="C16" t="s">
        <v>192</v>
      </c>
      <c r="D16" t="s">
        <v>194</v>
      </c>
      <c r="E16" s="13">
        <v>23.608410689999999</v>
      </c>
      <c r="F16" s="15">
        <v>23.257041220000001</v>
      </c>
      <c r="G16" s="13">
        <v>0.35136947000000002</v>
      </c>
    </row>
    <row r="17" spans="1:7" x14ac:dyDescent="0.25">
      <c r="A17" s="59"/>
      <c r="B17" s="57"/>
      <c r="C17" t="s">
        <v>195</v>
      </c>
      <c r="D17" t="s">
        <v>194</v>
      </c>
      <c r="E17" s="13">
        <v>33.324702879999997</v>
      </c>
      <c r="F17" s="15">
        <v>32.833019159999999</v>
      </c>
      <c r="G17" s="13">
        <v>0.49168371999999999</v>
      </c>
    </row>
    <row r="18" spans="1:7" x14ac:dyDescent="0.25">
      <c r="A18" s="59"/>
      <c r="B18" s="57" t="s">
        <v>203</v>
      </c>
      <c r="C18" t="s">
        <v>192</v>
      </c>
      <c r="D18" t="s">
        <v>194</v>
      </c>
      <c r="E18" s="13">
        <v>25.313426360000001</v>
      </c>
      <c r="F18" s="15">
        <v>24.943419349999999</v>
      </c>
      <c r="G18" s="13">
        <v>0.37000701000000003</v>
      </c>
    </row>
    <row r="19" spans="1:7" x14ac:dyDescent="0.25">
      <c r="A19" s="59"/>
      <c r="B19" s="57"/>
      <c r="C19" t="s">
        <v>195</v>
      </c>
      <c r="D19" t="s">
        <v>194</v>
      </c>
      <c r="E19" s="13">
        <v>37.429769720000003</v>
      </c>
      <c r="F19" s="15">
        <v>36.883492990000001</v>
      </c>
      <c r="G19" s="13">
        <v>0.54627672999999999</v>
      </c>
    </row>
    <row r="20" spans="1:7" x14ac:dyDescent="0.25">
      <c r="A20" s="59"/>
      <c r="B20" s="57" t="s">
        <v>204</v>
      </c>
      <c r="C20" t="s">
        <v>192</v>
      </c>
      <c r="D20" t="s">
        <v>194</v>
      </c>
      <c r="E20" s="13">
        <v>25.401324590000002</v>
      </c>
      <c r="F20" s="15">
        <v>25.004538310000001</v>
      </c>
      <c r="G20" s="13">
        <v>0.39678627999999999</v>
      </c>
    </row>
    <row r="21" spans="1:7" x14ac:dyDescent="0.25">
      <c r="A21" s="59"/>
      <c r="B21" s="57"/>
      <c r="C21" t="s">
        <v>195</v>
      </c>
      <c r="D21" t="s">
        <v>194</v>
      </c>
      <c r="E21" s="13">
        <v>34.584769770000001</v>
      </c>
      <c r="F21" s="15">
        <v>34.046006040000002</v>
      </c>
      <c r="G21" s="13">
        <v>0.53876373</v>
      </c>
    </row>
    <row r="22" spans="1:7" x14ac:dyDescent="0.25">
      <c r="A22" s="59"/>
      <c r="B22" s="57" t="s">
        <v>206</v>
      </c>
      <c r="C22" t="s">
        <v>192</v>
      </c>
      <c r="D22" t="s">
        <v>194</v>
      </c>
      <c r="E22" s="13">
        <v>21.806786930000001</v>
      </c>
      <c r="F22" s="15">
        <v>21.50483131</v>
      </c>
      <c r="G22" s="13">
        <v>0.30195561999999998</v>
      </c>
    </row>
    <row r="23" spans="1:7" x14ac:dyDescent="0.25">
      <c r="A23" s="59"/>
      <c r="B23" s="57"/>
      <c r="C23" t="s">
        <v>195</v>
      </c>
      <c r="D23" t="s">
        <v>194</v>
      </c>
      <c r="E23" s="13">
        <v>33.12573596</v>
      </c>
      <c r="F23" s="15">
        <v>32.66920004</v>
      </c>
      <c r="G23" s="13">
        <v>0.45653591999999998</v>
      </c>
    </row>
    <row r="24" spans="1:7" x14ac:dyDescent="0.25">
      <c r="A24" s="59"/>
      <c r="B24" s="57" t="s">
        <v>205</v>
      </c>
      <c r="C24" t="s">
        <v>192</v>
      </c>
      <c r="D24" t="s">
        <v>194</v>
      </c>
      <c r="E24" s="13">
        <v>11.94348973</v>
      </c>
      <c r="F24" s="15">
        <v>11.77083936</v>
      </c>
      <c r="G24" s="13">
        <v>0.17265037</v>
      </c>
    </row>
    <row r="25" spans="1:7" x14ac:dyDescent="0.25">
      <c r="A25" s="59"/>
      <c r="B25" s="57"/>
      <c r="C25" t="s">
        <v>195</v>
      </c>
      <c r="D25" t="s">
        <v>194</v>
      </c>
      <c r="E25" s="13">
        <v>18.33990004</v>
      </c>
      <c r="F25" s="15">
        <v>18.075975209999999</v>
      </c>
      <c r="G25" s="13">
        <v>0.26392483</v>
      </c>
    </row>
    <row r="26" spans="1:7" x14ac:dyDescent="0.25">
      <c r="D26" s="16" t="s">
        <v>229</v>
      </c>
      <c r="E26" s="22">
        <f>+SUM(E2:E25)</f>
        <v>642.41276605000007</v>
      </c>
      <c r="F26" s="22">
        <f t="shared" ref="F26:G26" si="0">+SUM(F2:F25)</f>
        <v>632.92937968999991</v>
      </c>
      <c r="G26" s="22">
        <f t="shared" si="0"/>
        <v>9.483386359999999</v>
      </c>
    </row>
    <row r="29" spans="1:7" ht="30" x14ac:dyDescent="0.25">
      <c r="A29" s="11" t="s">
        <v>189</v>
      </c>
      <c r="B29" s="11" t="s">
        <v>190</v>
      </c>
      <c r="C29" s="11" t="s">
        <v>152</v>
      </c>
      <c r="D29" s="11" t="s">
        <v>193</v>
      </c>
      <c r="E29" s="12" t="s">
        <v>153</v>
      </c>
      <c r="F29" s="12" t="s">
        <v>154</v>
      </c>
      <c r="G29" s="12" t="s">
        <v>155</v>
      </c>
    </row>
    <row r="30" spans="1:7" x14ac:dyDescent="0.25">
      <c r="A30" s="58">
        <v>2017</v>
      </c>
      <c r="B30" s="61" t="s">
        <v>191</v>
      </c>
      <c r="C30" s="14" t="s">
        <v>163</v>
      </c>
      <c r="D30" s="17" t="s">
        <v>207</v>
      </c>
      <c r="E30" s="13">
        <v>0.37358796999999999</v>
      </c>
      <c r="F30" s="15">
        <v>0.36826077000000002</v>
      </c>
      <c r="G30" s="13">
        <v>5.3271999999999998E-3</v>
      </c>
    </row>
    <row r="31" spans="1:7" x14ac:dyDescent="0.25">
      <c r="A31" s="59"/>
      <c r="B31" s="62"/>
      <c r="C31" s="14" t="s">
        <v>165</v>
      </c>
      <c r="D31" s="17" t="s">
        <v>207</v>
      </c>
      <c r="E31" s="13">
        <v>34.759739860000003</v>
      </c>
      <c r="F31" s="15">
        <v>34.256083429999997</v>
      </c>
      <c r="G31" s="13">
        <v>0.50365643000000004</v>
      </c>
    </row>
    <row r="32" spans="1:7" x14ac:dyDescent="0.25">
      <c r="A32" s="59"/>
      <c r="B32" s="62"/>
      <c r="C32" s="14" t="s">
        <v>175</v>
      </c>
      <c r="D32" s="17" t="s">
        <v>207</v>
      </c>
      <c r="E32" s="13">
        <v>4.3636785800000002</v>
      </c>
      <c r="F32" s="15">
        <v>4.29821352</v>
      </c>
      <c r="G32" s="13">
        <v>6.5465060000000005E-2</v>
      </c>
    </row>
    <row r="33" spans="1:7" x14ac:dyDescent="0.25">
      <c r="A33" s="59"/>
      <c r="B33" s="62"/>
      <c r="C33" s="14" t="s">
        <v>178</v>
      </c>
      <c r="D33" s="17" t="s">
        <v>207</v>
      </c>
      <c r="E33" s="13">
        <v>5.3028596600000002</v>
      </c>
      <c r="F33" s="15">
        <v>5.2256697499999998</v>
      </c>
      <c r="G33" s="13">
        <v>7.718991E-2</v>
      </c>
    </row>
    <row r="34" spans="1:7" ht="25.5" x14ac:dyDescent="0.25">
      <c r="A34" s="59"/>
      <c r="B34" s="62"/>
      <c r="C34" s="14" t="s">
        <v>184</v>
      </c>
      <c r="D34" s="17" t="s">
        <v>207</v>
      </c>
      <c r="E34" s="13">
        <v>215.50510467000001</v>
      </c>
      <c r="F34" s="15">
        <v>212.37932599000001</v>
      </c>
      <c r="G34" s="13">
        <v>3.1257786799999998</v>
      </c>
    </row>
    <row r="35" spans="1:7" x14ac:dyDescent="0.25">
      <c r="A35" s="59"/>
      <c r="B35" s="61" t="s">
        <v>196</v>
      </c>
      <c r="C35" s="14" t="s">
        <v>163</v>
      </c>
      <c r="D35" s="17" t="s">
        <v>207</v>
      </c>
      <c r="E35" s="13">
        <v>0.35383906999999998</v>
      </c>
      <c r="F35" s="15">
        <v>0.34876248999999998</v>
      </c>
      <c r="G35" s="13">
        <v>5.0765799999999998E-3</v>
      </c>
    </row>
    <row r="36" spans="1:7" x14ac:dyDescent="0.25">
      <c r="A36" s="59"/>
      <c r="B36" s="62"/>
      <c r="C36" s="14" t="s">
        <v>165</v>
      </c>
      <c r="D36" s="17" t="s">
        <v>207</v>
      </c>
      <c r="E36" s="13">
        <v>36.739414170000003</v>
      </c>
      <c r="F36" s="15">
        <v>36.208825930000003</v>
      </c>
      <c r="G36" s="13">
        <v>0.53058824000000004</v>
      </c>
    </row>
    <row r="37" spans="1:7" x14ac:dyDescent="0.25">
      <c r="A37" s="59"/>
      <c r="B37" s="62"/>
      <c r="C37" s="14" t="s">
        <v>175</v>
      </c>
      <c r="D37" s="17" t="s">
        <v>207</v>
      </c>
      <c r="E37" s="13">
        <v>4.3537173999999998</v>
      </c>
      <c r="F37" s="15">
        <v>4.28976237</v>
      </c>
      <c r="G37" s="13">
        <v>6.3955029999999996E-2</v>
      </c>
    </row>
    <row r="38" spans="1:7" x14ac:dyDescent="0.25">
      <c r="A38" s="59"/>
      <c r="B38" s="62"/>
      <c r="C38" s="14" t="s">
        <v>178</v>
      </c>
      <c r="D38" s="17" t="s">
        <v>207</v>
      </c>
      <c r="E38" s="13">
        <v>4.6825692200000004</v>
      </c>
      <c r="F38" s="15">
        <v>4.6146159899999999</v>
      </c>
      <c r="G38" s="13">
        <v>6.7953230000000003E-2</v>
      </c>
    </row>
    <row r="39" spans="1:7" ht="25.5" x14ac:dyDescent="0.25">
      <c r="A39" s="59"/>
      <c r="B39" s="62"/>
      <c r="C39" s="14" t="s">
        <v>184</v>
      </c>
      <c r="D39" s="17" t="s">
        <v>207</v>
      </c>
      <c r="E39" s="13">
        <v>209.19679508999999</v>
      </c>
      <c r="F39" s="15">
        <v>206.17351549</v>
      </c>
      <c r="G39" s="13">
        <v>3.0232796</v>
      </c>
    </row>
    <row r="40" spans="1:7" x14ac:dyDescent="0.25">
      <c r="A40" s="59"/>
      <c r="B40" s="61" t="s">
        <v>197</v>
      </c>
      <c r="C40" s="14" t="s">
        <v>163</v>
      </c>
      <c r="D40" s="17" t="s">
        <v>207</v>
      </c>
      <c r="E40" s="13">
        <v>0.37453839</v>
      </c>
      <c r="F40" s="15">
        <v>0.36928547</v>
      </c>
      <c r="G40" s="13">
        <v>5.2529200000000003E-3</v>
      </c>
    </row>
    <row r="41" spans="1:7" x14ac:dyDescent="0.25">
      <c r="A41" s="59"/>
      <c r="B41" s="62"/>
      <c r="C41" s="14" t="s">
        <v>165</v>
      </c>
      <c r="D41" s="17" t="s">
        <v>207</v>
      </c>
      <c r="E41" s="13">
        <v>36.247076710000002</v>
      </c>
      <c r="F41" s="15">
        <v>35.733478480000002</v>
      </c>
      <c r="G41" s="13">
        <v>0.51359823000000004</v>
      </c>
    </row>
    <row r="42" spans="1:7" x14ac:dyDescent="0.25">
      <c r="A42" s="59"/>
      <c r="B42" s="62"/>
      <c r="C42" s="14" t="s">
        <v>175</v>
      </c>
      <c r="D42" s="17" t="s">
        <v>207</v>
      </c>
      <c r="E42" s="13">
        <v>4.8118449700000001</v>
      </c>
      <c r="F42" s="15">
        <v>4.7426144700000004</v>
      </c>
      <c r="G42" s="13">
        <v>6.92305E-2</v>
      </c>
    </row>
    <row r="43" spans="1:7" x14ac:dyDescent="0.25">
      <c r="A43" s="59"/>
      <c r="B43" s="62"/>
      <c r="C43" s="14" t="s">
        <v>178</v>
      </c>
      <c r="D43" s="17" t="s">
        <v>207</v>
      </c>
      <c r="E43" s="13">
        <v>5.98451822</v>
      </c>
      <c r="F43" s="15">
        <v>5.8997688999999998</v>
      </c>
      <c r="G43" s="13">
        <v>8.4749320000000003E-2</v>
      </c>
    </row>
    <row r="44" spans="1:7" ht="25.5" x14ac:dyDescent="0.25">
      <c r="A44" s="59"/>
      <c r="B44" s="62"/>
      <c r="C44" s="14" t="s">
        <v>184</v>
      </c>
      <c r="D44" s="17" t="s">
        <v>207</v>
      </c>
      <c r="E44" s="13">
        <v>225.00277939</v>
      </c>
      <c r="F44" s="15">
        <v>221.82122074</v>
      </c>
      <c r="G44" s="13">
        <v>3.1815586499999999</v>
      </c>
    </row>
    <row r="45" spans="1:7" x14ac:dyDescent="0.25">
      <c r="A45" s="59"/>
      <c r="B45" s="61" t="s">
        <v>198</v>
      </c>
      <c r="C45" s="14" t="s">
        <v>163</v>
      </c>
      <c r="D45" s="17" t="s">
        <v>207</v>
      </c>
      <c r="E45" s="13">
        <v>0.32662393000000001</v>
      </c>
      <c r="F45" s="15">
        <v>0.32148657000000003</v>
      </c>
      <c r="G45" s="13">
        <v>5.1373599999999997E-3</v>
      </c>
    </row>
    <row r="46" spans="1:7" x14ac:dyDescent="0.25">
      <c r="A46" s="59"/>
      <c r="B46" s="62"/>
      <c r="C46" s="14" t="s">
        <v>165</v>
      </c>
      <c r="D46" s="17" t="s">
        <v>207</v>
      </c>
      <c r="E46" s="13">
        <v>30.93602151</v>
      </c>
      <c r="F46" s="15">
        <v>30.442396290000001</v>
      </c>
      <c r="G46" s="13">
        <v>0.49362521999999998</v>
      </c>
    </row>
    <row r="47" spans="1:7" x14ac:dyDescent="0.25">
      <c r="A47" s="59"/>
      <c r="B47" s="62"/>
      <c r="C47" s="14" t="s">
        <v>175</v>
      </c>
      <c r="D47" s="17" t="s">
        <v>207</v>
      </c>
      <c r="E47" s="13">
        <v>4.7025324199999998</v>
      </c>
      <c r="F47" s="15">
        <v>4.6256497400000001</v>
      </c>
      <c r="G47" s="13">
        <v>7.6882679999999995E-2</v>
      </c>
    </row>
    <row r="48" spans="1:7" x14ac:dyDescent="0.25">
      <c r="A48" s="59"/>
      <c r="B48" s="62"/>
      <c r="C48" s="14" t="s">
        <v>178</v>
      </c>
      <c r="D48" s="17" t="s">
        <v>207</v>
      </c>
      <c r="E48" s="13">
        <v>2.8291672999999999</v>
      </c>
      <c r="F48" s="15">
        <v>2.7843325299999999</v>
      </c>
      <c r="G48" s="13">
        <v>4.4834770000000003E-2</v>
      </c>
    </row>
    <row r="49" spans="1:7" ht="25.5" x14ac:dyDescent="0.25">
      <c r="A49" s="59"/>
      <c r="B49" s="62"/>
      <c r="C49" s="14" t="s">
        <v>184</v>
      </c>
      <c r="D49" s="17" t="s">
        <v>207</v>
      </c>
      <c r="E49" s="13">
        <v>212.21754059</v>
      </c>
      <c r="F49" s="15">
        <v>208.84943186999999</v>
      </c>
      <c r="G49" s="13">
        <v>3.3681087199999999</v>
      </c>
    </row>
    <row r="50" spans="1:7" x14ac:dyDescent="0.25">
      <c r="A50" s="59"/>
      <c r="B50" s="61" t="s">
        <v>199</v>
      </c>
      <c r="C50" s="14" t="s">
        <v>163</v>
      </c>
      <c r="D50" s="17" t="s">
        <v>207</v>
      </c>
      <c r="E50" s="13">
        <v>0.33770846999999998</v>
      </c>
      <c r="F50" s="15">
        <v>0.33311594999999999</v>
      </c>
      <c r="G50" s="13">
        <v>4.5925200000000001E-3</v>
      </c>
    </row>
    <row r="51" spans="1:7" x14ac:dyDescent="0.25">
      <c r="A51" s="59"/>
      <c r="B51" s="62"/>
      <c r="C51" s="14" t="s">
        <v>165</v>
      </c>
      <c r="D51" s="17" t="s">
        <v>207</v>
      </c>
      <c r="E51" s="13">
        <v>34.686637500000003</v>
      </c>
      <c r="F51" s="15">
        <v>34.229760050000003</v>
      </c>
      <c r="G51" s="13">
        <v>0.45687745000000002</v>
      </c>
    </row>
    <row r="52" spans="1:7" x14ac:dyDescent="0.25">
      <c r="A52" s="59"/>
      <c r="B52" s="62"/>
      <c r="C52" s="14" t="s">
        <v>175</v>
      </c>
      <c r="D52" s="17" t="s">
        <v>207</v>
      </c>
      <c r="E52" s="13">
        <v>4.9736787900000001</v>
      </c>
      <c r="F52" s="15">
        <v>4.9058704400000002</v>
      </c>
      <c r="G52" s="13">
        <v>6.7808350000000003E-2</v>
      </c>
    </row>
    <row r="53" spans="1:7" x14ac:dyDescent="0.25">
      <c r="A53" s="59"/>
      <c r="B53" s="62"/>
      <c r="C53" s="14" t="s">
        <v>178</v>
      </c>
      <c r="D53" s="17" t="s">
        <v>207</v>
      </c>
      <c r="E53" s="13">
        <v>4.2930406000000003</v>
      </c>
      <c r="F53" s="15">
        <v>4.2351497900000004</v>
      </c>
      <c r="G53" s="13">
        <v>5.7890810000000001E-2</v>
      </c>
    </row>
    <row r="54" spans="1:7" ht="25.5" x14ac:dyDescent="0.25">
      <c r="A54" s="59"/>
      <c r="B54" s="62"/>
      <c r="C54" s="14" t="s">
        <v>184</v>
      </c>
      <c r="D54" s="17" t="s">
        <v>207</v>
      </c>
      <c r="E54" s="13">
        <v>223.72132887999999</v>
      </c>
      <c r="F54" s="15">
        <v>220.75502585000001</v>
      </c>
      <c r="G54" s="13">
        <v>2.9663030300000002</v>
      </c>
    </row>
    <row r="55" spans="1:7" x14ac:dyDescent="0.25">
      <c r="A55" s="59"/>
      <c r="B55" s="61" t="s">
        <v>200</v>
      </c>
      <c r="C55" s="14" t="s">
        <v>163</v>
      </c>
      <c r="D55" s="17" t="s">
        <v>207</v>
      </c>
      <c r="E55" s="13">
        <v>0.35576446</v>
      </c>
      <c r="F55" s="15">
        <v>0.35032033000000001</v>
      </c>
      <c r="G55" s="13">
        <v>5.4441300000000001E-3</v>
      </c>
    </row>
    <row r="56" spans="1:7" x14ac:dyDescent="0.25">
      <c r="A56" s="59"/>
      <c r="B56" s="62"/>
      <c r="C56" s="14" t="s">
        <v>165</v>
      </c>
      <c r="D56" s="17" t="s">
        <v>207</v>
      </c>
      <c r="E56" s="13">
        <v>34.958604029999996</v>
      </c>
      <c r="F56" s="15">
        <v>34.42017645</v>
      </c>
      <c r="G56" s="13">
        <v>0.53842758000000002</v>
      </c>
    </row>
    <row r="57" spans="1:7" x14ac:dyDescent="0.25">
      <c r="A57" s="59"/>
      <c r="B57" s="62"/>
      <c r="C57" s="14" t="s">
        <v>175</v>
      </c>
      <c r="D57" s="17" t="s">
        <v>207</v>
      </c>
      <c r="E57" s="13">
        <v>4.7718083399999998</v>
      </c>
      <c r="F57" s="15">
        <v>4.6969604299999999</v>
      </c>
      <c r="G57" s="13">
        <v>7.4847910000000004E-2</v>
      </c>
    </row>
    <row r="58" spans="1:7" x14ac:dyDescent="0.25">
      <c r="A58" s="59"/>
      <c r="B58" s="62"/>
      <c r="C58" s="14" t="s">
        <v>178</v>
      </c>
      <c r="D58" s="17" t="s">
        <v>207</v>
      </c>
      <c r="E58" s="13">
        <v>4.5151112700000002</v>
      </c>
      <c r="F58" s="15">
        <v>4.44558521</v>
      </c>
      <c r="G58" s="13">
        <v>6.9526060000000001E-2</v>
      </c>
    </row>
    <row r="59" spans="1:7" ht="25.5" x14ac:dyDescent="0.25">
      <c r="A59" s="59"/>
      <c r="B59" s="62"/>
      <c r="C59" s="14" t="s">
        <v>184</v>
      </c>
      <c r="D59" s="17" t="s">
        <v>207</v>
      </c>
      <c r="E59" s="13">
        <v>216.59617761000001</v>
      </c>
      <c r="F59" s="15">
        <v>213.25531977</v>
      </c>
      <c r="G59" s="13">
        <v>3.34085784</v>
      </c>
    </row>
    <row r="60" spans="1:7" x14ac:dyDescent="0.25">
      <c r="A60" s="59"/>
      <c r="B60" s="61" t="s">
        <v>201</v>
      </c>
      <c r="C60" s="14" t="s">
        <v>163</v>
      </c>
      <c r="D60" s="17" t="s">
        <v>207</v>
      </c>
      <c r="E60" s="13">
        <v>0.34981635999999999</v>
      </c>
      <c r="F60" s="15">
        <v>0.34446548999999999</v>
      </c>
      <c r="G60" s="13">
        <v>5.3508699999999998E-3</v>
      </c>
    </row>
    <row r="61" spans="1:7" x14ac:dyDescent="0.25">
      <c r="A61" s="59"/>
      <c r="B61" s="62"/>
      <c r="C61" s="14" t="s">
        <v>165</v>
      </c>
      <c r="D61" s="17" t="s">
        <v>207</v>
      </c>
      <c r="E61" s="13">
        <v>36.788798569999997</v>
      </c>
      <c r="F61" s="15">
        <v>36.224535969999998</v>
      </c>
      <c r="G61" s="13">
        <v>0.56426259999999995</v>
      </c>
    </row>
    <row r="62" spans="1:7" x14ac:dyDescent="0.25">
      <c r="A62" s="59"/>
      <c r="B62" s="62"/>
      <c r="C62" s="14" t="s">
        <v>175</v>
      </c>
      <c r="D62" s="17" t="s">
        <v>207</v>
      </c>
      <c r="E62" s="13">
        <v>4.7676579099999996</v>
      </c>
      <c r="F62" s="15">
        <v>4.6934142400000001</v>
      </c>
      <c r="G62" s="13">
        <v>7.4243669999999998E-2</v>
      </c>
    </row>
    <row r="63" spans="1:7" x14ac:dyDescent="0.25">
      <c r="A63" s="59"/>
      <c r="B63" s="62"/>
      <c r="C63" s="14" t="s">
        <v>178</v>
      </c>
      <c r="D63" s="17" t="s">
        <v>207</v>
      </c>
      <c r="E63" s="13">
        <v>4.4271882900000001</v>
      </c>
      <c r="F63" s="15">
        <v>4.3596130200000003</v>
      </c>
      <c r="G63" s="13">
        <v>6.7575270000000007E-2</v>
      </c>
    </row>
    <row r="64" spans="1:7" ht="25.5" x14ac:dyDescent="0.25">
      <c r="A64" s="59"/>
      <c r="B64" s="62"/>
      <c r="C64" s="14" t="s">
        <v>184</v>
      </c>
      <c r="D64" s="17" t="s">
        <v>207</v>
      </c>
      <c r="E64" s="13">
        <v>225.37409237</v>
      </c>
      <c r="F64" s="15">
        <v>221.90896236</v>
      </c>
      <c r="G64" s="13">
        <v>3.4651300100000002</v>
      </c>
    </row>
    <row r="65" spans="1:7" x14ac:dyDescent="0.25">
      <c r="A65" s="59"/>
      <c r="B65" s="61" t="s">
        <v>202</v>
      </c>
      <c r="C65" s="14" t="s">
        <v>163</v>
      </c>
      <c r="D65" s="17" t="s">
        <v>207</v>
      </c>
      <c r="E65" s="13">
        <v>0.34946251</v>
      </c>
      <c r="F65" s="15">
        <v>0.34446285999999998</v>
      </c>
      <c r="G65" s="13">
        <v>4.9996499999999996E-3</v>
      </c>
    </row>
    <row r="66" spans="1:7" x14ac:dyDescent="0.25">
      <c r="A66" s="59"/>
      <c r="B66" s="62"/>
      <c r="C66" s="14" t="s">
        <v>165</v>
      </c>
      <c r="D66" s="17" t="s">
        <v>207</v>
      </c>
      <c r="E66" s="13">
        <v>38.073972789999999</v>
      </c>
      <c r="F66" s="15">
        <v>37.512334170000003</v>
      </c>
      <c r="G66" s="13">
        <v>0.56163861999999998</v>
      </c>
    </row>
    <row r="67" spans="1:7" x14ac:dyDescent="0.25">
      <c r="A67" s="59"/>
      <c r="B67" s="62"/>
      <c r="C67" s="14" t="s">
        <v>175</v>
      </c>
      <c r="D67" s="17" t="s">
        <v>207</v>
      </c>
      <c r="E67" s="13">
        <v>4.69927004</v>
      </c>
      <c r="F67" s="15">
        <v>4.62732016</v>
      </c>
      <c r="G67" s="13">
        <v>7.1949879999999994E-2</v>
      </c>
    </row>
    <row r="68" spans="1:7" x14ac:dyDescent="0.25">
      <c r="A68" s="59"/>
      <c r="B68" s="62"/>
      <c r="C68" s="14" t="s">
        <v>178</v>
      </c>
      <c r="D68" s="17" t="s">
        <v>207</v>
      </c>
      <c r="E68" s="13">
        <v>4.4427570899999997</v>
      </c>
      <c r="F68" s="15">
        <v>4.3775442299999998</v>
      </c>
      <c r="G68" s="13">
        <v>6.5212859999999997E-2</v>
      </c>
    </row>
    <row r="69" spans="1:7" ht="25.5" x14ac:dyDescent="0.25">
      <c r="A69" s="59"/>
      <c r="B69" s="62"/>
      <c r="C69" s="14" t="s">
        <v>184</v>
      </c>
      <c r="D69" s="17" t="s">
        <v>207</v>
      </c>
      <c r="E69" s="13">
        <v>233.78018882999999</v>
      </c>
      <c r="F69" s="15">
        <v>230.32606798</v>
      </c>
      <c r="G69" s="13">
        <v>3.4541208499999998</v>
      </c>
    </row>
    <row r="70" spans="1:7" x14ac:dyDescent="0.25">
      <c r="A70" s="59"/>
      <c r="B70" s="61" t="s">
        <v>203</v>
      </c>
      <c r="C70" s="14" t="s">
        <v>163</v>
      </c>
      <c r="D70" s="17" t="s">
        <v>207</v>
      </c>
      <c r="E70" s="13">
        <v>0.34946251</v>
      </c>
      <c r="F70" s="15">
        <v>0.34446285999999998</v>
      </c>
      <c r="G70" s="13">
        <v>4.9996499999999996E-3</v>
      </c>
    </row>
    <row r="71" spans="1:7" x14ac:dyDescent="0.25">
      <c r="A71" s="59"/>
      <c r="B71" s="62"/>
      <c r="C71" s="14" t="s">
        <v>165</v>
      </c>
      <c r="D71" s="17" t="s">
        <v>207</v>
      </c>
      <c r="E71" s="13">
        <v>37.652604449999998</v>
      </c>
      <c r="F71" s="15">
        <v>37.10442828</v>
      </c>
      <c r="G71" s="13">
        <v>0.54817616999999996</v>
      </c>
    </row>
    <row r="72" spans="1:7" x14ac:dyDescent="0.25">
      <c r="A72" s="59"/>
      <c r="B72" s="62"/>
      <c r="C72" s="14" t="s">
        <v>175</v>
      </c>
      <c r="D72" s="17" t="s">
        <v>207</v>
      </c>
      <c r="E72" s="13">
        <v>4.66306902</v>
      </c>
      <c r="F72" s="15">
        <v>4.5929760899999996</v>
      </c>
      <c r="G72" s="13">
        <v>7.0092929999999998E-2</v>
      </c>
    </row>
    <row r="73" spans="1:7" x14ac:dyDescent="0.25">
      <c r="A73" s="59"/>
      <c r="B73" s="62"/>
      <c r="C73" s="14" t="s">
        <v>178</v>
      </c>
      <c r="D73" s="17" t="s">
        <v>207</v>
      </c>
      <c r="E73" s="13">
        <v>4.4327197900000002</v>
      </c>
      <c r="F73" s="15">
        <v>4.36835167</v>
      </c>
      <c r="G73" s="13">
        <v>6.4368120000000001E-2</v>
      </c>
    </row>
    <row r="74" spans="1:7" ht="25.5" x14ac:dyDescent="0.25">
      <c r="A74" s="59"/>
      <c r="B74" s="62"/>
      <c r="C74" s="14" t="s">
        <v>184</v>
      </c>
      <c r="D74" s="17" t="s">
        <v>207</v>
      </c>
      <c r="E74" s="13">
        <v>225.34640146000001</v>
      </c>
      <c r="F74" s="15">
        <v>222.05784568000001</v>
      </c>
      <c r="G74" s="13">
        <v>3.2885557799999998</v>
      </c>
    </row>
    <row r="75" spans="1:7" x14ac:dyDescent="0.25">
      <c r="A75" s="59"/>
      <c r="B75" s="61" t="s">
        <v>204</v>
      </c>
      <c r="C75" s="14" t="s">
        <v>163</v>
      </c>
      <c r="D75" s="17" t="s">
        <v>207</v>
      </c>
      <c r="E75" s="13">
        <v>0.33721369000000001</v>
      </c>
      <c r="F75" s="15">
        <v>0.3319896</v>
      </c>
      <c r="G75" s="13">
        <v>5.2240899999999998E-3</v>
      </c>
    </row>
    <row r="76" spans="1:7" x14ac:dyDescent="0.25">
      <c r="A76" s="59"/>
      <c r="B76" s="62"/>
      <c r="C76" s="14" t="s">
        <v>165</v>
      </c>
      <c r="D76" s="17" t="s">
        <v>207</v>
      </c>
      <c r="E76" s="13">
        <v>36.140084399999999</v>
      </c>
      <c r="F76" s="15">
        <v>35.579750959999998</v>
      </c>
      <c r="G76" s="13">
        <v>0.56033343999999996</v>
      </c>
    </row>
    <row r="77" spans="1:7" x14ac:dyDescent="0.25">
      <c r="A77" s="59"/>
      <c r="B77" s="62"/>
      <c r="C77" s="14" t="s">
        <v>175</v>
      </c>
      <c r="D77" s="17" t="s">
        <v>207</v>
      </c>
      <c r="E77" s="13">
        <v>4.6599342100000003</v>
      </c>
      <c r="F77" s="15">
        <v>4.5852781299999998</v>
      </c>
      <c r="G77" s="13">
        <v>7.465608E-2</v>
      </c>
    </row>
    <row r="78" spans="1:7" x14ac:dyDescent="0.25">
      <c r="A78" s="59"/>
      <c r="B78" s="62"/>
      <c r="C78" s="14" t="s">
        <v>178</v>
      </c>
      <c r="D78" s="17" t="s">
        <v>207</v>
      </c>
      <c r="E78" s="13">
        <v>4.5952339799999997</v>
      </c>
      <c r="F78" s="15">
        <v>4.5241437500000004</v>
      </c>
      <c r="G78" s="13">
        <v>7.1090230000000004E-2</v>
      </c>
    </row>
    <row r="79" spans="1:7" ht="25.5" x14ac:dyDescent="0.25">
      <c r="A79" s="59"/>
      <c r="B79" s="62"/>
      <c r="C79" s="14" t="s">
        <v>184</v>
      </c>
      <c r="D79" s="17" t="s">
        <v>207</v>
      </c>
      <c r="E79" s="13">
        <v>227.66548471999999</v>
      </c>
      <c r="F79" s="15">
        <v>224.12502585999999</v>
      </c>
      <c r="G79" s="13">
        <v>3.5404588600000002</v>
      </c>
    </row>
    <row r="80" spans="1:7" x14ac:dyDescent="0.25">
      <c r="A80" s="59"/>
      <c r="B80" s="61" t="s">
        <v>206</v>
      </c>
      <c r="C80" s="14" t="s">
        <v>163</v>
      </c>
      <c r="D80" s="17" t="s">
        <v>207</v>
      </c>
      <c r="E80" s="13">
        <v>0.35704254000000002</v>
      </c>
      <c r="F80" s="15">
        <v>0.35226133999999998</v>
      </c>
      <c r="G80" s="13">
        <v>4.7812000000000002E-3</v>
      </c>
    </row>
    <row r="81" spans="1:7" x14ac:dyDescent="0.25">
      <c r="A81" s="59"/>
      <c r="B81" s="62"/>
      <c r="C81" s="14" t="s">
        <v>165</v>
      </c>
      <c r="D81" s="17" t="s">
        <v>207</v>
      </c>
      <c r="E81" s="13">
        <v>36.417063220000003</v>
      </c>
      <c r="F81" s="15">
        <v>35.919545399999997</v>
      </c>
      <c r="G81" s="13">
        <v>0.49751782</v>
      </c>
    </row>
    <row r="82" spans="1:7" x14ac:dyDescent="0.25">
      <c r="A82" s="59"/>
      <c r="B82" s="62"/>
      <c r="C82" s="14" t="s">
        <v>175</v>
      </c>
      <c r="D82" s="17" t="s">
        <v>207</v>
      </c>
      <c r="E82" s="13">
        <v>4.5903089100000001</v>
      </c>
      <c r="F82" s="15">
        <v>4.5245050600000001</v>
      </c>
      <c r="G82" s="13">
        <v>6.5803849999999997E-2</v>
      </c>
    </row>
    <row r="83" spans="1:7" x14ac:dyDescent="0.25">
      <c r="A83" s="59"/>
      <c r="B83" s="62"/>
      <c r="C83" s="14" t="s">
        <v>178</v>
      </c>
      <c r="D83" s="17" t="s">
        <v>207</v>
      </c>
      <c r="E83" s="13">
        <v>4.5759171900000002</v>
      </c>
      <c r="F83" s="15">
        <v>4.5135023500000004</v>
      </c>
      <c r="G83" s="13">
        <v>6.2414839999999999E-2</v>
      </c>
    </row>
    <row r="84" spans="1:7" ht="25.5" x14ac:dyDescent="0.25">
      <c r="A84" s="59"/>
      <c r="B84" s="62"/>
      <c r="C84" s="14" t="s">
        <v>184</v>
      </c>
      <c r="D84" s="17" t="s">
        <v>207</v>
      </c>
      <c r="E84" s="13">
        <v>224.64885090999999</v>
      </c>
      <c r="F84" s="15">
        <v>221.56850982</v>
      </c>
      <c r="G84" s="13">
        <v>3.0803410900000001</v>
      </c>
    </row>
    <row r="85" spans="1:7" x14ac:dyDescent="0.25">
      <c r="A85" s="59"/>
      <c r="B85" s="61" t="s">
        <v>205</v>
      </c>
      <c r="C85" s="14" t="s">
        <v>163</v>
      </c>
      <c r="D85" s="17" t="s">
        <v>207</v>
      </c>
      <c r="E85" s="13">
        <v>0.23873029000000001</v>
      </c>
      <c r="F85" s="15">
        <v>0.23547518000000001</v>
      </c>
      <c r="G85" s="13">
        <v>3.2551099999999999E-3</v>
      </c>
    </row>
    <row r="86" spans="1:7" x14ac:dyDescent="0.25">
      <c r="A86" s="59"/>
      <c r="B86" s="62"/>
      <c r="C86" s="14" t="s">
        <v>165</v>
      </c>
      <c r="D86" s="17" t="s">
        <v>207</v>
      </c>
      <c r="E86" s="13">
        <v>19.25654677</v>
      </c>
      <c r="F86" s="15">
        <v>18.980968010000002</v>
      </c>
      <c r="G86" s="13">
        <v>0.27557875999999998</v>
      </c>
    </row>
    <row r="87" spans="1:7" x14ac:dyDescent="0.25">
      <c r="A87" s="59"/>
      <c r="B87" s="62"/>
      <c r="C87" s="14" t="s">
        <v>175</v>
      </c>
      <c r="D87" s="17" t="s">
        <v>207</v>
      </c>
      <c r="E87" s="13">
        <v>2.4873341400000002</v>
      </c>
      <c r="F87" s="15">
        <v>2.4503328500000001</v>
      </c>
      <c r="G87" s="13">
        <v>3.7001289999999999E-2</v>
      </c>
    </row>
    <row r="88" spans="1:7" x14ac:dyDescent="0.25">
      <c r="A88" s="59"/>
      <c r="B88" s="62"/>
      <c r="C88" s="14" t="s">
        <v>178</v>
      </c>
      <c r="D88" s="17" t="s">
        <v>207</v>
      </c>
      <c r="E88" s="13">
        <v>2.4404571800000001</v>
      </c>
      <c r="F88" s="15">
        <v>2.4054493400000001</v>
      </c>
      <c r="G88" s="13">
        <v>3.5007839999999998E-2</v>
      </c>
    </row>
    <row r="89" spans="1:7" ht="25.5" x14ac:dyDescent="0.25">
      <c r="A89" s="59"/>
      <c r="B89" s="62"/>
      <c r="C89" s="14" t="s">
        <v>184</v>
      </c>
      <c r="D89" s="17" t="s">
        <v>207</v>
      </c>
      <c r="E89" s="13">
        <v>118.7596661</v>
      </c>
      <c r="F89" s="15">
        <v>117.06449524</v>
      </c>
      <c r="G89" s="13">
        <v>1.6951708599999999</v>
      </c>
    </row>
    <row r="90" spans="1:7" x14ac:dyDescent="0.25">
      <c r="D90" s="16" t="s">
        <v>229</v>
      </c>
      <c r="E90" s="22">
        <f>+SUM(E30:E89)</f>
        <v>3080.9411393100008</v>
      </c>
      <c r="F90" s="22">
        <f t="shared" ref="F90:G90" si="1">+SUM(F30:F89)</f>
        <v>3035.7280030099996</v>
      </c>
      <c r="G90" s="22">
        <f t="shared" si="1"/>
        <v>45.213136299999995</v>
      </c>
    </row>
    <row r="93" spans="1:7" ht="30" x14ac:dyDescent="0.25">
      <c r="A93" s="11" t="s">
        <v>189</v>
      </c>
      <c r="B93" s="11" t="s">
        <v>190</v>
      </c>
      <c r="C93" s="11" t="s">
        <v>152</v>
      </c>
      <c r="D93" s="11" t="s">
        <v>193</v>
      </c>
      <c r="E93" s="12" t="s">
        <v>153</v>
      </c>
      <c r="F93" s="12" t="s">
        <v>154</v>
      </c>
      <c r="G93" s="12" t="s">
        <v>155</v>
      </c>
    </row>
    <row r="94" spans="1:7" x14ac:dyDescent="0.25">
      <c r="A94" s="58">
        <v>2017</v>
      </c>
      <c r="B94" s="63" t="s">
        <v>191</v>
      </c>
      <c r="C94" s="14" t="s">
        <v>157</v>
      </c>
      <c r="D94" t="s">
        <v>208</v>
      </c>
      <c r="E94" s="13">
        <v>31.485377150000001</v>
      </c>
      <c r="F94" s="15">
        <v>31.02865315</v>
      </c>
      <c r="G94" s="13">
        <v>0.45672400000000002</v>
      </c>
    </row>
    <row r="95" spans="1:7" x14ac:dyDescent="0.25">
      <c r="A95" s="59"/>
      <c r="B95" s="64"/>
      <c r="C95" s="14" t="s">
        <v>164</v>
      </c>
      <c r="D95" t="s">
        <v>208</v>
      </c>
      <c r="E95" s="13">
        <v>6.6848555000000003</v>
      </c>
      <c r="F95" s="15">
        <v>6.5878865600000003</v>
      </c>
      <c r="G95" s="13">
        <v>9.6968940000000003E-2</v>
      </c>
    </row>
    <row r="96" spans="1:7" ht="25.5" x14ac:dyDescent="0.25">
      <c r="A96" s="59"/>
      <c r="B96" s="64"/>
      <c r="C96" s="14" t="s">
        <v>177</v>
      </c>
      <c r="D96" t="s">
        <v>208</v>
      </c>
      <c r="E96" s="13">
        <v>18.147556399999999</v>
      </c>
      <c r="F96" s="15">
        <v>17.885733770000002</v>
      </c>
      <c r="G96" s="13">
        <v>0.26182263</v>
      </c>
    </row>
    <row r="97" spans="1:7" x14ac:dyDescent="0.25">
      <c r="A97" s="59"/>
      <c r="B97" s="64"/>
      <c r="C97" s="14" t="s">
        <v>181</v>
      </c>
      <c r="D97" t="s">
        <v>208</v>
      </c>
      <c r="E97" s="13">
        <v>69.964058679999994</v>
      </c>
      <c r="F97" s="15">
        <v>68.952896499999994</v>
      </c>
      <c r="G97" s="13">
        <v>1.0111621799999999</v>
      </c>
    </row>
    <row r="98" spans="1:7" x14ac:dyDescent="0.25">
      <c r="A98" s="59"/>
      <c r="B98" s="63" t="s">
        <v>196</v>
      </c>
      <c r="C98" s="14" t="s">
        <v>157</v>
      </c>
      <c r="D98" t="s">
        <v>208</v>
      </c>
      <c r="E98" s="13">
        <v>30.487078270000001</v>
      </c>
      <c r="F98" s="15">
        <v>30.043128200000002</v>
      </c>
      <c r="G98" s="13">
        <v>0.44395006999999997</v>
      </c>
    </row>
    <row r="99" spans="1:7" x14ac:dyDescent="0.25">
      <c r="A99" s="59"/>
      <c r="B99" s="64"/>
      <c r="C99" s="14" t="s">
        <v>164</v>
      </c>
      <c r="D99" t="s">
        <v>208</v>
      </c>
      <c r="E99" s="13">
        <v>6.1785780299999997</v>
      </c>
      <c r="F99" s="15">
        <v>6.0888471300000004</v>
      </c>
      <c r="G99" s="13">
        <v>8.9730900000000002E-2</v>
      </c>
    </row>
    <row r="100" spans="1:7" ht="25.5" x14ac:dyDescent="0.25">
      <c r="A100" s="59"/>
      <c r="B100" s="64"/>
      <c r="C100" s="14" t="s">
        <v>177</v>
      </c>
      <c r="D100" t="s">
        <v>208</v>
      </c>
      <c r="E100" s="13">
        <v>18.30992985</v>
      </c>
      <c r="F100" s="15">
        <v>18.045441690000001</v>
      </c>
      <c r="G100" s="13">
        <v>0.26448816000000003</v>
      </c>
    </row>
    <row r="101" spans="1:7" x14ac:dyDescent="0.25">
      <c r="A101" s="59"/>
      <c r="B101" s="64"/>
      <c r="C101" s="14" t="s">
        <v>181</v>
      </c>
      <c r="D101" t="s">
        <v>208</v>
      </c>
      <c r="E101" s="13">
        <v>65.304772560000004</v>
      </c>
      <c r="F101" s="15">
        <v>64.36247161</v>
      </c>
      <c r="G101" s="13">
        <v>0.94230095000000003</v>
      </c>
    </row>
    <row r="102" spans="1:7" x14ac:dyDescent="0.25">
      <c r="A102" s="59"/>
      <c r="B102" s="63" t="s">
        <v>197</v>
      </c>
      <c r="C102" s="14" t="s">
        <v>157</v>
      </c>
      <c r="D102" t="s">
        <v>208</v>
      </c>
      <c r="E102" s="13">
        <v>5.4018697700000002</v>
      </c>
      <c r="F102" s="15">
        <v>5.3252681900000001</v>
      </c>
      <c r="G102" s="13">
        <v>7.6601580000000002E-2</v>
      </c>
    </row>
    <row r="103" spans="1:7" x14ac:dyDescent="0.25">
      <c r="A103" s="59"/>
      <c r="B103" s="64"/>
      <c r="C103" s="14" t="s">
        <v>164</v>
      </c>
      <c r="D103" t="s">
        <v>208</v>
      </c>
      <c r="E103" s="13">
        <v>7.7022664499999998</v>
      </c>
      <c r="F103" s="15">
        <v>7.5930788199999997</v>
      </c>
      <c r="G103" s="13">
        <v>0.10918762999999999</v>
      </c>
    </row>
    <row r="104" spans="1:7" ht="25.5" x14ac:dyDescent="0.25">
      <c r="A104" s="59"/>
      <c r="B104" s="64"/>
      <c r="C104" s="14" t="s">
        <v>177</v>
      </c>
      <c r="D104" t="s">
        <v>208</v>
      </c>
      <c r="E104" s="13">
        <v>20.412702410000001</v>
      </c>
      <c r="F104" s="15">
        <v>20.123881900000001</v>
      </c>
      <c r="G104" s="13">
        <v>0.28882050999999997</v>
      </c>
    </row>
    <row r="105" spans="1:7" x14ac:dyDescent="0.25">
      <c r="A105" s="59"/>
      <c r="B105" s="64"/>
      <c r="C105" s="14" t="s">
        <v>181</v>
      </c>
      <c r="D105" t="s">
        <v>208</v>
      </c>
      <c r="E105" s="13">
        <v>70.993143470000007</v>
      </c>
      <c r="F105" s="15">
        <v>69.990476749999999</v>
      </c>
      <c r="G105" s="13">
        <v>1.0026667199999999</v>
      </c>
    </row>
    <row r="106" spans="1:7" x14ac:dyDescent="0.25">
      <c r="A106" s="59"/>
      <c r="B106" s="63" t="s">
        <v>198</v>
      </c>
      <c r="C106" s="14" t="s">
        <v>157</v>
      </c>
      <c r="D106" t="s">
        <v>208</v>
      </c>
      <c r="E106" s="13">
        <v>25.275404829999999</v>
      </c>
      <c r="F106" s="15">
        <v>24.87275786</v>
      </c>
      <c r="G106" s="13">
        <v>0.40264696999999999</v>
      </c>
    </row>
    <row r="107" spans="1:7" x14ac:dyDescent="0.25">
      <c r="A107" s="59"/>
      <c r="B107" s="64"/>
      <c r="C107" s="14" t="s">
        <v>164</v>
      </c>
      <c r="D107" t="s">
        <v>208</v>
      </c>
      <c r="E107" s="13">
        <v>7.2733075899999999</v>
      </c>
      <c r="F107" s="15">
        <v>7.1568962599999999</v>
      </c>
      <c r="G107" s="13">
        <v>0.11641132999999999</v>
      </c>
    </row>
    <row r="108" spans="1:7" ht="25.5" x14ac:dyDescent="0.25">
      <c r="A108" s="59"/>
      <c r="B108" s="64"/>
      <c r="C108" s="14" t="s">
        <v>177</v>
      </c>
      <c r="D108" t="s">
        <v>208</v>
      </c>
      <c r="E108" s="13">
        <v>18.877791429999998</v>
      </c>
      <c r="F108" s="15">
        <v>18.580843810000001</v>
      </c>
      <c r="G108" s="13">
        <v>0.29694762000000002</v>
      </c>
    </row>
    <row r="109" spans="1:7" x14ac:dyDescent="0.25">
      <c r="A109" s="59"/>
      <c r="B109" s="64"/>
      <c r="C109" s="14" t="s">
        <v>181</v>
      </c>
      <c r="D109" t="s">
        <v>208</v>
      </c>
      <c r="E109" s="13">
        <v>66.620887080000003</v>
      </c>
      <c r="F109" s="15">
        <v>65.567766800000001</v>
      </c>
      <c r="G109" s="13">
        <v>1.0531202799999999</v>
      </c>
    </row>
    <row r="110" spans="1:7" x14ac:dyDescent="0.25">
      <c r="A110" s="59"/>
      <c r="B110" s="63" t="s">
        <v>199</v>
      </c>
      <c r="C110" s="14" t="s">
        <v>157</v>
      </c>
      <c r="D110" t="s">
        <v>208</v>
      </c>
      <c r="E110" s="13">
        <v>28.540333749999999</v>
      </c>
      <c r="F110" s="15">
        <v>28.16186128</v>
      </c>
      <c r="G110" s="13">
        <v>0.37847247000000001</v>
      </c>
    </row>
    <row r="111" spans="1:7" x14ac:dyDescent="0.25">
      <c r="A111" s="59"/>
      <c r="B111" s="64"/>
      <c r="C111" s="14" t="s">
        <v>164</v>
      </c>
      <c r="D111" t="s">
        <v>208</v>
      </c>
      <c r="E111" s="13">
        <v>7.6438449400000001</v>
      </c>
      <c r="F111" s="15">
        <v>7.5381708999999999</v>
      </c>
      <c r="G111" s="13">
        <v>0.10567404</v>
      </c>
    </row>
    <row r="112" spans="1:7" ht="25.5" x14ac:dyDescent="0.25">
      <c r="A112" s="59"/>
      <c r="B112" s="64"/>
      <c r="C112" s="14" t="s">
        <v>177</v>
      </c>
      <c r="D112" t="s">
        <v>208</v>
      </c>
      <c r="E112" s="13">
        <v>20.049219269999998</v>
      </c>
      <c r="F112" s="15">
        <v>19.77830157</v>
      </c>
      <c r="G112" s="13">
        <v>0.27091769999999998</v>
      </c>
    </row>
    <row r="113" spans="1:7" x14ac:dyDescent="0.25">
      <c r="A113" s="59"/>
      <c r="B113" s="64"/>
      <c r="C113" s="14" t="s">
        <v>181</v>
      </c>
      <c r="D113" t="s">
        <v>208</v>
      </c>
      <c r="E113" s="13">
        <v>66.914694209999993</v>
      </c>
      <c r="F113" s="15">
        <v>66.033812600000005</v>
      </c>
      <c r="G113" s="13">
        <v>0.88088160999999998</v>
      </c>
    </row>
    <row r="114" spans="1:7" x14ac:dyDescent="0.25">
      <c r="A114" s="59"/>
      <c r="B114" s="63" t="s">
        <v>200</v>
      </c>
      <c r="C114" s="14" t="s">
        <v>157</v>
      </c>
      <c r="D114" t="s">
        <v>208</v>
      </c>
      <c r="E114" s="13">
        <v>26.164801700000002</v>
      </c>
      <c r="F114" s="15">
        <v>25.759690190000001</v>
      </c>
      <c r="G114" s="13">
        <v>0.40511151000000001</v>
      </c>
    </row>
    <row r="115" spans="1:7" x14ac:dyDescent="0.25">
      <c r="A115" s="59"/>
      <c r="B115" s="64"/>
      <c r="C115" s="14" t="s">
        <v>164</v>
      </c>
      <c r="D115" t="s">
        <v>208</v>
      </c>
      <c r="E115" s="13">
        <v>7.1386814200000002</v>
      </c>
      <c r="F115" s="15">
        <v>7.0268798400000003</v>
      </c>
      <c r="G115" s="13">
        <v>0.11180158</v>
      </c>
    </row>
    <row r="116" spans="1:7" ht="25.5" x14ac:dyDescent="0.25">
      <c r="A116" s="59"/>
      <c r="B116" s="64"/>
      <c r="C116" s="14" t="s">
        <v>177</v>
      </c>
      <c r="D116" t="s">
        <v>208</v>
      </c>
      <c r="E116" s="13">
        <v>17.716608789999999</v>
      </c>
      <c r="F116" s="15">
        <v>17.44377553</v>
      </c>
      <c r="G116" s="13">
        <v>0.27283326000000002</v>
      </c>
    </row>
    <row r="117" spans="1:7" x14ac:dyDescent="0.25">
      <c r="A117" s="59"/>
      <c r="B117" s="64"/>
      <c r="C117" s="14" t="s">
        <v>181</v>
      </c>
      <c r="D117" t="s">
        <v>208</v>
      </c>
      <c r="E117" s="13">
        <v>67.20380127</v>
      </c>
      <c r="F117" s="15">
        <v>66.167474850000005</v>
      </c>
      <c r="G117" s="13">
        <v>1.03632642</v>
      </c>
    </row>
    <row r="118" spans="1:7" x14ac:dyDescent="0.25">
      <c r="A118" s="59"/>
      <c r="B118" s="63" t="s">
        <v>201</v>
      </c>
      <c r="C118" s="14" t="s">
        <v>157</v>
      </c>
      <c r="D118" t="s">
        <v>208</v>
      </c>
      <c r="E118" s="13">
        <v>11.799353679999999</v>
      </c>
      <c r="F118" s="15">
        <v>11.61860553</v>
      </c>
      <c r="G118" s="13">
        <v>0.18074815</v>
      </c>
    </row>
    <row r="119" spans="1:7" x14ac:dyDescent="0.25">
      <c r="A119" s="59"/>
      <c r="B119" s="64"/>
      <c r="C119" s="14" t="s">
        <v>164</v>
      </c>
      <c r="D119" t="s">
        <v>208</v>
      </c>
      <c r="E119" s="13">
        <v>7.7338915300000002</v>
      </c>
      <c r="F119" s="15">
        <v>7.6146538000000001</v>
      </c>
      <c r="G119" s="13">
        <v>0.11923773</v>
      </c>
    </row>
    <row r="120" spans="1:7" ht="25.5" x14ac:dyDescent="0.25">
      <c r="A120" s="59"/>
      <c r="B120" s="64"/>
      <c r="C120" s="14" t="s">
        <v>177</v>
      </c>
      <c r="D120" t="s">
        <v>208</v>
      </c>
      <c r="E120" s="13">
        <v>19.154860110000001</v>
      </c>
      <c r="F120" s="15">
        <v>18.86161748</v>
      </c>
      <c r="G120" s="13">
        <v>0.29324263</v>
      </c>
    </row>
    <row r="121" spans="1:7" x14ac:dyDescent="0.25">
      <c r="A121" s="59"/>
      <c r="B121" s="64"/>
      <c r="C121" s="14" t="s">
        <v>181</v>
      </c>
      <c r="D121" t="s">
        <v>208</v>
      </c>
      <c r="E121" s="13">
        <v>70.972181559999996</v>
      </c>
      <c r="F121" s="15">
        <v>69.885325300000005</v>
      </c>
      <c r="G121" s="13">
        <v>1.08685626</v>
      </c>
    </row>
    <row r="122" spans="1:7" x14ac:dyDescent="0.25">
      <c r="A122" s="59"/>
      <c r="B122" s="63" t="s">
        <v>202</v>
      </c>
      <c r="C122" s="14" t="s">
        <v>157</v>
      </c>
      <c r="D122" t="s">
        <v>208</v>
      </c>
      <c r="E122" s="13">
        <v>21.203815110000001</v>
      </c>
      <c r="F122" s="15">
        <v>20.89574816</v>
      </c>
      <c r="G122" s="13">
        <v>0.30806695000000001</v>
      </c>
    </row>
    <row r="123" spans="1:7" x14ac:dyDescent="0.25">
      <c r="A123" s="59"/>
      <c r="B123" s="64"/>
      <c r="C123" s="14" t="s">
        <v>164</v>
      </c>
      <c r="D123" t="s">
        <v>208</v>
      </c>
      <c r="E123" s="13">
        <v>10.424076120000001</v>
      </c>
      <c r="F123" s="15">
        <v>10.26825432</v>
      </c>
      <c r="G123" s="13">
        <v>0.15582180000000001</v>
      </c>
    </row>
    <row r="124" spans="1:7" ht="25.5" x14ac:dyDescent="0.25">
      <c r="A124" s="59"/>
      <c r="B124" s="64"/>
      <c r="C124" s="14" t="s">
        <v>177</v>
      </c>
      <c r="D124" t="s">
        <v>208</v>
      </c>
      <c r="E124" s="13">
        <v>20.797981140000001</v>
      </c>
      <c r="F124" s="15">
        <v>20.494227410000001</v>
      </c>
      <c r="G124" s="13">
        <v>0.30375373</v>
      </c>
    </row>
    <row r="125" spans="1:7" x14ac:dyDescent="0.25">
      <c r="A125" s="59"/>
      <c r="B125" s="64"/>
      <c r="C125" s="14" t="s">
        <v>181</v>
      </c>
      <c r="D125" t="s">
        <v>208</v>
      </c>
      <c r="E125" s="13">
        <v>72.564715100000001</v>
      </c>
      <c r="F125" s="15">
        <v>71.499176489999996</v>
      </c>
      <c r="G125" s="13">
        <v>1.0655386099999999</v>
      </c>
    </row>
    <row r="126" spans="1:7" x14ac:dyDescent="0.25">
      <c r="A126" s="59"/>
      <c r="B126" s="63" t="s">
        <v>203</v>
      </c>
      <c r="C126" s="14" t="s">
        <v>157</v>
      </c>
      <c r="D126" t="s">
        <v>208</v>
      </c>
      <c r="E126" s="13">
        <v>22.955547660000001</v>
      </c>
      <c r="F126" s="15">
        <v>22.623122909999999</v>
      </c>
      <c r="G126" s="13">
        <v>0.33242474999999999</v>
      </c>
    </row>
    <row r="127" spans="1:7" x14ac:dyDescent="0.25">
      <c r="A127" s="59"/>
      <c r="B127" s="64"/>
      <c r="C127" s="14" t="s">
        <v>164</v>
      </c>
      <c r="D127" t="s">
        <v>208</v>
      </c>
      <c r="E127" s="13">
        <v>10.415600899999999</v>
      </c>
      <c r="F127" s="15">
        <v>10.26258314</v>
      </c>
      <c r="G127" s="13">
        <v>0.15301776</v>
      </c>
    </row>
    <row r="128" spans="1:7" ht="25.5" x14ac:dyDescent="0.25">
      <c r="A128" s="59"/>
      <c r="B128" s="64"/>
      <c r="C128" s="14" t="s">
        <v>177</v>
      </c>
      <c r="D128" t="s">
        <v>208</v>
      </c>
      <c r="E128" s="13">
        <v>20.14632903</v>
      </c>
      <c r="F128" s="15">
        <v>19.855671510000001</v>
      </c>
      <c r="G128" s="13">
        <v>0.29065752</v>
      </c>
    </row>
    <row r="129" spans="1:7" x14ac:dyDescent="0.25">
      <c r="A129" s="59"/>
      <c r="B129" s="64"/>
      <c r="C129" s="14" t="s">
        <v>181</v>
      </c>
      <c r="D129" t="s">
        <v>208</v>
      </c>
      <c r="E129" s="13">
        <v>69.659777399999996</v>
      </c>
      <c r="F129" s="15">
        <v>68.650578879999998</v>
      </c>
      <c r="G129" s="13">
        <v>1.00919852</v>
      </c>
    </row>
    <row r="130" spans="1:7" x14ac:dyDescent="0.25">
      <c r="A130" s="59"/>
      <c r="B130" s="63" t="s">
        <v>204</v>
      </c>
      <c r="C130" s="14" t="s">
        <v>157</v>
      </c>
      <c r="D130" t="s">
        <v>208</v>
      </c>
      <c r="E130" s="13">
        <v>24.96136684</v>
      </c>
      <c r="F130" s="15">
        <v>24.573889619999999</v>
      </c>
      <c r="G130" s="13">
        <v>0.38747722000000001</v>
      </c>
    </row>
    <row r="131" spans="1:7" x14ac:dyDescent="0.25">
      <c r="A131" s="59"/>
      <c r="B131" s="64"/>
      <c r="C131" s="14" t="s">
        <v>164</v>
      </c>
      <c r="D131" t="s">
        <v>208</v>
      </c>
      <c r="E131" s="13">
        <v>9.5571239099999996</v>
      </c>
      <c r="F131" s="15">
        <v>9.4069597799999993</v>
      </c>
      <c r="G131" s="13">
        <v>0.15016413000000001</v>
      </c>
    </row>
    <row r="132" spans="1:7" ht="25.5" x14ac:dyDescent="0.25">
      <c r="A132" s="59"/>
      <c r="B132" s="64"/>
      <c r="C132" s="14" t="s">
        <v>177</v>
      </c>
      <c r="D132" t="s">
        <v>208</v>
      </c>
      <c r="E132" s="13">
        <v>19.637931479999999</v>
      </c>
      <c r="F132" s="15">
        <v>19.33705333</v>
      </c>
      <c r="G132" s="13">
        <v>0.30087815000000001</v>
      </c>
    </row>
    <row r="133" spans="1:7" x14ac:dyDescent="0.25">
      <c r="A133" s="59"/>
      <c r="B133" s="64"/>
      <c r="C133" s="14" t="s">
        <v>181</v>
      </c>
      <c r="D133" t="s">
        <v>208</v>
      </c>
      <c r="E133" s="13">
        <v>74.990524600000001</v>
      </c>
      <c r="F133" s="15">
        <v>73.828680120000001</v>
      </c>
      <c r="G133" s="13">
        <v>1.1618444800000001</v>
      </c>
    </row>
    <row r="134" spans="1:7" x14ac:dyDescent="0.25">
      <c r="A134" s="59"/>
      <c r="B134" s="63" t="s">
        <v>206</v>
      </c>
      <c r="C134" s="14" t="s">
        <v>157</v>
      </c>
      <c r="D134" t="s">
        <v>208</v>
      </c>
      <c r="E134" s="13">
        <v>25.70126041</v>
      </c>
      <c r="F134" s="15">
        <v>25.351332060000001</v>
      </c>
      <c r="G134" s="13">
        <v>0.34992835</v>
      </c>
    </row>
    <row r="135" spans="1:7" x14ac:dyDescent="0.25">
      <c r="A135" s="59"/>
      <c r="B135" s="64"/>
      <c r="C135" s="14" t="s">
        <v>164</v>
      </c>
      <c r="D135" t="s">
        <v>208</v>
      </c>
      <c r="E135" s="13">
        <v>8.7468898199999998</v>
      </c>
      <c r="F135" s="15">
        <v>8.6258154400000002</v>
      </c>
      <c r="G135" s="13">
        <v>0.12107438</v>
      </c>
    </row>
    <row r="136" spans="1:7" ht="25.5" x14ac:dyDescent="0.25">
      <c r="A136" s="59"/>
      <c r="B136" s="64"/>
      <c r="C136" s="14" t="s">
        <v>177</v>
      </c>
      <c r="D136" t="s">
        <v>208</v>
      </c>
      <c r="E136" s="13">
        <v>18.303849679999999</v>
      </c>
      <c r="F136" s="15">
        <v>18.056024820000001</v>
      </c>
      <c r="G136" s="13">
        <v>0.24782486000000001</v>
      </c>
    </row>
    <row r="137" spans="1:7" x14ac:dyDescent="0.25">
      <c r="A137" s="59"/>
      <c r="B137" s="64"/>
      <c r="C137" s="14" t="s">
        <v>181</v>
      </c>
      <c r="D137" t="s">
        <v>208</v>
      </c>
      <c r="E137" s="13">
        <v>74.809337790000001</v>
      </c>
      <c r="F137" s="15">
        <v>73.790637480000001</v>
      </c>
      <c r="G137" s="13">
        <v>1.0187003100000001</v>
      </c>
    </row>
    <row r="138" spans="1:7" x14ac:dyDescent="0.25">
      <c r="A138" s="59"/>
      <c r="B138" s="63" t="s">
        <v>205</v>
      </c>
      <c r="C138" s="14" t="s">
        <v>157</v>
      </c>
      <c r="D138" t="s">
        <v>208</v>
      </c>
      <c r="E138" s="13">
        <v>14.39089235</v>
      </c>
      <c r="F138" s="15">
        <v>14.186092650000001</v>
      </c>
      <c r="G138" s="13">
        <v>0.2047997</v>
      </c>
    </row>
    <row r="139" spans="1:7" x14ac:dyDescent="0.25">
      <c r="A139" s="59"/>
      <c r="B139" s="64"/>
      <c r="C139" s="14" t="s">
        <v>164</v>
      </c>
      <c r="D139" t="s">
        <v>208</v>
      </c>
      <c r="E139" s="13">
        <v>4.3834255300000002</v>
      </c>
      <c r="F139" s="15">
        <v>4.3195596199999997</v>
      </c>
      <c r="G139" s="13">
        <v>6.3865909999999998E-2</v>
      </c>
    </row>
    <row r="140" spans="1:7" ht="25.5" x14ac:dyDescent="0.25">
      <c r="A140" s="59"/>
      <c r="B140" s="64"/>
      <c r="C140" s="14" t="s">
        <v>177</v>
      </c>
      <c r="D140" t="s">
        <v>208</v>
      </c>
      <c r="E140" s="13">
        <v>11.81339887</v>
      </c>
      <c r="F140" s="15">
        <v>11.643383200000001</v>
      </c>
      <c r="G140" s="13">
        <v>0.17001567000000001</v>
      </c>
    </row>
    <row r="141" spans="1:7" x14ac:dyDescent="0.25">
      <c r="A141" s="59"/>
      <c r="B141" s="64"/>
      <c r="C141" s="14" t="s">
        <v>181</v>
      </c>
      <c r="D141" t="s">
        <v>208</v>
      </c>
      <c r="E141" s="13">
        <v>41.279423979999997</v>
      </c>
      <c r="F141" s="15">
        <v>40.694612339999999</v>
      </c>
      <c r="G141" s="13">
        <v>0.58481163999999997</v>
      </c>
    </row>
    <row r="142" spans="1:7" x14ac:dyDescent="0.25">
      <c r="B142" s="23"/>
      <c r="C142" s="24"/>
      <c r="D142" s="16" t="s">
        <v>229</v>
      </c>
      <c r="E142" s="26">
        <f>+SUM(E94:E141)</f>
        <v>1396.8951194199999</v>
      </c>
      <c r="F142" s="26">
        <f t="shared" ref="F142:G142" si="2">+SUM(F94:F141)</f>
        <v>1376.45960115</v>
      </c>
      <c r="G142" s="26">
        <f t="shared" si="2"/>
        <v>20.435518269999999</v>
      </c>
    </row>
    <row r="143" spans="1:7" x14ac:dyDescent="0.25">
      <c r="B143" s="23"/>
      <c r="C143" s="24"/>
      <c r="E143" s="25"/>
      <c r="F143" s="25"/>
      <c r="G143" s="25"/>
    </row>
    <row r="145" spans="1:7" ht="30" x14ac:dyDescent="0.25">
      <c r="A145" s="11" t="s">
        <v>189</v>
      </c>
      <c r="B145" s="11" t="s">
        <v>190</v>
      </c>
      <c r="C145" s="11" t="s">
        <v>152</v>
      </c>
      <c r="D145" s="11" t="s">
        <v>193</v>
      </c>
      <c r="E145" s="12" t="s">
        <v>153</v>
      </c>
      <c r="F145" s="12" t="s">
        <v>154</v>
      </c>
      <c r="G145" s="12" t="s">
        <v>155</v>
      </c>
    </row>
    <row r="146" spans="1:7" x14ac:dyDescent="0.25">
      <c r="A146" s="60">
        <v>2017</v>
      </c>
      <c r="B146" s="60" t="s">
        <v>191</v>
      </c>
      <c r="C146" t="s">
        <v>209</v>
      </c>
      <c r="D146" t="s">
        <v>211</v>
      </c>
      <c r="E146" s="13">
        <v>216.60805391</v>
      </c>
      <c r="F146" s="15">
        <v>213.47969628000001</v>
      </c>
      <c r="G146" s="13">
        <v>3.12835763</v>
      </c>
    </row>
    <row r="147" spans="1:7" x14ac:dyDescent="0.25">
      <c r="A147" s="57"/>
      <c r="B147" s="57"/>
      <c r="C147" t="s">
        <v>210</v>
      </c>
      <c r="D147" t="s">
        <v>211</v>
      </c>
      <c r="E147" s="13">
        <v>1.30340284</v>
      </c>
      <c r="F147" s="15">
        <v>1.2844261800000001</v>
      </c>
      <c r="G147" s="13">
        <v>1.8976659999999999E-2</v>
      </c>
    </row>
    <row r="148" spans="1:7" x14ac:dyDescent="0.25">
      <c r="A148" s="57"/>
      <c r="B148" s="57" t="s">
        <v>196</v>
      </c>
      <c r="C148" t="s">
        <v>209</v>
      </c>
      <c r="D148" t="s">
        <v>211</v>
      </c>
      <c r="E148" s="13">
        <v>209.82464497000001</v>
      </c>
      <c r="F148" s="15">
        <v>206.79386153999999</v>
      </c>
      <c r="G148" s="13">
        <v>3.0307834300000001</v>
      </c>
    </row>
    <row r="149" spans="1:7" x14ac:dyDescent="0.25">
      <c r="A149" s="57"/>
      <c r="B149" s="57"/>
      <c r="C149" t="s">
        <v>210</v>
      </c>
      <c r="D149" t="s">
        <v>211</v>
      </c>
      <c r="E149" s="13">
        <v>1.25035568</v>
      </c>
      <c r="F149" s="15">
        <v>1.2320057200000001</v>
      </c>
      <c r="G149" s="13">
        <v>1.8349959999999998E-2</v>
      </c>
    </row>
    <row r="150" spans="1:7" x14ac:dyDescent="0.25">
      <c r="A150" s="57"/>
      <c r="B150" s="57" t="s">
        <v>197</v>
      </c>
      <c r="C150" t="s">
        <v>209</v>
      </c>
      <c r="D150" t="s">
        <v>211</v>
      </c>
      <c r="E150" s="13">
        <v>227.72737279</v>
      </c>
      <c r="F150" s="15">
        <v>224.50560948</v>
      </c>
      <c r="G150" s="13">
        <v>3.22176331</v>
      </c>
    </row>
    <row r="151" spans="1:7" x14ac:dyDescent="0.25">
      <c r="A151" s="57"/>
      <c r="B151" s="57"/>
      <c r="C151" t="s">
        <v>210</v>
      </c>
      <c r="D151" t="s">
        <v>211</v>
      </c>
      <c r="E151" s="13">
        <v>1.34101888</v>
      </c>
      <c r="F151" s="15">
        <v>1.32199786</v>
      </c>
      <c r="G151" s="13">
        <v>1.902102E-2</v>
      </c>
    </row>
    <row r="152" spans="1:7" x14ac:dyDescent="0.25">
      <c r="A152" s="57"/>
      <c r="B152" s="57" t="s">
        <v>198</v>
      </c>
      <c r="C152" t="s">
        <v>209</v>
      </c>
      <c r="D152" t="s">
        <v>211</v>
      </c>
      <c r="E152" s="13">
        <v>215.60753338999999</v>
      </c>
      <c r="F152" s="15">
        <v>212.20048494</v>
      </c>
      <c r="G152" s="13">
        <v>3.40704845</v>
      </c>
    </row>
    <row r="153" spans="1:7" x14ac:dyDescent="0.25">
      <c r="A153" s="57"/>
      <c r="B153" s="57"/>
      <c r="C153" t="s">
        <v>210</v>
      </c>
      <c r="D153" t="s">
        <v>211</v>
      </c>
      <c r="E153" s="13">
        <v>1.24463352</v>
      </c>
      <c r="F153" s="15">
        <v>1.22481547</v>
      </c>
      <c r="G153" s="13">
        <v>1.981805E-2</v>
      </c>
    </row>
    <row r="154" spans="1:7" x14ac:dyDescent="0.25">
      <c r="A154" s="57"/>
      <c r="B154" s="57" t="s">
        <v>199</v>
      </c>
      <c r="C154" t="s">
        <v>209</v>
      </c>
      <c r="D154" t="s">
        <v>211</v>
      </c>
      <c r="E154" s="13">
        <v>221.94318978000001</v>
      </c>
      <c r="F154" s="15">
        <v>218.99111606</v>
      </c>
      <c r="G154" s="13">
        <v>2.95207372</v>
      </c>
    </row>
    <row r="155" spans="1:7" x14ac:dyDescent="0.25">
      <c r="A155" s="57"/>
      <c r="B155" s="57"/>
      <c r="C155" t="s">
        <v>210</v>
      </c>
      <c r="D155" t="s">
        <v>211</v>
      </c>
      <c r="E155" s="13">
        <v>1.3679537399999999</v>
      </c>
      <c r="F155" s="15">
        <v>1.3497785600000001</v>
      </c>
      <c r="G155" s="13">
        <v>1.8175179999999999E-2</v>
      </c>
    </row>
    <row r="156" spans="1:7" x14ac:dyDescent="0.25">
      <c r="A156" s="57"/>
      <c r="B156" s="57" t="s">
        <v>200</v>
      </c>
      <c r="C156" t="s">
        <v>209</v>
      </c>
      <c r="D156" t="s">
        <v>211</v>
      </c>
      <c r="E156" s="13">
        <v>215.70714011000001</v>
      </c>
      <c r="F156" s="15">
        <v>212.38609693999999</v>
      </c>
      <c r="G156" s="13">
        <v>3.3210431699999998</v>
      </c>
    </row>
    <row r="157" spans="1:7" x14ac:dyDescent="0.25">
      <c r="A157" s="57"/>
      <c r="B157" s="57"/>
      <c r="C157" t="s">
        <v>210</v>
      </c>
      <c r="D157" t="s">
        <v>211</v>
      </c>
      <c r="E157" s="13">
        <v>1.3326383399999999</v>
      </c>
      <c r="F157" s="15">
        <v>1.31186889</v>
      </c>
      <c r="G157" s="13">
        <v>2.0769449999999998E-2</v>
      </c>
    </row>
    <row r="158" spans="1:7" x14ac:dyDescent="0.25">
      <c r="A158" s="57"/>
      <c r="B158" s="57" t="s">
        <v>201</v>
      </c>
      <c r="C158" t="s">
        <v>209</v>
      </c>
      <c r="D158" t="s">
        <v>211</v>
      </c>
      <c r="E158" s="13">
        <v>220.6875737</v>
      </c>
      <c r="F158" s="15">
        <v>217.29770425000001</v>
      </c>
      <c r="G158" s="13">
        <v>3.38986945</v>
      </c>
    </row>
    <row r="159" spans="1:7" x14ac:dyDescent="0.25">
      <c r="A159" s="57"/>
      <c r="B159" s="57"/>
      <c r="C159" t="s">
        <v>210</v>
      </c>
      <c r="D159" t="s">
        <v>211</v>
      </c>
      <c r="E159" s="13">
        <v>1.41224493</v>
      </c>
      <c r="F159" s="15">
        <v>1.39065763</v>
      </c>
      <c r="G159" s="13">
        <v>2.15873E-2</v>
      </c>
    </row>
    <row r="160" spans="1:7" x14ac:dyDescent="0.25">
      <c r="A160" s="57"/>
      <c r="B160" s="57" t="s">
        <v>202</v>
      </c>
      <c r="C160" t="s">
        <v>209</v>
      </c>
      <c r="D160" t="s">
        <v>211</v>
      </c>
      <c r="E160" s="13">
        <v>225.19094602999999</v>
      </c>
      <c r="F160" s="15">
        <v>221.87925987</v>
      </c>
      <c r="G160" s="13">
        <v>3.3116861599999998</v>
      </c>
    </row>
    <row r="161" spans="1:7" x14ac:dyDescent="0.25">
      <c r="A161" s="57"/>
      <c r="B161" s="57"/>
      <c r="C161" t="s">
        <v>210</v>
      </c>
      <c r="D161" t="s">
        <v>211</v>
      </c>
      <c r="E161" s="13">
        <v>1.2567244500000001</v>
      </c>
      <c r="F161" s="15">
        <v>1.23813112</v>
      </c>
      <c r="G161" s="13">
        <v>1.8593330000000002E-2</v>
      </c>
    </row>
    <row r="162" spans="1:7" x14ac:dyDescent="0.25">
      <c r="A162" s="57"/>
      <c r="B162" s="57" t="s">
        <v>203</v>
      </c>
      <c r="C162" t="s">
        <v>209</v>
      </c>
      <c r="D162" t="s">
        <v>211</v>
      </c>
      <c r="E162" s="13">
        <v>224.14866362999999</v>
      </c>
      <c r="F162" s="15">
        <v>220.88833650999999</v>
      </c>
      <c r="G162" s="13">
        <v>3.2603271199999999</v>
      </c>
    </row>
    <row r="163" spans="1:7" x14ac:dyDescent="0.25">
      <c r="A163" s="57"/>
      <c r="B163" s="57"/>
      <c r="C163" t="s">
        <v>210</v>
      </c>
      <c r="D163" t="s">
        <v>211</v>
      </c>
      <c r="E163" s="13">
        <v>1.2956398099999999</v>
      </c>
      <c r="F163" s="15">
        <v>1.2768098299999999</v>
      </c>
      <c r="G163" s="13">
        <v>1.882998E-2</v>
      </c>
    </row>
    <row r="164" spans="1:7" x14ac:dyDescent="0.25">
      <c r="A164" s="57"/>
      <c r="B164" s="57" t="s">
        <v>204</v>
      </c>
      <c r="C164" t="s">
        <v>209</v>
      </c>
      <c r="D164" t="s">
        <v>211</v>
      </c>
      <c r="E164" s="13">
        <v>227.22392711000001</v>
      </c>
      <c r="F164" s="15">
        <v>223.70679412999999</v>
      </c>
      <c r="G164" s="13">
        <v>3.51713298</v>
      </c>
    </row>
    <row r="165" spans="1:7" x14ac:dyDescent="0.25">
      <c r="A165" s="57"/>
      <c r="B165" s="57"/>
      <c r="C165" t="s">
        <v>210</v>
      </c>
      <c r="D165" t="s">
        <v>211</v>
      </c>
      <c r="E165" s="13">
        <v>1.3280368600000001</v>
      </c>
      <c r="F165" s="15">
        <v>1.3076733700000001</v>
      </c>
      <c r="G165" s="13">
        <v>2.0363490000000001E-2</v>
      </c>
    </row>
    <row r="166" spans="1:7" x14ac:dyDescent="0.25">
      <c r="A166" s="57"/>
      <c r="B166" s="57" t="s">
        <v>206</v>
      </c>
      <c r="C166" t="s">
        <v>209</v>
      </c>
      <c r="D166" t="s">
        <v>211</v>
      </c>
      <c r="E166" s="13">
        <v>220.57033286000001</v>
      </c>
      <c r="F166" s="15">
        <v>217.55810066000001</v>
      </c>
      <c r="G166" s="13">
        <v>3.0122322000000001</v>
      </c>
    </row>
    <row r="167" spans="1:7" x14ac:dyDescent="0.25">
      <c r="A167" s="57"/>
      <c r="B167" s="57"/>
      <c r="C167" t="s">
        <v>210</v>
      </c>
      <c r="D167" t="s">
        <v>211</v>
      </c>
      <c r="E167" s="13">
        <v>1.2857570199999999</v>
      </c>
      <c r="F167" s="15">
        <v>1.2681059400000001</v>
      </c>
      <c r="G167" s="13">
        <v>1.765108E-2</v>
      </c>
    </row>
    <row r="168" spans="1:7" x14ac:dyDescent="0.25">
      <c r="A168" s="57"/>
      <c r="B168" s="57" t="s">
        <v>205</v>
      </c>
      <c r="C168" t="s">
        <v>209</v>
      </c>
      <c r="D168" t="s">
        <v>211</v>
      </c>
      <c r="E168" s="13">
        <v>112.51656903</v>
      </c>
      <c r="F168" s="15">
        <v>110.91898178</v>
      </c>
      <c r="G168" s="13">
        <v>1.5975872499999999</v>
      </c>
    </row>
    <row r="169" spans="1:7" x14ac:dyDescent="0.25">
      <c r="A169" s="57"/>
      <c r="B169" s="57"/>
      <c r="C169" t="s">
        <v>210</v>
      </c>
      <c r="D169" t="s">
        <v>211</v>
      </c>
      <c r="E169" s="13">
        <v>0.70982181</v>
      </c>
      <c r="F169" s="15">
        <v>0.69976446000000003</v>
      </c>
      <c r="G169" s="13">
        <v>1.005735E-2</v>
      </c>
    </row>
    <row r="170" spans="1:7" x14ac:dyDescent="0.25">
      <c r="D170" s="16" t="s">
        <v>229</v>
      </c>
      <c r="E170" s="22">
        <f>+SUM(E146:E169)</f>
        <v>2552.8841751900004</v>
      </c>
      <c r="F170" s="22">
        <f t="shared" ref="F170:G170" si="3">+SUM(F146:F169)</f>
        <v>2515.5120774700003</v>
      </c>
      <c r="G170" s="22">
        <f t="shared" si="3"/>
        <v>37.372097719999992</v>
      </c>
    </row>
    <row r="173" spans="1:7" ht="30" x14ac:dyDescent="0.25">
      <c r="A173" s="11" t="s">
        <v>189</v>
      </c>
      <c r="B173" s="11" t="s">
        <v>190</v>
      </c>
      <c r="C173" s="11" t="s">
        <v>152</v>
      </c>
      <c r="D173" s="11" t="s">
        <v>193</v>
      </c>
      <c r="E173" s="12" t="s">
        <v>153</v>
      </c>
      <c r="F173" s="12" t="s">
        <v>154</v>
      </c>
      <c r="G173" s="12" t="s">
        <v>155</v>
      </c>
    </row>
    <row r="174" spans="1:7" x14ac:dyDescent="0.25">
      <c r="A174" s="58">
        <v>2017</v>
      </c>
      <c r="B174" s="63" t="s">
        <v>191</v>
      </c>
      <c r="C174" s="14" t="s">
        <v>162</v>
      </c>
      <c r="D174" t="s">
        <v>149</v>
      </c>
      <c r="E174" s="13">
        <v>41.137205280000003</v>
      </c>
      <c r="F174" s="15">
        <v>40.540906960000001</v>
      </c>
      <c r="G174" s="13">
        <v>0.59629832000000005</v>
      </c>
    </row>
    <row r="175" spans="1:7" x14ac:dyDescent="0.25">
      <c r="A175" s="59"/>
      <c r="B175" s="64"/>
      <c r="C175" s="14" t="s">
        <v>179</v>
      </c>
      <c r="D175" t="s">
        <v>149</v>
      </c>
      <c r="E175" s="13">
        <v>4.7178683399999999</v>
      </c>
      <c r="F175" s="15">
        <v>4.6499335200000003</v>
      </c>
      <c r="G175" s="13">
        <v>6.7934820000000007E-2</v>
      </c>
    </row>
    <row r="176" spans="1:7" x14ac:dyDescent="0.25">
      <c r="A176" s="59"/>
      <c r="B176" s="64"/>
      <c r="C176" s="14" t="s">
        <v>180</v>
      </c>
      <c r="D176" t="s">
        <v>149</v>
      </c>
      <c r="E176" s="13">
        <v>19.782880169999999</v>
      </c>
      <c r="F176" s="15">
        <v>19.494577769999999</v>
      </c>
      <c r="G176" s="13">
        <v>0.28830240000000001</v>
      </c>
    </row>
    <row r="177" spans="1:7" x14ac:dyDescent="0.25">
      <c r="A177" s="59"/>
      <c r="B177" s="63" t="s">
        <v>196</v>
      </c>
      <c r="C177" s="14" t="s">
        <v>162</v>
      </c>
      <c r="D177" t="s">
        <v>149</v>
      </c>
      <c r="E177" s="13">
        <v>40.544160830000003</v>
      </c>
      <c r="F177" s="15">
        <v>39.954811909999997</v>
      </c>
      <c r="G177" s="13">
        <v>0.58934892000000005</v>
      </c>
    </row>
    <row r="178" spans="1:7" x14ac:dyDescent="0.25">
      <c r="A178" s="59"/>
      <c r="B178" s="64"/>
      <c r="C178" s="14" t="s">
        <v>179</v>
      </c>
      <c r="D178" t="s">
        <v>149</v>
      </c>
      <c r="E178" s="13">
        <v>4.2282477199999997</v>
      </c>
      <c r="F178" s="15">
        <v>4.1673643399999998</v>
      </c>
      <c r="G178" s="13">
        <v>6.0883380000000001E-2</v>
      </c>
    </row>
    <row r="179" spans="1:7" x14ac:dyDescent="0.25">
      <c r="A179" s="59"/>
      <c r="B179" s="64"/>
      <c r="C179" s="14" t="s">
        <v>180</v>
      </c>
      <c r="D179" t="s">
        <v>149</v>
      </c>
      <c r="E179" s="13">
        <v>19.391365830000002</v>
      </c>
      <c r="F179" s="15">
        <v>19.110224330000001</v>
      </c>
      <c r="G179" s="13">
        <v>0.28114149999999999</v>
      </c>
    </row>
    <row r="180" spans="1:7" x14ac:dyDescent="0.25">
      <c r="A180" s="59"/>
      <c r="B180" s="63" t="s">
        <v>197</v>
      </c>
      <c r="C180" s="14" t="s">
        <v>162</v>
      </c>
      <c r="D180" t="s">
        <v>149</v>
      </c>
      <c r="E180" s="13">
        <v>43.46809983</v>
      </c>
      <c r="F180" s="15">
        <v>42.850692170000002</v>
      </c>
      <c r="G180" s="13">
        <v>0.61740766000000002</v>
      </c>
    </row>
    <row r="181" spans="1:7" x14ac:dyDescent="0.25">
      <c r="A181" s="59"/>
      <c r="B181" s="64"/>
      <c r="C181" s="14" t="s">
        <v>179</v>
      </c>
      <c r="D181" t="s">
        <v>149</v>
      </c>
      <c r="E181" s="13">
        <v>4.5382392999999999</v>
      </c>
      <c r="F181" s="15">
        <v>4.4742130299999996</v>
      </c>
      <c r="G181" s="13">
        <v>6.4026269999999996E-2</v>
      </c>
    </row>
    <row r="182" spans="1:7" x14ac:dyDescent="0.25">
      <c r="A182" s="59"/>
      <c r="B182" s="64"/>
      <c r="C182" s="14" t="s">
        <v>180</v>
      </c>
      <c r="D182" t="s">
        <v>149</v>
      </c>
      <c r="E182" s="13">
        <v>20.555932890000001</v>
      </c>
      <c r="F182" s="15">
        <v>20.263565360000001</v>
      </c>
      <c r="G182" s="13">
        <v>0.29236752999999999</v>
      </c>
    </row>
    <row r="183" spans="1:7" x14ac:dyDescent="0.25">
      <c r="A183" s="59"/>
      <c r="B183" s="63" t="s">
        <v>198</v>
      </c>
      <c r="C183" s="14" t="s">
        <v>162</v>
      </c>
      <c r="D183" t="s">
        <v>149</v>
      </c>
      <c r="E183" s="13">
        <v>39.854069520000003</v>
      </c>
      <c r="F183" s="15">
        <v>39.215922190000001</v>
      </c>
      <c r="G183" s="13">
        <v>0.63814733000000001</v>
      </c>
    </row>
    <row r="184" spans="1:7" x14ac:dyDescent="0.25">
      <c r="A184" s="59"/>
      <c r="B184" s="64"/>
      <c r="C184" s="14" t="s">
        <v>179</v>
      </c>
      <c r="D184" t="s">
        <v>149</v>
      </c>
      <c r="E184" s="13">
        <v>4.2503178100000003</v>
      </c>
      <c r="F184" s="15">
        <v>4.1834416000000001</v>
      </c>
      <c r="G184" s="13">
        <v>6.6876210000000005E-2</v>
      </c>
    </row>
    <row r="185" spans="1:7" x14ac:dyDescent="0.25">
      <c r="A185" s="59"/>
      <c r="B185" s="64"/>
      <c r="C185" s="14" t="s">
        <v>180</v>
      </c>
      <c r="D185" t="s">
        <v>149</v>
      </c>
      <c r="E185" s="13">
        <v>19.641038959999999</v>
      </c>
      <c r="F185" s="15">
        <v>19.328729549999998</v>
      </c>
      <c r="G185" s="13">
        <v>0.31230941000000001</v>
      </c>
    </row>
    <row r="186" spans="1:7" x14ac:dyDescent="0.25">
      <c r="A186" s="59"/>
      <c r="B186" s="63" t="s">
        <v>199</v>
      </c>
      <c r="C186" s="14" t="s">
        <v>162</v>
      </c>
      <c r="D186" t="s">
        <v>149</v>
      </c>
      <c r="E186" s="13">
        <v>42.741119210000001</v>
      </c>
      <c r="F186" s="15">
        <v>42.166490590000002</v>
      </c>
      <c r="G186" s="13">
        <v>0.57462862000000003</v>
      </c>
    </row>
    <row r="187" spans="1:7" x14ac:dyDescent="0.25">
      <c r="A187" s="59"/>
      <c r="B187" s="64"/>
      <c r="C187" s="14" t="s">
        <v>179</v>
      </c>
      <c r="D187" t="s">
        <v>149</v>
      </c>
      <c r="E187" s="13">
        <v>4.3576772799999999</v>
      </c>
      <c r="F187" s="15">
        <v>4.2995563700000003</v>
      </c>
      <c r="G187" s="13">
        <v>5.8120909999999998E-2</v>
      </c>
    </row>
    <row r="188" spans="1:7" x14ac:dyDescent="0.25">
      <c r="A188" s="59"/>
      <c r="B188" s="64"/>
      <c r="C188" s="14" t="s">
        <v>180</v>
      </c>
      <c r="D188" t="s">
        <v>149</v>
      </c>
      <c r="E188" s="13">
        <v>21.145402570000002</v>
      </c>
      <c r="F188" s="15">
        <v>20.86347834</v>
      </c>
      <c r="G188" s="13">
        <v>0.28192423</v>
      </c>
    </row>
    <row r="189" spans="1:7" x14ac:dyDescent="0.25">
      <c r="A189" s="59"/>
      <c r="B189" s="63" t="s">
        <v>200</v>
      </c>
      <c r="C189" s="14" t="s">
        <v>162</v>
      </c>
      <c r="D189" t="s">
        <v>149</v>
      </c>
      <c r="E189" s="13">
        <v>40.022506489999998</v>
      </c>
      <c r="F189" s="15">
        <v>39.403241180000002</v>
      </c>
      <c r="G189" s="13">
        <v>0.61926530999999996</v>
      </c>
    </row>
    <row r="190" spans="1:7" x14ac:dyDescent="0.25">
      <c r="A190" s="59"/>
      <c r="B190" s="64"/>
      <c r="C190" s="14" t="s">
        <v>179</v>
      </c>
      <c r="D190" t="s">
        <v>149</v>
      </c>
      <c r="E190" s="13">
        <v>4.3011408199999996</v>
      </c>
      <c r="F190" s="15">
        <v>4.2351065600000002</v>
      </c>
      <c r="G190" s="13">
        <v>6.6034259999999997E-2</v>
      </c>
    </row>
    <row r="191" spans="1:7" x14ac:dyDescent="0.25">
      <c r="A191" s="59"/>
      <c r="B191" s="64"/>
      <c r="C191" s="14" t="s">
        <v>180</v>
      </c>
      <c r="D191" t="s">
        <v>149</v>
      </c>
      <c r="E191" s="13">
        <v>20.486291229999999</v>
      </c>
      <c r="F191" s="15">
        <v>20.169560270000002</v>
      </c>
      <c r="G191" s="13">
        <v>0.31673096000000001</v>
      </c>
    </row>
    <row r="192" spans="1:7" x14ac:dyDescent="0.25">
      <c r="A192" s="59"/>
      <c r="B192" s="63" t="s">
        <v>201</v>
      </c>
      <c r="C192" s="14" t="s">
        <v>162</v>
      </c>
      <c r="D192" t="s">
        <v>149</v>
      </c>
      <c r="E192" s="13">
        <v>42.609183250000001</v>
      </c>
      <c r="F192" s="15">
        <v>41.955074029999999</v>
      </c>
      <c r="G192" s="13">
        <v>0.65410922000000005</v>
      </c>
    </row>
    <row r="193" spans="1:7" x14ac:dyDescent="0.25">
      <c r="A193" s="59"/>
      <c r="B193" s="64"/>
      <c r="C193" s="14" t="s">
        <v>179</v>
      </c>
      <c r="D193" t="s">
        <v>149</v>
      </c>
      <c r="E193" s="13">
        <v>4.64619669</v>
      </c>
      <c r="F193" s="15">
        <v>4.5748138699999998</v>
      </c>
      <c r="G193" s="13">
        <v>7.138282E-2</v>
      </c>
    </row>
    <row r="194" spans="1:7" x14ac:dyDescent="0.25">
      <c r="A194" s="59"/>
      <c r="B194" s="64"/>
      <c r="C194" s="14" t="s">
        <v>180</v>
      </c>
      <c r="D194" t="s">
        <v>149</v>
      </c>
      <c r="E194" s="13">
        <v>21.45836959</v>
      </c>
      <c r="F194" s="15">
        <v>21.12755284</v>
      </c>
      <c r="G194" s="13">
        <v>0.33081674999999999</v>
      </c>
    </row>
    <row r="195" spans="1:7" x14ac:dyDescent="0.25">
      <c r="A195" s="59"/>
      <c r="B195" s="63" t="s">
        <v>202</v>
      </c>
      <c r="C195" s="14" t="s">
        <v>162</v>
      </c>
      <c r="D195" t="s">
        <v>149</v>
      </c>
      <c r="E195" s="13">
        <v>38.799258989999998</v>
      </c>
      <c r="F195" s="15">
        <v>38.221335009999997</v>
      </c>
      <c r="G195" s="13">
        <v>0.57792398</v>
      </c>
    </row>
    <row r="196" spans="1:7" x14ac:dyDescent="0.25">
      <c r="A196" s="59"/>
      <c r="B196" s="64"/>
      <c r="C196" s="14" t="s">
        <v>179</v>
      </c>
      <c r="D196" t="s">
        <v>149</v>
      </c>
      <c r="E196" s="13">
        <v>4.5490403800000001</v>
      </c>
      <c r="F196" s="15">
        <v>4.4821945000000003</v>
      </c>
      <c r="G196" s="13">
        <v>6.6845879999999996E-2</v>
      </c>
    </row>
    <row r="197" spans="1:7" x14ac:dyDescent="0.25">
      <c r="A197" s="59"/>
      <c r="B197" s="64"/>
      <c r="C197" s="14" t="s">
        <v>180</v>
      </c>
      <c r="D197" t="s">
        <v>149</v>
      </c>
      <c r="E197" s="13">
        <v>20.822006470000002</v>
      </c>
      <c r="F197" s="15">
        <v>20.51267361</v>
      </c>
      <c r="G197" s="13">
        <v>0.30933285999999999</v>
      </c>
    </row>
    <row r="198" spans="1:7" x14ac:dyDescent="0.25">
      <c r="A198" s="59"/>
      <c r="B198" s="63" t="s">
        <v>203</v>
      </c>
      <c r="C198" s="14" t="s">
        <v>162</v>
      </c>
      <c r="D198" t="s">
        <v>149</v>
      </c>
      <c r="E198" s="13">
        <v>38.674815070000001</v>
      </c>
      <c r="F198" s="15">
        <v>38.111069520000001</v>
      </c>
      <c r="G198" s="13">
        <v>0.56374555000000004</v>
      </c>
    </row>
    <row r="199" spans="1:7" x14ac:dyDescent="0.25">
      <c r="A199" s="59"/>
      <c r="B199" s="64"/>
      <c r="C199" s="14" t="s">
        <v>179</v>
      </c>
      <c r="D199" t="s">
        <v>149</v>
      </c>
      <c r="E199" s="13">
        <v>4.3949530699999997</v>
      </c>
      <c r="F199" s="15">
        <v>4.3313448499999998</v>
      </c>
      <c r="G199" s="13">
        <v>6.3608219999999993E-2</v>
      </c>
    </row>
    <row r="200" spans="1:7" x14ac:dyDescent="0.25">
      <c r="A200" s="59"/>
      <c r="B200" s="64"/>
      <c r="C200" s="14" t="s">
        <v>180</v>
      </c>
      <c r="D200" t="s">
        <v>149</v>
      </c>
      <c r="E200" s="13">
        <v>20.817872690000002</v>
      </c>
      <c r="F200" s="15">
        <v>20.51306641</v>
      </c>
      <c r="G200" s="13">
        <v>0.30480627999999999</v>
      </c>
    </row>
    <row r="201" spans="1:7" x14ac:dyDescent="0.25">
      <c r="A201" s="59"/>
      <c r="B201" s="63" t="s">
        <v>204</v>
      </c>
      <c r="C201" s="14" t="s">
        <v>162</v>
      </c>
      <c r="D201" t="s">
        <v>149</v>
      </c>
      <c r="E201" s="13">
        <v>44.014539890000002</v>
      </c>
      <c r="F201" s="15">
        <v>43.328416339999997</v>
      </c>
      <c r="G201" s="13">
        <v>0.68612355000000003</v>
      </c>
    </row>
    <row r="202" spans="1:7" x14ac:dyDescent="0.25">
      <c r="A202" s="59"/>
      <c r="B202" s="64"/>
      <c r="C202" s="14" t="s">
        <v>179</v>
      </c>
      <c r="D202" t="s">
        <v>149</v>
      </c>
      <c r="E202" s="13">
        <v>4.4613028899999998</v>
      </c>
      <c r="F202" s="15">
        <v>4.3924622299999996</v>
      </c>
      <c r="G202" s="13">
        <v>6.8840659999999998E-2</v>
      </c>
    </row>
    <row r="203" spans="1:7" x14ac:dyDescent="0.25">
      <c r="A203" s="59"/>
      <c r="B203" s="64"/>
      <c r="C203" s="14" t="s">
        <v>180</v>
      </c>
      <c r="D203" t="s">
        <v>149</v>
      </c>
      <c r="E203" s="13">
        <v>21.014270029999999</v>
      </c>
      <c r="F203" s="15">
        <v>20.685870869999999</v>
      </c>
      <c r="G203" s="13">
        <v>0.32839916000000002</v>
      </c>
    </row>
    <row r="204" spans="1:7" x14ac:dyDescent="0.25">
      <c r="A204" s="59"/>
      <c r="B204" s="63" t="s">
        <v>206</v>
      </c>
      <c r="C204" s="14" t="s">
        <v>162</v>
      </c>
      <c r="D204" t="s">
        <v>149</v>
      </c>
      <c r="E204" s="13">
        <v>41.71788866</v>
      </c>
      <c r="F204" s="15">
        <v>41.14388795</v>
      </c>
      <c r="G204" s="13">
        <v>0.57400070999999997</v>
      </c>
    </row>
    <row r="205" spans="1:7" x14ac:dyDescent="0.25">
      <c r="A205" s="59"/>
      <c r="B205" s="64"/>
      <c r="C205" s="14" t="s">
        <v>179</v>
      </c>
      <c r="D205" t="s">
        <v>149</v>
      </c>
      <c r="E205" s="13">
        <v>4.4114022999999998</v>
      </c>
      <c r="F205" s="15">
        <v>4.3515471699999999</v>
      </c>
      <c r="G205" s="13">
        <v>5.9855129999999999E-2</v>
      </c>
    </row>
    <row r="206" spans="1:7" x14ac:dyDescent="0.25">
      <c r="A206" s="59"/>
      <c r="B206" s="64"/>
      <c r="C206" s="14" t="s">
        <v>180</v>
      </c>
      <c r="D206" t="s">
        <v>149</v>
      </c>
      <c r="E206" s="13">
        <v>20.263963619999998</v>
      </c>
      <c r="F206" s="15">
        <v>19.98385008</v>
      </c>
      <c r="G206" s="13">
        <v>0.28011353999999999</v>
      </c>
    </row>
    <row r="207" spans="1:7" x14ac:dyDescent="0.25">
      <c r="A207" s="59"/>
      <c r="B207" s="63" t="s">
        <v>205</v>
      </c>
      <c r="C207" s="14" t="s">
        <v>162</v>
      </c>
      <c r="D207" t="s">
        <v>149</v>
      </c>
      <c r="E207" s="13">
        <v>21.938459630000001</v>
      </c>
      <c r="F207" s="15">
        <v>21.626057029999998</v>
      </c>
      <c r="G207" s="13">
        <v>0.31240259999999997</v>
      </c>
    </row>
    <row r="208" spans="1:7" x14ac:dyDescent="0.25">
      <c r="A208" s="59"/>
      <c r="B208" s="64"/>
      <c r="C208" s="14" t="s">
        <v>179</v>
      </c>
      <c r="D208" t="s">
        <v>149</v>
      </c>
      <c r="E208" s="13">
        <v>2.4107965600000001</v>
      </c>
      <c r="F208" s="15">
        <v>2.3768756600000001</v>
      </c>
      <c r="G208" s="13">
        <v>3.3920899999999997E-2</v>
      </c>
    </row>
    <row r="209" spans="1:7" x14ac:dyDescent="0.25">
      <c r="A209" s="59"/>
      <c r="B209" s="64"/>
      <c r="C209" s="14" t="s">
        <v>180</v>
      </c>
      <c r="D209" t="s">
        <v>149</v>
      </c>
      <c r="E209" s="13">
        <v>10.99401655</v>
      </c>
      <c r="F209" s="15">
        <v>10.836003549999999</v>
      </c>
      <c r="G209" s="13">
        <v>0.15801299999999999</v>
      </c>
    </row>
    <row r="210" spans="1:7" x14ac:dyDescent="0.25">
      <c r="D210" s="16" t="s">
        <v>229</v>
      </c>
      <c r="E210" s="22">
        <f>+SUM(E174:E209)</f>
        <v>763.16190041000016</v>
      </c>
      <c r="F210" s="22">
        <f t="shared" ref="F210:G210" si="4">+SUM(F174:F209)</f>
        <v>751.92591156000003</v>
      </c>
      <c r="G210" s="22">
        <f t="shared" si="4"/>
        <v>11.235988850000002</v>
      </c>
    </row>
    <row r="213" spans="1:7" ht="30" x14ac:dyDescent="0.25">
      <c r="A213" s="11" t="s">
        <v>189</v>
      </c>
      <c r="B213" s="11" t="s">
        <v>190</v>
      </c>
      <c r="C213" s="11" t="s">
        <v>152</v>
      </c>
      <c r="D213" s="11" t="s">
        <v>193</v>
      </c>
      <c r="E213" s="12" t="s">
        <v>153</v>
      </c>
      <c r="F213" s="12" t="s">
        <v>154</v>
      </c>
      <c r="G213" s="12" t="s">
        <v>155</v>
      </c>
    </row>
    <row r="214" spans="1:7" x14ac:dyDescent="0.25">
      <c r="A214" s="58">
        <v>2017</v>
      </c>
      <c r="B214" s="60" t="s">
        <v>191</v>
      </c>
      <c r="C214" t="s">
        <v>212</v>
      </c>
      <c r="D214" t="s">
        <v>148</v>
      </c>
      <c r="E214" s="13">
        <v>98.895793900000001</v>
      </c>
      <c r="F214" s="15">
        <v>97.467490100000006</v>
      </c>
      <c r="G214" s="13">
        <v>1.4283037999999999</v>
      </c>
    </row>
    <row r="215" spans="1:7" x14ac:dyDescent="0.25">
      <c r="A215" s="59"/>
      <c r="B215" s="57"/>
      <c r="C215" t="s">
        <v>14</v>
      </c>
      <c r="D215" t="s">
        <v>148</v>
      </c>
      <c r="E215" s="13">
        <v>91.024937929999993</v>
      </c>
      <c r="F215" s="15">
        <v>89.701397830000005</v>
      </c>
      <c r="G215" s="13">
        <v>1.3235401</v>
      </c>
    </row>
    <row r="216" spans="1:7" x14ac:dyDescent="0.25">
      <c r="A216" s="59"/>
      <c r="B216" s="57"/>
      <c r="C216" t="s">
        <v>213</v>
      </c>
      <c r="D216" t="s">
        <v>148</v>
      </c>
      <c r="E216" s="13">
        <v>21.588046080000002</v>
      </c>
      <c r="F216" s="15">
        <v>21.273200769999999</v>
      </c>
      <c r="G216" s="13">
        <v>0.31484530999999999</v>
      </c>
    </row>
    <row r="217" spans="1:7" x14ac:dyDescent="0.25">
      <c r="A217" s="59"/>
      <c r="B217" s="57"/>
      <c r="C217" t="s">
        <v>214</v>
      </c>
      <c r="D217" t="s">
        <v>148</v>
      </c>
      <c r="E217" s="13">
        <v>127.83003499</v>
      </c>
      <c r="F217" s="15">
        <v>125.96689445</v>
      </c>
      <c r="G217" s="13">
        <v>1.8631405400000001</v>
      </c>
    </row>
    <row r="218" spans="1:7" x14ac:dyDescent="0.25">
      <c r="A218" s="59"/>
      <c r="B218" s="57"/>
      <c r="C218" t="s">
        <v>66</v>
      </c>
      <c r="D218" t="s">
        <v>148</v>
      </c>
      <c r="E218" s="13">
        <v>26.240035280000001</v>
      </c>
      <c r="F218" s="15">
        <v>25.85781398</v>
      </c>
      <c r="G218" s="13">
        <v>0.38222129999999999</v>
      </c>
    </row>
    <row r="219" spans="1:7" x14ac:dyDescent="0.25">
      <c r="A219" s="59"/>
      <c r="B219" s="57"/>
      <c r="C219" t="s">
        <v>215</v>
      </c>
      <c r="D219" t="s">
        <v>148</v>
      </c>
      <c r="E219" s="13">
        <v>24.051120869999998</v>
      </c>
      <c r="F219" s="15">
        <v>23.700710019999999</v>
      </c>
      <c r="G219" s="13">
        <v>0.35041085</v>
      </c>
    </row>
    <row r="220" spans="1:7" x14ac:dyDescent="0.25">
      <c r="A220" s="59"/>
      <c r="B220" s="57"/>
      <c r="C220" t="s">
        <v>216</v>
      </c>
      <c r="D220" t="s">
        <v>148</v>
      </c>
      <c r="E220" s="13">
        <v>10.9730711</v>
      </c>
      <c r="F220" s="15">
        <v>10.81192905</v>
      </c>
      <c r="G220" s="13">
        <v>0.16114205000000001</v>
      </c>
    </row>
    <row r="221" spans="1:7" x14ac:dyDescent="0.25">
      <c r="A221" s="59"/>
      <c r="B221" s="60" t="s">
        <v>196</v>
      </c>
      <c r="C221" t="s">
        <v>212</v>
      </c>
      <c r="D221" t="s">
        <v>148</v>
      </c>
      <c r="E221" s="13">
        <v>94.232417280000007</v>
      </c>
      <c r="F221" s="15">
        <v>92.871874899999995</v>
      </c>
      <c r="G221" s="13">
        <v>1.3605423800000001</v>
      </c>
    </row>
    <row r="222" spans="1:7" x14ac:dyDescent="0.25">
      <c r="A222" s="59"/>
      <c r="B222" s="57"/>
      <c r="C222" t="s">
        <v>14</v>
      </c>
      <c r="D222" t="s">
        <v>148</v>
      </c>
      <c r="E222" s="13">
        <v>82.748289470000003</v>
      </c>
      <c r="F222" s="15">
        <v>81.548317780000005</v>
      </c>
      <c r="G222" s="13">
        <v>1.1999716899999999</v>
      </c>
    </row>
    <row r="223" spans="1:7" x14ac:dyDescent="0.25">
      <c r="A223" s="59"/>
      <c r="B223" s="57"/>
      <c r="C223" t="s">
        <v>213</v>
      </c>
      <c r="D223" t="s">
        <v>148</v>
      </c>
      <c r="E223" s="13">
        <v>20.951285949999999</v>
      </c>
      <c r="F223" s="15">
        <v>20.64747186</v>
      </c>
      <c r="G223" s="13">
        <v>0.30381408999999998</v>
      </c>
    </row>
    <row r="224" spans="1:7" x14ac:dyDescent="0.25">
      <c r="A224" s="59"/>
      <c r="B224" s="57"/>
      <c r="C224" t="s">
        <v>214</v>
      </c>
      <c r="D224" t="s">
        <v>148</v>
      </c>
      <c r="E224" s="13">
        <v>116.20001019999999</v>
      </c>
      <c r="F224" s="15">
        <v>114.51142797</v>
      </c>
      <c r="G224" s="13">
        <v>1.68858223</v>
      </c>
    </row>
    <row r="225" spans="1:7" x14ac:dyDescent="0.25">
      <c r="A225" s="59"/>
      <c r="B225" s="57"/>
      <c r="C225" t="s">
        <v>66</v>
      </c>
      <c r="D225" t="s">
        <v>148</v>
      </c>
      <c r="E225" s="13">
        <v>23.601793690000001</v>
      </c>
      <c r="F225" s="15">
        <v>23.258900570000002</v>
      </c>
      <c r="G225" s="13">
        <v>0.34289312</v>
      </c>
    </row>
    <row r="226" spans="1:7" x14ac:dyDescent="0.25">
      <c r="A226" s="59"/>
      <c r="B226" s="57"/>
      <c r="C226" t="s">
        <v>215</v>
      </c>
      <c r="D226" t="s">
        <v>148</v>
      </c>
      <c r="E226" s="13">
        <v>23.480048020000002</v>
      </c>
      <c r="F226" s="15">
        <v>23.140152090000001</v>
      </c>
      <c r="G226" s="13">
        <v>0.33989593000000001</v>
      </c>
    </row>
    <row r="227" spans="1:7" x14ac:dyDescent="0.25">
      <c r="A227" s="59"/>
      <c r="B227" s="57"/>
      <c r="C227" t="s">
        <v>216</v>
      </c>
      <c r="D227" t="s">
        <v>148</v>
      </c>
      <c r="E227" s="13">
        <v>9.2792409199999994</v>
      </c>
      <c r="F227" s="15">
        <v>9.1458376300000008</v>
      </c>
      <c r="G227" s="13">
        <v>0.13340329000000001</v>
      </c>
    </row>
    <row r="228" spans="1:7" x14ac:dyDescent="0.25">
      <c r="A228" s="59"/>
      <c r="B228" s="60" t="s">
        <v>197</v>
      </c>
      <c r="C228" t="s">
        <v>212</v>
      </c>
      <c r="D228" t="s">
        <v>148</v>
      </c>
      <c r="E228" s="13">
        <v>107.11208000000001</v>
      </c>
      <c r="F228" s="15">
        <v>105.59604808</v>
      </c>
      <c r="G228" s="13">
        <v>1.5160319200000001</v>
      </c>
    </row>
    <row r="229" spans="1:7" x14ac:dyDescent="0.25">
      <c r="A229" s="59"/>
      <c r="B229" s="57"/>
      <c r="C229" t="s">
        <v>14</v>
      </c>
      <c r="D229" t="s">
        <v>148</v>
      </c>
      <c r="E229" s="13">
        <v>89.329029669999997</v>
      </c>
      <c r="F229" s="15">
        <v>88.058491880000005</v>
      </c>
      <c r="G229" s="13">
        <v>1.2705377899999999</v>
      </c>
    </row>
    <row r="230" spans="1:7" x14ac:dyDescent="0.25">
      <c r="A230" s="59"/>
      <c r="B230" s="57"/>
      <c r="C230" t="s">
        <v>213</v>
      </c>
      <c r="D230" t="s">
        <v>148</v>
      </c>
      <c r="E230" s="13">
        <v>22.944285350000001</v>
      </c>
      <c r="F230" s="15">
        <v>22.61823236</v>
      </c>
      <c r="G230" s="13">
        <v>0.32605298999999999</v>
      </c>
    </row>
    <row r="231" spans="1:7" x14ac:dyDescent="0.25">
      <c r="A231" s="59"/>
      <c r="B231" s="57"/>
      <c r="C231" t="s">
        <v>214</v>
      </c>
      <c r="D231" t="s">
        <v>148</v>
      </c>
      <c r="E231" s="13">
        <v>117.43703102000001</v>
      </c>
      <c r="F231" s="15">
        <v>115.76829626</v>
      </c>
      <c r="G231" s="13">
        <v>1.66873476</v>
      </c>
    </row>
    <row r="232" spans="1:7" x14ac:dyDescent="0.25">
      <c r="A232" s="59"/>
      <c r="B232" s="57"/>
      <c r="C232" t="s">
        <v>66</v>
      </c>
      <c r="D232" t="s">
        <v>148</v>
      </c>
      <c r="E232" s="13">
        <v>25.555826100000001</v>
      </c>
      <c r="F232" s="15">
        <v>25.19259228</v>
      </c>
      <c r="G232" s="13">
        <v>0.36323381999999999</v>
      </c>
    </row>
    <row r="233" spans="1:7" x14ac:dyDescent="0.25">
      <c r="A233" s="59"/>
      <c r="B233" s="57"/>
      <c r="C233" t="s">
        <v>215</v>
      </c>
      <c r="D233" t="s">
        <v>148</v>
      </c>
      <c r="E233" s="13">
        <v>26.858326630000001</v>
      </c>
      <c r="F233" s="15">
        <v>26.476462470000001</v>
      </c>
      <c r="G233" s="13">
        <v>0.38186416000000001</v>
      </c>
    </row>
    <row r="234" spans="1:7" x14ac:dyDescent="0.25">
      <c r="A234" s="59"/>
      <c r="B234" s="57"/>
      <c r="C234" t="s">
        <v>216</v>
      </c>
      <c r="D234" t="s">
        <v>148</v>
      </c>
      <c r="E234" s="13">
        <v>9.1745945199999994</v>
      </c>
      <c r="F234" s="15">
        <v>9.0441467000000006</v>
      </c>
      <c r="G234" s="13">
        <v>0.13044781999999999</v>
      </c>
    </row>
    <row r="235" spans="1:7" x14ac:dyDescent="0.25">
      <c r="A235" s="59"/>
      <c r="B235" s="60" t="s">
        <v>198</v>
      </c>
      <c r="C235" t="s">
        <v>212</v>
      </c>
      <c r="D235" t="s">
        <v>148</v>
      </c>
      <c r="E235" s="13">
        <v>97.253754029999996</v>
      </c>
      <c r="F235" s="15">
        <v>95.717456400000003</v>
      </c>
      <c r="G235" s="13">
        <v>1.53629763</v>
      </c>
    </row>
    <row r="236" spans="1:7" x14ac:dyDescent="0.25">
      <c r="A236" s="59"/>
      <c r="B236" s="57"/>
      <c r="C236" t="s">
        <v>14</v>
      </c>
      <c r="D236" t="s">
        <v>148</v>
      </c>
      <c r="E236" s="13">
        <v>84.587489009999999</v>
      </c>
      <c r="F236" s="15">
        <v>83.240383080000001</v>
      </c>
      <c r="G236" s="13">
        <v>1.3471059299999999</v>
      </c>
    </row>
    <row r="237" spans="1:7" x14ac:dyDescent="0.25">
      <c r="A237" s="59"/>
      <c r="B237" s="57"/>
      <c r="C237" t="s">
        <v>213</v>
      </c>
      <c r="D237" t="s">
        <v>148</v>
      </c>
      <c r="E237" s="13">
        <v>22.49889306</v>
      </c>
      <c r="F237" s="15">
        <v>22.138663080000001</v>
      </c>
      <c r="G237" s="13">
        <v>0.36022998000000001</v>
      </c>
    </row>
    <row r="238" spans="1:7" x14ac:dyDescent="0.25">
      <c r="A238" s="59"/>
      <c r="B238" s="57"/>
      <c r="C238" t="s">
        <v>214</v>
      </c>
      <c r="D238" t="s">
        <v>148</v>
      </c>
      <c r="E238" s="13">
        <v>116.93212644</v>
      </c>
      <c r="F238" s="15">
        <v>115.06279661000001</v>
      </c>
      <c r="G238" s="13">
        <v>1.8693298300000001</v>
      </c>
    </row>
    <row r="239" spans="1:7" x14ac:dyDescent="0.25">
      <c r="A239" s="59"/>
      <c r="B239" s="57"/>
      <c r="C239" t="s">
        <v>66</v>
      </c>
      <c r="D239" t="s">
        <v>148</v>
      </c>
      <c r="E239" s="13">
        <v>24.624199669999999</v>
      </c>
      <c r="F239" s="15">
        <v>24.228458759999999</v>
      </c>
      <c r="G239" s="13">
        <v>0.39574091</v>
      </c>
    </row>
    <row r="240" spans="1:7" x14ac:dyDescent="0.25">
      <c r="A240" s="59"/>
      <c r="B240" s="57"/>
      <c r="C240" t="s">
        <v>215</v>
      </c>
      <c r="D240" t="s">
        <v>148</v>
      </c>
      <c r="E240" s="13">
        <v>26.124994170000001</v>
      </c>
      <c r="F240" s="15">
        <v>25.706973659999999</v>
      </c>
      <c r="G240" s="13">
        <v>0.41802051000000001</v>
      </c>
    </row>
    <row r="241" spans="1:7" x14ac:dyDescent="0.25">
      <c r="A241" s="59"/>
      <c r="B241" s="57"/>
      <c r="C241" t="s">
        <v>216</v>
      </c>
      <c r="D241" t="s">
        <v>148</v>
      </c>
      <c r="E241" s="13">
        <v>9.1182713599999996</v>
      </c>
      <c r="F241" s="15">
        <v>8.9706682099999995</v>
      </c>
      <c r="G241" s="13">
        <v>0.14760314999999999</v>
      </c>
    </row>
    <row r="242" spans="1:7" x14ac:dyDescent="0.25">
      <c r="A242" s="59"/>
      <c r="B242" s="60" t="s">
        <v>199</v>
      </c>
      <c r="C242" t="s">
        <v>212</v>
      </c>
      <c r="D242" t="s">
        <v>148</v>
      </c>
      <c r="E242" s="13">
        <v>101.33651094</v>
      </c>
      <c r="F242" s="15">
        <v>99.978575840000005</v>
      </c>
      <c r="G242" s="13">
        <v>1.3579351</v>
      </c>
    </row>
    <row r="243" spans="1:7" x14ac:dyDescent="0.25">
      <c r="A243" s="59"/>
      <c r="B243" s="57"/>
      <c r="C243" t="s">
        <v>14</v>
      </c>
      <c r="D243" t="s">
        <v>148</v>
      </c>
      <c r="E243" s="13">
        <v>92.708428940000005</v>
      </c>
      <c r="F243" s="15">
        <v>91.452578770000002</v>
      </c>
      <c r="G243" s="13">
        <v>1.25585017</v>
      </c>
    </row>
    <row r="244" spans="1:7" x14ac:dyDescent="0.25">
      <c r="A244" s="59"/>
      <c r="B244" s="57"/>
      <c r="C244" t="s">
        <v>213</v>
      </c>
      <c r="D244" t="s">
        <v>148</v>
      </c>
      <c r="E244" s="13">
        <v>23.306246049999999</v>
      </c>
      <c r="F244" s="15">
        <v>22.990586669999999</v>
      </c>
      <c r="G244" s="13">
        <v>0.31565937999999999</v>
      </c>
    </row>
    <row r="245" spans="1:7" x14ac:dyDescent="0.25">
      <c r="A245" s="59"/>
      <c r="B245" s="57"/>
      <c r="C245" t="s">
        <v>214</v>
      </c>
      <c r="D245" t="s">
        <v>148</v>
      </c>
      <c r="E245" s="13">
        <v>124.43118025</v>
      </c>
      <c r="F245" s="15">
        <v>122.67141393</v>
      </c>
      <c r="G245" s="13">
        <v>1.75976632</v>
      </c>
    </row>
    <row r="246" spans="1:7" x14ac:dyDescent="0.25">
      <c r="A246" s="59"/>
      <c r="B246" s="57"/>
      <c r="C246" t="s">
        <v>66</v>
      </c>
      <c r="D246" t="s">
        <v>148</v>
      </c>
      <c r="E246" s="13">
        <v>25.135612689999999</v>
      </c>
      <c r="F246" s="15">
        <v>24.785595189999999</v>
      </c>
      <c r="G246" s="13">
        <v>0.35001749999999998</v>
      </c>
    </row>
    <row r="247" spans="1:7" x14ac:dyDescent="0.25">
      <c r="A247" s="59"/>
      <c r="B247" s="57"/>
      <c r="C247" t="s">
        <v>215</v>
      </c>
      <c r="D247" t="s">
        <v>148</v>
      </c>
      <c r="E247" s="13">
        <v>26.16427972</v>
      </c>
      <c r="F247" s="15">
        <v>25.81357203</v>
      </c>
      <c r="G247" s="13">
        <v>0.35070769000000002</v>
      </c>
    </row>
    <row r="248" spans="1:7" x14ac:dyDescent="0.25">
      <c r="A248" s="59"/>
      <c r="B248" s="57"/>
      <c r="C248" t="s">
        <v>216</v>
      </c>
      <c r="D248" t="s">
        <v>148</v>
      </c>
      <c r="E248" s="13">
        <v>9.9652649499999999</v>
      </c>
      <c r="F248" s="15">
        <v>9.82926739</v>
      </c>
      <c r="G248" s="13">
        <v>0.13599755999999999</v>
      </c>
    </row>
    <row r="249" spans="1:7" x14ac:dyDescent="0.25">
      <c r="A249" s="59"/>
      <c r="B249" s="60" t="s">
        <v>200</v>
      </c>
      <c r="C249" t="s">
        <v>212</v>
      </c>
      <c r="D249" t="s">
        <v>148</v>
      </c>
      <c r="E249" s="13">
        <v>98.050442410000102</v>
      </c>
      <c r="F249" s="15">
        <v>96.538976980000101</v>
      </c>
      <c r="G249" s="13">
        <v>1.5114654300000001</v>
      </c>
    </row>
    <row r="250" spans="1:7" x14ac:dyDescent="0.25">
      <c r="A250" s="59"/>
      <c r="B250" s="57"/>
      <c r="C250" t="s">
        <v>14</v>
      </c>
      <c r="D250" t="s">
        <v>148</v>
      </c>
      <c r="E250" s="13">
        <v>90.965705020000001</v>
      </c>
      <c r="F250" s="15">
        <v>89.556758239999994</v>
      </c>
      <c r="G250" s="13">
        <v>1.40894678</v>
      </c>
    </row>
    <row r="251" spans="1:7" x14ac:dyDescent="0.25">
      <c r="A251" s="59"/>
      <c r="B251" s="57"/>
      <c r="C251" t="s">
        <v>213</v>
      </c>
      <c r="D251" t="s">
        <v>148</v>
      </c>
      <c r="E251" s="13">
        <v>22.35519382</v>
      </c>
      <c r="F251" s="15">
        <v>22.007974109999999</v>
      </c>
      <c r="G251" s="13">
        <v>0.34721971000000001</v>
      </c>
    </row>
    <row r="252" spans="1:7" x14ac:dyDescent="0.25">
      <c r="A252" s="59"/>
      <c r="B252" s="57"/>
      <c r="C252" t="s">
        <v>214</v>
      </c>
      <c r="D252" t="s">
        <v>148</v>
      </c>
      <c r="E252" s="13">
        <v>122.69391644</v>
      </c>
      <c r="F252" s="15">
        <v>120.78753079000001</v>
      </c>
      <c r="G252" s="13">
        <v>1.90638565</v>
      </c>
    </row>
    <row r="253" spans="1:7" x14ac:dyDescent="0.25">
      <c r="A253" s="59"/>
      <c r="B253" s="57"/>
      <c r="C253" t="s">
        <v>66</v>
      </c>
      <c r="D253" t="s">
        <v>148</v>
      </c>
      <c r="E253" s="13">
        <v>24.311212040000001</v>
      </c>
      <c r="F253" s="15">
        <v>23.931710840000001</v>
      </c>
      <c r="G253" s="13">
        <v>0.37950119999999998</v>
      </c>
    </row>
    <row r="254" spans="1:7" x14ac:dyDescent="0.25">
      <c r="A254" s="59"/>
      <c r="B254" s="57"/>
      <c r="C254" t="s">
        <v>215</v>
      </c>
      <c r="D254" t="s">
        <v>148</v>
      </c>
      <c r="E254" s="13">
        <v>24.816976140000001</v>
      </c>
      <c r="F254" s="15">
        <v>24.432093269999999</v>
      </c>
      <c r="G254" s="13">
        <v>0.38488286999999999</v>
      </c>
    </row>
    <row r="255" spans="1:7" x14ac:dyDescent="0.25">
      <c r="A255" s="59"/>
      <c r="B255" s="57"/>
      <c r="C255" t="s">
        <v>216</v>
      </c>
      <c r="D255" t="s">
        <v>148</v>
      </c>
      <c r="E255" s="13">
        <v>9.7652374500000008</v>
      </c>
      <c r="F255" s="15">
        <v>9.6130585699999997</v>
      </c>
      <c r="G255" s="13">
        <v>0.15217887999999999</v>
      </c>
    </row>
    <row r="256" spans="1:7" x14ac:dyDescent="0.25">
      <c r="A256" s="59"/>
      <c r="B256" s="60" t="s">
        <v>201</v>
      </c>
      <c r="C256" t="s">
        <v>212</v>
      </c>
      <c r="D256" t="s">
        <v>148</v>
      </c>
      <c r="E256" s="13">
        <v>99.818815560000004</v>
      </c>
      <c r="F256" s="15">
        <v>98.286156629999994</v>
      </c>
      <c r="G256" s="13">
        <v>1.53265893</v>
      </c>
    </row>
    <row r="257" spans="1:7" x14ac:dyDescent="0.25">
      <c r="A257" s="59"/>
      <c r="B257" s="57"/>
      <c r="C257" t="s">
        <v>14</v>
      </c>
      <c r="D257" t="s">
        <v>148</v>
      </c>
      <c r="E257" s="13">
        <v>91.043839640000002</v>
      </c>
      <c r="F257" s="15">
        <v>89.645087270000005</v>
      </c>
      <c r="G257" s="13">
        <v>1.39875237</v>
      </c>
    </row>
    <row r="258" spans="1:7" x14ac:dyDescent="0.25">
      <c r="A258" s="59"/>
      <c r="B258" s="57"/>
      <c r="C258" t="s">
        <v>213</v>
      </c>
      <c r="D258" t="s">
        <v>148</v>
      </c>
      <c r="E258" s="13">
        <v>22.097974700000002</v>
      </c>
      <c r="F258" s="15">
        <v>21.757743420000001</v>
      </c>
      <c r="G258" s="13">
        <v>0.34023128000000002</v>
      </c>
    </row>
    <row r="259" spans="1:7" x14ac:dyDescent="0.25">
      <c r="A259" s="59"/>
      <c r="B259" s="57"/>
      <c r="C259" t="s">
        <v>214</v>
      </c>
      <c r="D259" t="s">
        <v>148</v>
      </c>
      <c r="E259" s="13">
        <v>123.82534800000001</v>
      </c>
      <c r="F259" s="15">
        <v>121.92836865</v>
      </c>
      <c r="G259" s="13">
        <v>1.8969793500000001</v>
      </c>
    </row>
    <row r="260" spans="1:7" x14ac:dyDescent="0.25">
      <c r="A260" s="59"/>
      <c r="B260" s="57"/>
      <c r="C260" t="s">
        <v>66</v>
      </c>
      <c r="D260" t="s">
        <v>148</v>
      </c>
      <c r="E260" s="13">
        <v>26.56055336</v>
      </c>
      <c r="F260" s="15">
        <v>26.153353129999999</v>
      </c>
      <c r="G260" s="13">
        <v>0.40720023</v>
      </c>
    </row>
    <row r="261" spans="1:7" x14ac:dyDescent="0.25">
      <c r="A261" s="59"/>
      <c r="B261" s="57"/>
      <c r="C261" t="s">
        <v>215</v>
      </c>
      <c r="D261" t="s">
        <v>148</v>
      </c>
      <c r="E261" s="13">
        <v>26.246285690000001</v>
      </c>
      <c r="F261" s="15">
        <v>25.842303600000001</v>
      </c>
      <c r="G261" s="13">
        <v>0.40398209000000002</v>
      </c>
    </row>
    <row r="262" spans="1:7" x14ac:dyDescent="0.25">
      <c r="A262" s="59"/>
      <c r="B262" s="57"/>
      <c r="C262" t="s">
        <v>216</v>
      </c>
      <c r="D262" t="s">
        <v>148</v>
      </c>
      <c r="E262" s="13">
        <v>9.2322322799999998</v>
      </c>
      <c r="F262" s="15">
        <v>9.0898651000000008</v>
      </c>
      <c r="G262" s="13">
        <v>0.14236718000000001</v>
      </c>
    </row>
    <row r="263" spans="1:7" x14ac:dyDescent="0.25">
      <c r="A263" s="59"/>
      <c r="B263" s="60" t="s">
        <v>202</v>
      </c>
      <c r="C263" t="s">
        <v>212</v>
      </c>
      <c r="D263" t="s">
        <v>148</v>
      </c>
      <c r="E263" s="13">
        <v>108.07017084</v>
      </c>
      <c r="F263" s="15">
        <v>106.48207162</v>
      </c>
      <c r="G263" s="13">
        <v>1.5880992199999999</v>
      </c>
    </row>
    <row r="264" spans="1:7" x14ac:dyDescent="0.25">
      <c r="A264" s="59"/>
      <c r="B264" s="57"/>
      <c r="C264" t="s">
        <v>14</v>
      </c>
      <c r="D264" t="s">
        <v>148</v>
      </c>
      <c r="E264" s="13">
        <v>94.20464441</v>
      </c>
      <c r="F264" s="15">
        <v>92.813778310000004</v>
      </c>
      <c r="G264" s="13">
        <v>1.3908661</v>
      </c>
    </row>
    <row r="265" spans="1:7" x14ac:dyDescent="0.25">
      <c r="A265" s="59"/>
      <c r="B265" s="57"/>
      <c r="C265" t="s">
        <v>213</v>
      </c>
      <c r="D265" t="s">
        <v>148</v>
      </c>
      <c r="E265" s="13">
        <v>22.159028379999999</v>
      </c>
      <c r="F265" s="15">
        <v>21.829352449999998</v>
      </c>
      <c r="G265" s="13">
        <v>0.32967593000000001</v>
      </c>
    </row>
    <row r="266" spans="1:7" x14ac:dyDescent="0.25">
      <c r="A266" s="59"/>
      <c r="B266" s="57"/>
      <c r="C266" t="s">
        <v>214</v>
      </c>
      <c r="D266" t="s">
        <v>148</v>
      </c>
      <c r="E266" s="13">
        <v>130.90003641999999</v>
      </c>
      <c r="F266" s="15">
        <v>128.97171208</v>
      </c>
      <c r="G266" s="13">
        <v>1.9283243400000001</v>
      </c>
    </row>
    <row r="267" spans="1:7" x14ac:dyDescent="0.25">
      <c r="A267" s="59"/>
      <c r="B267" s="57"/>
      <c r="C267" t="s">
        <v>66</v>
      </c>
      <c r="D267" t="s">
        <v>148</v>
      </c>
      <c r="E267" s="13">
        <v>26.557618640000001</v>
      </c>
      <c r="F267" s="15">
        <v>26.163203490000001</v>
      </c>
      <c r="G267" s="13">
        <v>0.39441514999999999</v>
      </c>
    </row>
    <row r="268" spans="1:7" x14ac:dyDescent="0.25">
      <c r="A268" s="59"/>
      <c r="B268" s="57"/>
      <c r="C268" t="s">
        <v>215</v>
      </c>
      <c r="D268" t="s">
        <v>148</v>
      </c>
      <c r="E268" s="13">
        <v>26.15145953</v>
      </c>
      <c r="F268" s="15">
        <v>25.763424130000001</v>
      </c>
      <c r="G268" s="13">
        <v>0.38803539999999997</v>
      </c>
    </row>
    <row r="269" spans="1:7" x14ac:dyDescent="0.25">
      <c r="A269" s="59"/>
      <c r="B269" s="57"/>
      <c r="C269" t="s">
        <v>216</v>
      </c>
      <c r="D269" t="s">
        <v>148</v>
      </c>
      <c r="E269" s="13">
        <v>10.54431067</v>
      </c>
      <c r="F269" s="15">
        <v>10.38789935</v>
      </c>
      <c r="G269" s="13">
        <v>0.15641131999999999</v>
      </c>
    </row>
    <row r="270" spans="1:7" x14ac:dyDescent="0.25">
      <c r="A270" s="59"/>
      <c r="B270" s="60" t="s">
        <v>203</v>
      </c>
      <c r="C270" t="s">
        <v>212</v>
      </c>
      <c r="D270" t="s">
        <v>148</v>
      </c>
      <c r="E270" s="13">
        <v>101.48613944</v>
      </c>
      <c r="F270" s="15">
        <v>100.01206603999999</v>
      </c>
      <c r="G270" s="13">
        <v>1.4740734</v>
      </c>
    </row>
    <row r="271" spans="1:7" x14ac:dyDescent="0.25">
      <c r="A271" s="59"/>
      <c r="B271" s="57"/>
      <c r="C271" t="s">
        <v>14</v>
      </c>
      <c r="D271" t="s">
        <v>148</v>
      </c>
      <c r="E271" s="13">
        <v>87.345154699999995</v>
      </c>
      <c r="F271" s="15">
        <v>86.07348949</v>
      </c>
      <c r="G271" s="13">
        <v>1.2716652100000001</v>
      </c>
    </row>
    <row r="272" spans="1:7" x14ac:dyDescent="0.25">
      <c r="A272" s="59"/>
      <c r="B272" s="57"/>
      <c r="C272" t="s">
        <v>213</v>
      </c>
      <c r="D272" t="s">
        <v>148</v>
      </c>
      <c r="E272" s="13">
        <v>20.971905</v>
      </c>
      <c r="F272" s="15">
        <v>20.665340109999999</v>
      </c>
      <c r="G272" s="13">
        <v>0.30656488999999998</v>
      </c>
    </row>
    <row r="273" spans="1:7" x14ac:dyDescent="0.25">
      <c r="A273" s="59"/>
      <c r="B273" s="57"/>
      <c r="C273" t="s">
        <v>214</v>
      </c>
      <c r="D273" t="s">
        <v>148</v>
      </c>
      <c r="E273" s="13">
        <v>125.59174148</v>
      </c>
      <c r="F273" s="15">
        <v>123.76293013999999</v>
      </c>
      <c r="G273" s="13">
        <v>1.8288113399999999</v>
      </c>
    </row>
    <row r="274" spans="1:7" x14ac:dyDescent="0.25">
      <c r="A274" s="59"/>
      <c r="B274" s="57"/>
      <c r="C274" t="s">
        <v>66</v>
      </c>
      <c r="D274" t="s">
        <v>148</v>
      </c>
      <c r="E274" s="13">
        <v>26.74600702</v>
      </c>
      <c r="F274" s="15">
        <v>26.35661228</v>
      </c>
      <c r="G274" s="13">
        <v>0.38939474000000002</v>
      </c>
    </row>
    <row r="275" spans="1:7" x14ac:dyDescent="0.25">
      <c r="A275" s="59"/>
      <c r="B275" s="57"/>
      <c r="C275" t="s">
        <v>215</v>
      </c>
      <c r="D275" t="s">
        <v>148</v>
      </c>
      <c r="E275" s="13">
        <v>25.511900130000001</v>
      </c>
      <c r="F275" s="15">
        <v>25.13881061</v>
      </c>
      <c r="G275" s="13">
        <v>0.37308952000000001</v>
      </c>
    </row>
    <row r="276" spans="1:7" x14ac:dyDescent="0.25">
      <c r="A276" s="59"/>
      <c r="B276" s="57"/>
      <c r="C276" t="s">
        <v>216</v>
      </c>
      <c r="D276" t="s">
        <v>148</v>
      </c>
      <c r="E276" s="13">
        <v>10.640613289999999</v>
      </c>
      <c r="F276" s="15">
        <v>10.4846065</v>
      </c>
      <c r="G276" s="13">
        <v>0.15600679000000001</v>
      </c>
    </row>
    <row r="277" spans="1:7" x14ac:dyDescent="0.25">
      <c r="A277" s="59"/>
      <c r="B277" s="60" t="s">
        <v>204</v>
      </c>
      <c r="C277" t="s">
        <v>212</v>
      </c>
      <c r="D277" t="s">
        <v>148</v>
      </c>
      <c r="E277" s="13">
        <v>103.0390804</v>
      </c>
      <c r="F277" s="15">
        <v>101.44194147</v>
      </c>
      <c r="G277" s="13">
        <v>1.5971389300000001</v>
      </c>
    </row>
    <row r="278" spans="1:7" x14ac:dyDescent="0.25">
      <c r="A278" s="59"/>
      <c r="B278" s="57"/>
      <c r="C278" t="s">
        <v>14</v>
      </c>
      <c r="D278" t="s">
        <v>148</v>
      </c>
      <c r="E278" s="13">
        <v>94.222580410000006</v>
      </c>
      <c r="F278" s="15">
        <v>92.761692449999998</v>
      </c>
      <c r="G278" s="13">
        <v>1.46088796</v>
      </c>
    </row>
    <row r="279" spans="1:7" x14ac:dyDescent="0.25">
      <c r="A279" s="59"/>
      <c r="B279" s="57"/>
      <c r="C279" t="s">
        <v>213</v>
      </c>
      <c r="D279" t="s">
        <v>148</v>
      </c>
      <c r="E279" s="13">
        <v>22.81041991</v>
      </c>
      <c r="F279" s="15">
        <v>22.455332609999999</v>
      </c>
      <c r="G279" s="13">
        <v>0.35508729999999999</v>
      </c>
    </row>
    <row r="280" spans="1:7" x14ac:dyDescent="0.25">
      <c r="A280" s="59"/>
      <c r="B280" s="57"/>
      <c r="C280" t="s">
        <v>214</v>
      </c>
      <c r="D280" t="s">
        <v>148</v>
      </c>
      <c r="E280" s="13">
        <v>111.09943023</v>
      </c>
      <c r="F280" s="15">
        <v>109.37517810999999</v>
      </c>
      <c r="G280" s="13">
        <v>1.7242521200000001</v>
      </c>
    </row>
    <row r="281" spans="1:7" x14ac:dyDescent="0.25">
      <c r="A281" s="59"/>
      <c r="B281" s="57"/>
      <c r="C281" t="s">
        <v>66</v>
      </c>
      <c r="D281" t="s">
        <v>148</v>
      </c>
      <c r="E281" s="13">
        <v>27.57012353</v>
      </c>
      <c r="F281" s="15">
        <v>27.14171649</v>
      </c>
      <c r="G281" s="13">
        <v>0.42840704000000002</v>
      </c>
    </row>
    <row r="282" spans="1:7" x14ac:dyDescent="0.25">
      <c r="A282" s="59"/>
      <c r="B282" s="57"/>
      <c r="C282" t="s">
        <v>215</v>
      </c>
      <c r="D282" t="s">
        <v>148</v>
      </c>
      <c r="E282" s="13">
        <v>25.79757481</v>
      </c>
      <c r="F282" s="15">
        <v>25.39185552</v>
      </c>
      <c r="G282" s="13">
        <v>0.40571929000000001</v>
      </c>
    </row>
    <row r="283" spans="1:7" x14ac:dyDescent="0.25">
      <c r="A283" s="59"/>
      <c r="B283" s="57"/>
      <c r="C283" t="s">
        <v>216</v>
      </c>
      <c r="D283" t="s">
        <v>148</v>
      </c>
      <c r="E283" s="13">
        <v>11.433081059999999</v>
      </c>
      <c r="F283" s="15">
        <v>11.25464753</v>
      </c>
      <c r="G283" s="13">
        <v>0.17843353000000001</v>
      </c>
    </row>
    <row r="284" spans="1:7" x14ac:dyDescent="0.25">
      <c r="A284" s="59"/>
      <c r="B284" s="60" t="s">
        <v>206</v>
      </c>
      <c r="C284" t="s">
        <v>212</v>
      </c>
      <c r="D284" t="s">
        <v>148</v>
      </c>
      <c r="E284" s="13">
        <v>100.10076162</v>
      </c>
      <c r="F284" s="15">
        <v>98.737678320000001</v>
      </c>
      <c r="G284" s="13">
        <v>1.3630833</v>
      </c>
    </row>
    <row r="285" spans="1:7" x14ac:dyDescent="0.25">
      <c r="A285" s="59"/>
      <c r="B285" s="57"/>
      <c r="C285" t="s">
        <v>14</v>
      </c>
      <c r="D285" t="s">
        <v>148</v>
      </c>
      <c r="E285" s="13">
        <v>92.027333999999996</v>
      </c>
      <c r="F285" s="15">
        <v>90.769285939999904</v>
      </c>
      <c r="G285" s="13">
        <v>1.2580480599999999</v>
      </c>
    </row>
    <row r="286" spans="1:7" x14ac:dyDescent="0.25">
      <c r="A286" s="59"/>
      <c r="B286" s="57"/>
      <c r="C286" t="s">
        <v>213</v>
      </c>
      <c r="D286" t="s">
        <v>148</v>
      </c>
      <c r="E286" s="13">
        <v>22.493293950000002</v>
      </c>
      <c r="F286" s="15">
        <v>22.183300890000002</v>
      </c>
      <c r="G286" s="13">
        <v>0.30999305999999999</v>
      </c>
    </row>
    <row r="287" spans="1:7" x14ac:dyDescent="0.25">
      <c r="A287" s="59"/>
      <c r="B287" s="57"/>
      <c r="C287" t="s">
        <v>214</v>
      </c>
      <c r="D287" t="s">
        <v>148</v>
      </c>
      <c r="E287" s="13">
        <v>118.74392852</v>
      </c>
      <c r="F287" s="15">
        <v>117.12470380000001</v>
      </c>
      <c r="G287" s="13">
        <v>1.6192247200000001</v>
      </c>
    </row>
    <row r="288" spans="1:7" x14ac:dyDescent="0.25">
      <c r="A288" s="59"/>
      <c r="B288" s="57"/>
      <c r="C288" t="s">
        <v>66</v>
      </c>
      <c r="D288" t="s">
        <v>148</v>
      </c>
      <c r="E288" s="13">
        <v>26.372039099999999</v>
      </c>
      <c r="F288" s="15">
        <v>26.00921842</v>
      </c>
      <c r="G288" s="13">
        <v>0.36282068000000001</v>
      </c>
    </row>
    <row r="289" spans="1:7" x14ac:dyDescent="0.25">
      <c r="A289" s="59"/>
      <c r="B289" s="57"/>
      <c r="C289" t="s">
        <v>215</v>
      </c>
      <c r="D289" t="s">
        <v>148</v>
      </c>
      <c r="E289" s="13">
        <v>24.446856189999998</v>
      </c>
      <c r="F289" s="15">
        <v>24.108532530000002</v>
      </c>
      <c r="G289" s="13">
        <v>0.33832366000000003</v>
      </c>
    </row>
    <row r="290" spans="1:7" x14ac:dyDescent="0.25">
      <c r="A290" s="59"/>
      <c r="B290" s="57"/>
      <c r="C290" t="s">
        <v>216</v>
      </c>
      <c r="D290" t="s">
        <v>148</v>
      </c>
      <c r="E290" s="13">
        <v>10.748847209999999</v>
      </c>
      <c r="F290" s="15">
        <v>10.60061881</v>
      </c>
      <c r="G290" s="13">
        <v>0.14822840000000001</v>
      </c>
    </row>
    <row r="291" spans="1:7" x14ac:dyDescent="0.25">
      <c r="A291" s="59"/>
      <c r="B291" s="60" t="s">
        <v>205</v>
      </c>
      <c r="C291" t="s">
        <v>212</v>
      </c>
      <c r="D291" t="s">
        <v>148</v>
      </c>
      <c r="E291" s="13">
        <v>54.067541369999901</v>
      </c>
      <c r="F291" s="15">
        <v>53.302996669999899</v>
      </c>
      <c r="G291" s="13">
        <v>0.76454469999999997</v>
      </c>
    </row>
    <row r="292" spans="1:7" x14ac:dyDescent="0.25">
      <c r="A292" s="59"/>
      <c r="B292" s="57"/>
      <c r="C292" t="s">
        <v>14</v>
      </c>
      <c r="D292" t="s">
        <v>148</v>
      </c>
      <c r="E292" s="13">
        <v>46.58379163</v>
      </c>
      <c r="F292" s="15">
        <v>45.919607460000002</v>
      </c>
      <c r="G292" s="13">
        <v>0.66418416999999996</v>
      </c>
    </row>
    <row r="293" spans="1:7" x14ac:dyDescent="0.25">
      <c r="A293" s="59"/>
      <c r="B293" s="57"/>
      <c r="C293" t="s">
        <v>213</v>
      </c>
      <c r="D293" t="s">
        <v>148</v>
      </c>
      <c r="E293" s="13">
        <v>12.10746417</v>
      </c>
      <c r="F293" s="15">
        <v>11.934061870000001</v>
      </c>
      <c r="G293" s="13">
        <v>0.17340230000000001</v>
      </c>
    </row>
    <row r="294" spans="1:7" x14ac:dyDescent="0.25">
      <c r="A294" s="59"/>
      <c r="B294" s="57"/>
      <c r="C294" t="s">
        <v>214</v>
      </c>
      <c r="D294" t="s">
        <v>148</v>
      </c>
      <c r="E294" s="13">
        <v>65.099665090000002</v>
      </c>
      <c r="F294" s="15">
        <v>64.178707239999994</v>
      </c>
      <c r="G294" s="13">
        <v>0.92095784999999997</v>
      </c>
    </row>
    <row r="295" spans="1:7" x14ac:dyDescent="0.25">
      <c r="A295" s="59"/>
      <c r="B295" s="57"/>
      <c r="C295" t="s">
        <v>66</v>
      </c>
      <c r="D295" t="s">
        <v>148</v>
      </c>
      <c r="E295" s="13">
        <v>14.835884099999999</v>
      </c>
      <c r="F295" s="15">
        <v>14.62230821</v>
      </c>
      <c r="G295" s="13">
        <v>0.21357588999999999</v>
      </c>
    </row>
    <row r="296" spans="1:7" x14ac:dyDescent="0.25">
      <c r="A296" s="59"/>
      <c r="B296" s="57"/>
      <c r="C296" t="s">
        <v>215</v>
      </c>
      <c r="D296" t="s">
        <v>148</v>
      </c>
      <c r="E296" s="13">
        <v>13.81965692</v>
      </c>
      <c r="F296" s="15">
        <v>13.620305</v>
      </c>
      <c r="G296" s="13">
        <v>0.19935191999999999</v>
      </c>
    </row>
    <row r="297" spans="1:7" x14ac:dyDescent="0.25">
      <c r="A297" s="59"/>
      <c r="B297" s="57"/>
      <c r="C297" t="s">
        <v>216</v>
      </c>
      <c r="D297" t="s">
        <v>148</v>
      </c>
      <c r="E297" s="13">
        <v>6.2514280900000001</v>
      </c>
      <c r="F297" s="15">
        <v>6.1613294300000003</v>
      </c>
      <c r="G297" s="13">
        <v>9.0098659999999997E-2</v>
      </c>
    </row>
    <row r="298" spans="1:7" x14ac:dyDescent="0.25">
      <c r="D298" s="16" t="s">
        <v>229</v>
      </c>
      <c r="E298" s="22">
        <f>+SUM(E214:E297)</f>
        <v>4566.0297950599997</v>
      </c>
      <c r="F298" s="22">
        <f t="shared" ref="F298:G298" si="5">+SUM(F214:F297)</f>
        <v>4498.8159746200008</v>
      </c>
      <c r="G298" s="22">
        <f t="shared" si="5"/>
        <v>67.213820439999978</v>
      </c>
    </row>
    <row r="301" spans="1:7" ht="30" x14ac:dyDescent="0.25">
      <c r="A301" s="11" t="s">
        <v>189</v>
      </c>
      <c r="B301" s="11" t="s">
        <v>190</v>
      </c>
      <c r="C301" s="11" t="s">
        <v>152</v>
      </c>
      <c r="D301" s="11" t="s">
        <v>193</v>
      </c>
      <c r="E301" s="12" t="s">
        <v>153</v>
      </c>
      <c r="F301" s="12" t="s">
        <v>154</v>
      </c>
      <c r="G301" s="12" t="s">
        <v>155</v>
      </c>
    </row>
    <row r="302" spans="1:7" x14ac:dyDescent="0.25">
      <c r="A302" s="58">
        <v>2017</v>
      </c>
      <c r="B302" s="61" t="s">
        <v>191</v>
      </c>
      <c r="C302" s="14" t="s">
        <v>159</v>
      </c>
      <c r="D302" t="s">
        <v>147</v>
      </c>
      <c r="E302" s="13">
        <v>216.16784724999999</v>
      </c>
      <c r="F302" s="15">
        <v>213.02986242</v>
      </c>
      <c r="G302" s="13">
        <v>3.1379848300000002</v>
      </c>
    </row>
    <row r="303" spans="1:7" x14ac:dyDescent="0.25">
      <c r="A303" s="59"/>
      <c r="B303" s="62"/>
      <c r="C303" s="14" t="s">
        <v>161</v>
      </c>
      <c r="D303" t="s">
        <v>147</v>
      </c>
      <c r="E303" s="13">
        <v>153.87306233999999</v>
      </c>
      <c r="F303" s="15">
        <v>151.62689141000001</v>
      </c>
      <c r="G303" s="13">
        <v>2.2461709299999999</v>
      </c>
    </row>
    <row r="304" spans="1:7" ht="25.5" x14ac:dyDescent="0.25">
      <c r="A304" s="59"/>
      <c r="B304" s="62"/>
      <c r="C304" s="14" t="s">
        <v>169</v>
      </c>
      <c r="D304" t="s">
        <v>147</v>
      </c>
      <c r="E304" s="13">
        <v>8.0277879999999996E-2</v>
      </c>
      <c r="F304" s="15">
        <v>7.914728E-2</v>
      </c>
      <c r="G304" s="13">
        <v>1.1306000000000001E-3</v>
      </c>
    </row>
    <row r="305" spans="1:7" x14ac:dyDescent="0.25">
      <c r="A305" s="59"/>
      <c r="B305" s="62"/>
      <c r="C305" s="14" t="s">
        <v>171</v>
      </c>
      <c r="D305" t="s">
        <v>147</v>
      </c>
      <c r="E305" s="13">
        <v>4.5850532800000003</v>
      </c>
      <c r="F305" s="15">
        <v>4.5186023200000003</v>
      </c>
      <c r="G305" s="13">
        <v>6.6450960000000003E-2</v>
      </c>
    </row>
    <row r="306" spans="1:7" x14ac:dyDescent="0.25">
      <c r="A306" s="59"/>
      <c r="B306" s="62"/>
      <c r="C306" s="14" t="s">
        <v>174</v>
      </c>
      <c r="D306" t="s">
        <v>147</v>
      </c>
      <c r="E306" s="13">
        <v>75.802554520000001</v>
      </c>
      <c r="F306" s="15">
        <v>74.696585060000004</v>
      </c>
      <c r="G306" s="13">
        <v>1.1059694600000001</v>
      </c>
    </row>
    <row r="307" spans="1:7" x14ac:dyDescent="0.25">
      <c r="A307" s="59"/>
      <c r="B307" s="61" t="s">
        <v>196</v>
      </c>
      <c r="C307" s="14" t="s">
        <v>159</v>
      </c>
      <c r="D307" t="s">
        <v>147</v>
      </c>
      <c r="E307" s="13">
        <v>209.54032974</v>
      </c>
      <c r="F307" s="15">
        <v>206.50756519000001</v>
      </c>
      <c r="G307" s="13">
        <v>3.03276455</v>
      </c>
    </row>
    <row r="308" spans="1:7" x14ac:dyDescent="0.25">
      <c r="A308" s="59"/>
      <c r="B308" s="62"/>
      <c r="C308" s="14" t="s">
        <v>161</v>
      </c>
      <c r="D308" t="s">
        <v>147</v>
      </c>
      <c r="E308" s="13">
        <v>159.50240092000001</v>
      </c>
      <c r="F308" s="15">
        <v>157.18940572</v>
      </c>
      <c r="G308" s="13">
        <v>2.3129952</v>
      </c>
    </row>
    <row r="309" spans="1:7" ht="25.5" x14ac:dyDescent="0.25">
      <c r="A309" s="59"/>
      <c r="B309" s="62"/>
      <c r="C309" s="14" t="s">
        <v>169</v>
      </c>
      <c r="D309" t="s">
        <v>147</v>
      </c>
      <c r="E309" s="13">
        <v>8.5033269999999994E-2</v>
      </c>
      <c r="F309" s="15">
        <v>8.386644E-2</v>
      </c>
      <c r="G309" s="13">
        <v>1.16683E-3</v>
      </c>
    </row>
    <row r="310" spans="1:7" x14ac:dyDescent="0.25">
      <c r="A310" s="59"/>
      <c r="B310" s="62"/>
      <c r="C310" s="14" t="s">
        <v>171</v>
      </c>
      <c r="D310" t="s">
        <v>147</v>
      </c>
      <c r="E310" s="13">
        <v>4.65675215</v>
      </c>
      <c r="F310" s="15">
        <v>4.5892662499999997</v>
      </c>
      <c r="G310" s="13">
        <v>6.7485900000000001E-2</v>
      </c>
    </row>
    <row r="311" spans="1:7" x14ac:dyDescent="0.25">
      <c r="A311" s="59"/>
      <c r="B311" s="62"/>
      <c r="C311" s="14" t="s">
        <v>174</v>
      </c>
      <c r="D311" t="s">
        <v>147</v>
      </c>
      <c r="E311" s="13">
        <v>67.338294200000007</v>
      </c>
      <c r="F311" s="15">
        <v>66.358572550000005</v>
      </c>
      <c r="G311" s="13">
        <v>0.97972165</v>
      </c>
    </row>
    <row r="312" spans="1:7" x14ac:dyDescent="0.25">
      <c r="A312" s="59"/>
      <c r="B312" s="61" t="s">
        <v>197</v>
      </c>
      <c r="C312" s="14" t="s">
        <v>159</v>
      </c>
      <c r="D312" t="s">
        <v>147</v>
      </c>
      <c r="E312" s="13">
        <v>231.09170975999999</v>
      </c>
      <c r="F312" s="15">
        <v>227.81375145999999</v>
      </c>
      <c r="G312" s="13">
        <v>3.2779582999999999</v>
      </c>
    </row>
    <row r="313" spans="1:7" x14ac:dyDescent="0.25">
      <c r="A313" s="59"/>
      <c r="B313" s="62"/>
      <c r="C313" s="14" t="s">
        <v>161</v>
      </c>
      <c r="D313" t="s">
        <v>147</v>
      </c>
      <c r="E313" s="13">
        <v>165.11367937</v>
      </c>
      <c r="F313" s="15">
        <v>162.77317593999999</v>
      </c>
      <c r="G313" s="13">
        <v>2.3405034300000001</v>
      </c>
    </row>
    <row r="314" spans="1:7" ht="25.5" x14ac:dyDescent="0.25">
      <c r="A314" s="59"/>
      <c r="B314" s="62"/>
      <c r="C314" s="14" t="s">
        <v>169</v>
      </c>
      <c r="D314" t="s">
        <v>147</v>
      </c>
      <c r="E314" s="13">
        <v>3.9960580000000002E-2</v>
      </c>
      <c r="F314" s="15">
        <v>3.9413339999999998E-2</v>
      </c>
      <c r="G314" s="13">
        <v>5.4724000000000005E-4</v>
      </c>
    </row>
    <row r="315" spans="1:7" x14ac:dyDescent="0.25">
      <c r="A315" s="59"/>
      <c r="B315" s="62"/>
      <c r="C315" s="14" t="s">
        <v>171</v>
      </c>
      <c r="D315" t="s">
        <v>147</v>
      </c>
      <c r="E315" s="13">
        <v>4.9005702400000004</v>
      </c>
      <c r="F315" s="15">
        <v>4.8311757100000001</v>
      </c>
      <c r="G315" s="13">
        <v>6.9394529999999996E-2</v>
      </c>
    </row>
    <row r="316" spans="1:7" x14ac:dyDescent="0.25">
      <c r="A316" s="59"/>
      <c r="B316" s="62"/>
      <c r="C316" s="14" t="s">
        <v>174</v>
      </c>
      <c r="D316" t="s">
        <v>147</v>
      </c>
      <c r="E316" s="13">
        <v>71.844132689999995</v>
      </c>
      <c r="F316" s="15">
        <v>70.824142409999993</v>
      </c>
      <c r="G316" s="13">
        <v>1.01999028</v>
      </c>
    </row>
    <row r="317" spans="1:7" x14ac:dyDescent="0.25">
      <c r="A317" s="59"/>
      <c r="B317" s="61" t="s">
        <v>198</v>
      </c>
      <c r="C317" s="14" t="s">
        <v>159</v>
      </c>
      <c r="D317" t="s">
        <v>147</v>
      </c>
      <c r="E317" s="13">
        <v>213.2573596</v>
      </c>
      <c r="F317" s="15">
        <v>209.86846926000001</v>
      </c>
      <c r="G317" s="13">
        <v>3.3888903399999899</v>
      </c>
    </row>
    <row r="318" spans="1:7" x14ac:dyDescent="0.25">
      <c r="A318" s="59"/>
      <c r="B318" s="62"/>
      <c r="C318" s="14" t="s">
        <v>161</v>
      </c>
      <c r="D318" t="s">
        <v>147</v>
      </c>
      <c r="E318" s="13">
        <v>153.79297338000001</v>
      </c>
      <c r="F318" s="15">
        <v>151.33494243000001</v>
      </c>
      <c r="G318" s="13">
        <v>2.4580309499999999</v>
      </c>
    </row>
    <row r="319" spans="1:7" ht="25.5" x14ac:dyDescent="0.25">
      <c r="A319" s="59"/>
      <c r="B319" s="62"/>
      <c r="C319" s="14" t="s">
        <v>169</v>
      </c>
      <c r="D319" t="s">
        <v>147</v>
      </c>
      <c r="E319" s="13">
        <v>0.14370659999999999</v>
      </c>
      <c r="F319" s="15">
        <v>0.14156444000000001</v>
      </c>
      <c r="G319" s="13">
        <v>2.1421600000000002E-3</v>
      </c>
    </row>
    <row r="320" spans="1:7" x14ac:dyDescent="0.25">
      <c r="A320" s="59"/>
      <c r="B320" s="62"/>
      <c r="C320" s="14" t="s">
        <v>171</v>
      </c>
      <c r="D320" t="s">
        <v>147</v>
      </c>
      <c r="E320" s="13">
        <v>4.6473649000000004</v>
      </c>
      <c r="F320" s="15">
        <v>4.57375518</v>
      </c>
      <c r="G320" s="13">
        <v>7.3609720000000003E-2</v>
      </c>
    </row>
    <row r="321" spans="1:7" x14ac:dyDescent="0.25">
      <c r="A321" s="59"/>
      <c r="B321" s="62"/>
      <c r="C321" s="14" t="s">
        <v>174</v>
      </c>
      <c r="D321" t="s">
        <v>147</v>
      </c>
      <c r="E321" s="13">
        <v>73.523693390000005</v>
      </c>
      <c r="F321" s="15">
        <v>72.346986459999997</v>
      </c>
      <c r="G321" s="13">
        <v>1.1767069299999999</v>
      </c>
    </row>
    <row r="322" spans="1:7" x14ac:dyDescent="0.25">
      <c r="A322" s="59"/>
      <c r="B322" s="61" t="s">
        <v>199</v>
      </c>
      <c r="C322" s="14" t="s">
        <v>159</v>
      </c>
      <c r="D322" t="s">
        <v>147</v>
      </c>
      <c r="E322" s="13">
        <v>227.25485710999999</v>
      </c>
      <c r="F322" s="15">
        <v>224.22144571000001</v>
      </c>
      <c r="G322" s="13">
        <v>3.0334113999999999</v>
      </c>
    </row>
    <row r="323" spans="1:7" x14ac:dyDescent="0.25">
      <c r="A323" s="59"/>
      <c r="B323" s="62"/>
      <c r="C323" s="14" t="s">
        <v>161</v>
      </c>
      <c r="D323" t="s">
        <v>147</v>
      </c>
      <c r="E323" s="13">
        <v>155.48962600999999</v>
      </c>
      <c r="F323" s="15">
        <v>153.38173913</v>
      </c>
      <c r="G323" s="13">
        <v>2.1078868800000001</v>
      </c>
    </row>
    <row r="324" spans="1:7" ht="25.5" x14ac:dyDescent="0.25">
      <c r="A324" s="59"/>
      <c r="B324" s="62"/>
      <c r="C324" s="14" t="s">
        <v>169</v>
      </c>
      <c r="D324" t="s">
        <v>147</v>
      </c>
      <c r="E324" s="13">
        <v>0.15601401000000001</v>
      </c>
      <c r="F324" s="15">
        <v>0.15385921</v>
      </c>
      <c r="G324" s="13">
        <v>2.1548000000000001E-3</v>
      </c>
    </row>
    <row r="325" spans="1:7" x14ac:dyDescent="0.25">
      <c r="A325" s="59"/>
      <c r="B325" s="62"/>
      <c r="C325" s="14" t="s">
        <v>171</v>
      </c>
      <c r="D325" t="s">
        <v>147</v>
      </c>
      <c r="E325" s="13">
        <v>4.7283261999999997</v>
      </c>
      <c r="F325" s="15">
        <v>4.6643122100000003</v>
      </c>
      <c r="G325" s="13">
        <v>6.4013990000000007E-2</v>
      </c>
    </row>
    <row r="326" spans="1:7" x14ac:dyDescent="0.25">
      <c r="A326" s="59"/>
      <c r="B326" s="62"/>
      <c r="C326" s="14" t="s">
        <v>174</v>
      </c>
      <c r="D326" t="s">
        <v>147</v>
      </c>
      <c r="E326" s="13">
        <v>72.879032559999999</v>
      </c>
      <c r="F326" s="15">
        <v>71.894567960000003</v>
      </c>
      <c r="G326" s="13">
        <v>0.98446460000000002</v>
      </c>
    </row>
    <row r="327" spans="1:7" x14ac:dyDescent="0.25">
      <c r="A327" s="59"/>
      <c r="B327" s="61" t="s">
        <v>200</v>
      </c>
      <c r="C327" s="14" t="s">
        <v>159</v>
      </c>
      <c r="D327" t="s">
        <v>147</v>
      </c>
      <c r="E327" s="13">
        <v>216.14548575000001</v>
      </c>
      <c r="F327" s="15">
        <v>212.80913150999999</v>
      </c>
      <c r="G327" s="13">
        <v>3.3363542399999999</v>
      </c>
    </row>
    <row r="328" spans="1:7" x14ac:dyDescent="0.25">
      <c r="A328" s="59"/>
      <c r="B328" s="62"/>
      <c r="C328" s="14" t="s">
        <v>161</v>
      </c>
      <c r="D328" t="s">
        <v>147</v>
      </c>
      <c r="E328" s="13">
        <v>162.64195244000001</v>
      </c>
      <c r="F328" s="15">
        <v>160.12001561</v>
      </c>
      <c r="G328" s="13">
        <v>2.52193683</v>
      </c>
    </row>
    <row r="329" spans="1:7" ht="25.5" x14ac:dyDescent="0.25">
      <c r="A329" s="59"/>
      <c r="B329" s="62"/>
      <c r="C329" s="14" t="s">
        <v>169</v>
      </c>
      <c r="D329" t="s">
        <v>147</v>
      </c>
      <c r="E329" s="13">
        <v>0.17569612000000001</v>
      </c>
      <c r="F329" s="15">
        <v>0.17297655000000001</v>
      </c>
      <c r="G329" s="13">
        <v>2.7195700000000001E-3</v>
      </c>
    </row>
    <row r="330" spans="1:7" x14ac:dyDescent="0.25">
      <c r="A330" s="59"/>
      <c r="B330" s="62"/>
      <c r="C330" s="14" t="s">
        <v>171</v>
      </c>
      <c r="D330" t="s">
        <v>147</v>
      </c>
      <c r="E330" s="13">
        <v>4.2499073999999997</v>
      </c>
      <c r="F330" s="15">
        <v>4.1843132299999999</v>
      </c>
      <c r="G330" s="13">
        <v>6.5594169999999993E-2</v>
      </c>
    </row>
    <row r="331" spans="1:7" x14ac:dyDescent="0.25">
      <c r="A331" s="59"/>
      <c r="B331" s="62"/>
      <c r="C331" s="14" t="s">
        <v>174</v>
      </c>
      <c r="D331" t="s">
        <v>147</v>
      </c>
      <c r="E331" s="13">
        <v>71.438738020000002</v>
      </c>
      <c r="F331" s="15">
        <v>70.326794989999996</v>
      </c>
      <c r="G331" s="13">
        <v>1.1119430299999999</v>
      </c>
    </row>
    <row r="332" spans="1:7" x14ac:dyDescent="0.25">
      <c r="A332" s="59"/>
      <c r="B332" s="61" t="s">
        <v>201</v>
      </c>
      <c r="C332" s="14" t="s">
        <v>159</v>
      </c>
      <c r="D332" t="s">
        <v>147</v>
      </c>
      <c r="E332" s="13">
        <v>222.61959078999999</v>
      </c>
      <c r="F332" s="15">
        <v>219.19640297000001</v>
      </c>
      <c r="G332" s="13">
        <v>3.4231878199999999</v>
      </c>
    </row>
    <row r="333" spans="1:7" x14ac:dyDescent="0.25">
      <c r="A333" s="59"/>
      <c r="B333" s="62"/>
      <c r="C333" s="14" t="s">
        <v>161</v>
      </c>
      <c r="D333" t="s">
        <v>147</v>
      </c>
      <c r="E333" s="13">
        <v>160.93754226999999</v>
      </c>
      <c r="F333" s="15">
        <v>158.47791658</v>
      </c>
      <c r="G333" s="13">
        <v>2.4596256900000002</v>
      </c>
    </row>
    <row r="334" spans="1:7" ht="25.5" x14ac:dyDescent="0.25">
      <c r="A334" s="59"/>
      <c r="B334" s="62"/>
      <c r="C334" s="14" t="s">
        <v>169</v>
      </c>
      <c r="D334" t="s">
        <v>147</v>
      </c>
      <c r="E334" s="13">
        <v>0.27754459999999997</v>
      </c>
      <c r="F334" s="15">
        <v>0.27332363999999998</v>
      </c>
      <c r="G334" s="13">
        <v>4.2209600000000002E-3</v>
      </c>
    </row>
    <row r="335" spans="1:7" x14ac:dyDescent="0.25">
      <c r="A335" s="59"/>
      <c r="B335" s="62"/>
      <c r="C335" s="14" t="s">
        <v>171</v>
      </c>
      <c r="D335" t="s">
        <v>147</v>
      </c>
      <c r="E335" s="13">
        <v>4.2974663</v>
      </c>
      <c r="F335" s="15">
        <v>4.2311565199999999</v>
      </c>
      <c r="G335" s="13">
        <v>6.6309779999999999E-2</v>
      </c>
    </row>
    <row r="336" spans="1:7" x14ac:dyDescent="0.25">
      <c r="A336" s="59"/>
      <c r="B336" s="62"/>
      <c r="C336" s="14" t="s">
        <v>174</v>
      </c>
      <c r="D336" t="s">
        <v>147</v>
      </c>
      <c r="E336" s="13">
        <v>72.576633650000005</v>
      </c>
      <c r="F336" s="15">
        <v>71.464909759999998</v>
      </c>
      <c r="G336" s="13">
        <v>1.1117238899999999</v>
      </c>
    </row>
    <row r="337" spans="1:7" x14ac:dyDescent="0.25">
      <c r="A337" s="59"/>
      <c r="B337" s="61" t="s">
        <v>202</v>
      </c>
      <c r="C337" s="14" t="s">
        <v>159</v>
      </c>
      <c r="D337" t="s">
        <v>147</v>
      </c>
      <c r="E337" s="13">
        <v>226.39138328000001</v>
      </c>
      <c r="F337" s="15">
        <v>223.04097754</v>
      </c>
      <c r="G337" s="13">
        <v>3.3504057399999998</v>
      </c>
    </row>
    <row r="338" spans="1:7" x14ac:dyDescent="0.25">
      <c r="A338" s="59"/>
      <c r="B338" s="62"/>
      <c r="C338" s="14" t="s">
        <v>161</v>
      </c>
      <c r="D338" t="s">
        <v>147</v>
      </c>
      <c r="E338" s="13">
        <v>164.26265763999999</v>
      </c>
      <c r="F338" s="15">
        <v>161.83694428999999</v>
      </c>
      <c r="G338" s="13">
        <v>2.4257133500000001</v>
      </c>
    </row>
    <row r="339" spans="1:7" ht="25.5" x14ac:dyDescent="0.25">
      <c r="A339" s="59"/>
      <c r="B339" s="62"/>
      <c r="C339" s="14" t="s">
        <v>169</v>
      </c>
      <c r="D339" t="s">
        <v>147</v>
      </c>
      <c r="E339" s="13">
        <v>8.6818699400000003</v>
      </c>
      <c r="F339" s="15">
        <v>8.54270788</v>
      </c>
      <c r="G339" s="13">
        <v>0.13916206</v>
      </c>
    </row>
    <row r="340" spans="1:7" x14ac:dyDescent="0.25">
      <c r="A340" s="59"/>
      <c r="B340" s="62"/>
      <c r="C340" s="14" t="s">
        <v>171</v>
      </c>
      <c r="D340" t="s">
        <v>147</v>
      </c>
      <c r="E340" s="13">
        <v>4.7317009900000002</v>
      </c>
      <c r="F340" s="15">
        <v>4.6615107099999999</v>
      </c>
      <c r="G340" s="13">
        <v>7.0190279999999994E-2</v>
      </c>
    </row>
    <row r="341" spans="1:7" x14ac:dyDescent="0.25">
      <c r="A341" s="59"/>
      <c r="B341" s="62"/>
      <c r="C341" s="14" t="s">
        <v>174</v>
      </c>
      <c r="D341" t="s">
        <v>147</v>
      </c>
      <c r="E341" s="13">
        <v>76.433638869999996</v>
      </c>
      <c r="F341" s="15">
        <v>75.30244261</v>
      </c>
      <c r="G341" s="13">
        <v>1.1311962600000001</v>
      </c>
    </row>
    <row r="342" spans="1:7" x14ac:dyDescent="0.25">
      <c r="A342" s="59"/>
      <c r="B342" s="61" t="s">
        <v>203</v>
      </c>
      <c r="C342" s="14" t="s">
        <v>159</v>
      </c>
      <c r="D342" t="s">
        <v>147</v>
      </c>
      <c r="E342" s="13">
        <v>224.84548025000001</v>
      </c>
      <c r="F342" s="15">
        <v>221.55830824</v>
      </c>
      <c r="G342" s="13">
        <v>3.2871720099999999</v>
      </c>
    </row>
    <row r="343" spans="1:7" x14ac:dyDescent="0.25">
      <c r="A343" s="59"/>
      <c r="B343" s="62"/>
      <c r="C343" s="14" t="s">
        <v>161</v>
      </c>
      <c r="D343" t="s">
        <v>147</v>
      </c>
      <c r="E343" s="13">
        <v>148.7145314</v>
      </c>
      <c r="F343" s="15">
        <v>146.55070592000001</v>
      </c>
      <c r="G343" s="13">
        <v>2.1638254799999999</v>
      </c>
    </row>
    <row r="344" spans="1:7" ht="25.5" x14ac:dyDescent="0.25">
      <c r="A344" s="59"/>
      <c r="B344" s="62"/>
      <c r="C344" s="14" t="s">
        <v>169</v>
      </c>
      <c r="D344" t="s">
        <v>147</v>
      </c>
      <c r="E344" s="13">
        <v>6.8250859999999997E-2</v>
      </c>
      <c r="F344" s="15">
        <v>6.720835E-2</v>
      </c>
      <c r="G344" s="13">
        <v>1.04251E-3</v>
      </c>
    </row>
    <row r="345" spans="1:7" x14ac:dyDescent="0.25">
      <c r="A345" s="59"/>
      <c r="B345" s="62"/>
      <c r="C345" s="14" t="s">
        <v>171</v>
      </c>
      <c r="D345" t="s">
        <v>147</v>
      </c>
      <c r="E345" s="13">
        <v>4.5123522300000003</v>
      </c>
      <c r="F345" s="15">
        <v>4.4466121200000002</v>
      </c>
      <c r="G345" s="13">
        <v>6.5740110000000004E-2</v>
      </c>
    </row>
    <row r="346" spans="1:7" x14ac:dyDescent="0.25">
      <c r="A346" s="59"/>
      <c r="B346" s="62"/>
      <c r="C346" s="14" t="s">
        <v>174</v>
      </c>
      <c r="D346" t="s">
        <v>147</v>
      </c>
      <c r="E346" s="13">
        <v>76.907826470000003</v>
      </c>
      <c r="F346" s="15">
        <v>75.787060350000004</v>
      </c>
      <c r="G346" s="13">
        <v>1.1207661200000001</v>
      </c>
    </row>
    <row r="347" spans="1:7" x14ac:dyDescent="0.25">
      <c r="A347" s="59"/>
      <c r="B347" s="61" t="s">
        <v>204</v>
      </c>
      <c r="C347" s="14" t="s">
        <v>159</v>
      </c>
      <c r="D347" t="s">
        <v>147</v>
      </c>
      <c r="E347" s="13">
        <v>224.57633731000001</v>
      </c>
      <c r="F347" s="15">
        <v>221.08395641999999</v>
      </c>
      <c r="G347" s="13">
        <v>3.4923808900000002</v>
      </c>
    </row>
    <row r="348" spans="1:7" x14ac:dyDescent="0.25">
      <c r="A348" s="59"/>
      <c r="B348" s="62"/>
      <c r="C348" s="14" t="s">
        <v>161</v>
      </c>
      <c r="D348" t="s">
        <v>147</v>
      </c>
      <c r="E348" s="13">
        <v>163.36554365000001</v>
      </c>
      <c r="F348" s="15">
        <v>160.84072381999999</v>
      </c>
      <c r="G348" s="13">
        <v>2.5248198300000002</v>
      </c>
    </row>
    <row r="349" spans="1:7" ht="25.5" x14ac:dyDescent="0.25">
      <c r="A349" s="59"/>
      <c r="B349" s="62"/>
      <c r="C349" s="14" t="s">
        <v>169</v>
      </c>
      <c r="D349" t="s">
        <v>147</v>
      </c>
      <c r="E349" s="13">
        <v>4.8078879999999997E-2</v>
      </c>
      <c r="F349" s="15">
        <v>4.7232049999999998E-2</v>
      </c>
      <c r="G349" s="13">
        <v>8.4683000000000002E-4</v>
      </c>
    </row>
    <row r="350" spans="1:7" x14ac:dyDescent="0.25">
      <c r="A350" s="59"/>
      <c r="B350" s="62"/>
      <c r="C350" s="14" t="s">
        <v>171</v>
      </c>
      <c r="D350" t="s">
        <v>147</v>
      </c>
      <c r="E350" s="13">
        <v>4.8414885300000003</v>
      </c>
      <c r="F350" s="15">
        <v>4.7655283099999997</v>
      </c>
      <c r="G350" s="13">
        <v>7.5960219999999995E-2</v>
      </c>
    </row>
    <row r="351" spans="1:7" x14ac:dyDescent="0.25">
      <c r="A351" s="59"/>
      <c r="B351" s="62"/>
      <c r="C351" s="14" t="s">
        <v>174</v>
      </c>
      <c r="D351" t="s">
        <v>147</v>
      </c>
      <c r="E351" s="13">
        <v>80.886072560000002</v>
      </c>
      <c r="F351" s="15">
        <v>79.632068140000001</v>
      </c>
      <c r="G351" s="13">
        <v>1.25400442</v>
      </c>
    </row>
    <row r="352" spans="1:7" x14ac:dyDescent="0.25">
      <c r="A352" s="59"/>
      <c r="B352" s="61" t="s">
        <v>206</v>
      </c>
      <c r="C352" s="14" t="s">
        <v>159</v>
      </c>
      <c r="D352" t="s">
        <v>147</v>
      </c>
      <c r="E352" s="13">
        <v>217.88360277999999</v>
      </c>
      <c r="F352" s="15">
        <v>214.88859235999999</v>
      </c>
      <c r="G352" s="13">
        <v>2.9950104199999998</v>
      </c>
    </row>
    <row r="353" spans="1:7" x14ac:dyDescent="0.25">
      <c r="A353" s="59"/>
      <c r="B353" s="62"/>
      <c r="C353" s="14" t="s">
        <v>161</v>
      </c>
      <c r="D353" t="s">
        <v>147</v>
      </c>
      <c r="E353" s="13">
        <v>162.61248638000001</v>
      </c>
      <c r="F353" s="15">
        <v>160.38831045000001</v>
      </c>
      <c r="G353" s="13">
        <v>2.2241759299999999</v>
      </c>
    </row>
    <row r="354" spans="1:7" ht="25.5" x14ac:dyDescent="0.25">
      <c r="A354" s="59"/>
      <c r="B354" s="62"/>
      <c r="C354" s="14" t="s">
        <v>169</v>
      </c>
      <c r="D354" t="s">
        <v>147</v>
      </c>
      <c r="E354" s="13">
        <v>0.12812899999999999</v>
      </c>
      <c r="F354" s="15">
        <v>0.12707361</v>
      </c>
      <c r="G354" s="13">
        <v>1.05539E-3</v>
      </c>
    </row>
    <row r="355" spans="1:7" x14ac:dyDescent="0.25">
      <c r="A355" s="59"/>
      <c r="B355" s="62"/>
      <c r="C355" s="14" t="s">
        <v>171</v>
      </c>
      <c r="D355" t="s">
        <v>147</v>
      </c>
      <c r="E355" s="13">
        <v>4.7547491900000001</v>
      </c>
      <c r="F355" s="15">
        <v>4.6895125200000001</v>
      </c>
      <c r="G355" s="13">
        <v>6.5236669999999997E-2</v>
      </c>
    </row>
    <row r="356" spans="1:7" x14ac:dyDescent="0.25">
      <c r="A356" s="59"/>
      <c r="B356" s="62"/>
      <c r="C356" s="14" t="s">
        <v>174</v>
      </c>
      <c r="D356" t="s">
        <v>147</v>
      </c>
      <c r="E356" s="13">
        <v>77.669868489999999</v>
      </c>
      <c r="F356" s="15">
        <v>76.608674809999997</v>
      </c>
      <c r="G356" s="13">
        <v>1.0611936799999999</v>
      </c>
    </row>
    <row r="357" spans="1:7" x14ac:dyDescent="0.25">
      <c r="A357" s="59"/>
      <c r="B357" s="61" t="s">
        <v>205</v>
      </c>
      <c r="C357" s="14" t="s">
        <v>159</v>
      </c>
      <c r="D357" t="s">
        <v>147</v>
      </c>
      <c r="E357" s="13">
        <v>115.04845714</v>
      </c>
      <c r="F357" s="15">
        <v>113.40137127</v>
      </c>
      <c r="G357" s="13">
        <v>1.64708587</v>
      </c>
    </row>
    <row r="358" spans="1:7" x14ac:dyDescent="0.25">
      <c r="A358" s="59"/>
      <c r="B358" s="62"/>
      <c r="C358" s="14" t="s">
        <v>161</v>
      </c>
      <c r="D358" t="s">
        <v>147</v>
      </c>
      <c r="E358" s="13">
        <v>79.257046289999906</v>
      </c>
      <c r="F358" s="15">
        <v>78.1216642199999</v>
      </c>
      <c r="G358" s="13">
        <v>1.1353820699999999</v>
      </c>
    </row>
    <row r="359" spans="1:7" ht="25.5" x14ac:dyDescent="0.25">
      <c r="A359" s="59"/>
      <c r="B359" s="62"/>
      <c r="C359" s="14" t="s">
        <v>169</v>
      </c>
      <c r="D359" t="s">
        <v>147</v>
      </c>
      <c r="E359" s="13">
        <v>3.8752565899999998</v>
      </c>
      <c r="F359" s="15">
        <v>3.8752037399999999</v>
      </c>
      <c r="G359" s="13">
        <v>5.2849999999999997E-5</v>
      </c>
    </row>
    <row r="360" spans="1:7" x14ac:dyDescent="0.25">
      <c r="A360" s="59"/>
      <c r="B360" s="62"/>
      <c r="C360" s="14" t="s">
        <v>171</v>
      </c>
      <c r="D360" t="s">
        <v>147</v>
      </c>
      <c r="E360" s="13">
        <v>2.6548478800000002</v>
      </c>
      <c r="F360" s="15">
        <v>2.6169361699999998</v>
      </c>
      <c r="G360" s="13">
        <v>3.7911710000000001E-2</v>
      </c>
    </row>
    <row r="361" spans="1:7" x14ac:dyDescent="0.25">
      <c r="A361" s="59"/>
      <c r="B361" s="62"/>
      <c r="C361" s="14" t="s">
        <v>174</v>
      </c>
      <c r="D361" t="s">
        <v>147</v>
      </c>
      <c r="E361" s="13">
        <v>42.388862789999997</v>
      </c>
      <c r="F361" s="15">
        <v>41.784319089999997</v>
      </c>
      <c r="G361" s="13">
        <v>0.60454370000000002</v>
      </c>
    </row>
    <row r="362" spans="1:7" x14ac:dyDescent="0.25">
      <c r="D362" s="16" t="s">
        <v>229</v>
      </c>
      <c r="E362" s="22">
        <f>+SUM(E302:E361)</f>
        <v>5301.3956886799979</v>
      </c>
      <c r="F362" s="22">
        <f t="shared" ref="F362:G362" si="6">+SUM(F302:F361)</f>
        <v>5223.4656518399979</v>
      </c>
      <c r="G362" s="22">
        <f t="shared" si="6"/>
        <v>77.93003684</v>
      </c>
    </row>
  </sheetData>
  <mergeCells count="91">
    <mergeCell ref="A30:A89"/>
    <mergeCell ref="A94:A141"/>
    <mergeCell ref="A174:A209"/>
    <mergeCell ref="A214:A297"/>
    <mergeCell ref="A302:A361"/>
    <mergeCell ref="B342:B346"/>
    <mergeCell ref="B347:B351"/>
    <mergeCell ref="B352:B356"/>
    <mergeCell ref="B357:B361"/>
    <mergeCell ref="B312:B316"/>
    <mergeCell ref="B317:B321"/>
    <mergeCell ref="B322:B326"/>
    <mergeCell ref="B327:B331"/>
    <mergeCell ref="B332:B336"/>
    <mergeCell ref="B337:B341"/>
    <mergeCell ref="B307:B311"/>
    <mergeCell ref="B228:B234"/>
    <mergeCell ref="B235:B241"/>
    <mergeCell ref="B242:B248"/>
    <mergeCell ref="B249:B255"/>
    <mergeCell ref="B256:B262"/>
    <mergeCell ref="B263:B269"/>
    <mergeCell ref="B270:B276"/>
    <mergeCell ref="B277:B283"/>
    <mergeCell ref="B284:B290"/>
    <mergeCell ref="B291:B297"/>
    <mergeCell ref="B302:B306"/>
    <mergeCell ref="B221:B227"/>
    <mergeCell ref="B180:B182"/>
    <mergeCell ref="B183:B185"/>
    <mergeCell ref="B186:B188"/>
    <mergeCell ref="B189:B191"/>
    <mergeCell ref="B192:B194"/>
    <mergeCell ref="B195:B197"/>
    <mergeCell ref="B198:B200"/>
    <mergeCell ref="B201:B203"/>
    <mergeCell ref="B204:B206"/>
    <mergeCell ref="B207:B209"/>
    <mergeCell ref="B214:B220"/>
    <mergeCell ref="B177:B179"/>
    <mergeCell ref="B138:B141"/>
    <mergeCell ref="A146:A169"/>
    <mergeCell ref="B146:B147"/>
    <mergeCell ref="B148:B149"/>
    <mergeCell ref="B150:B151"/>
    <mergeCell ref="B152:B153"/>
    <mergeCell ref="B154:B155"/>
    <mergeCell ref="B156:B157"/>
    <mergeCell ref="B158:B159"/>
    <mergeCell ref="B160:B161"/>
    <mergeCell ref="B162:B163"/>
    <mergeCell ref="B164:B165"/>
    <mergeCell ref="B166:B167"/>
    <mergeCell ref="B168:B169"/>
    <mergeCell ref="B174:B176"/>
    <mergeCell ref="B134:B137"/>
    <mergeCell ref="B85:B89"/>
    <mergeCell ref="B94:B97"/>
    <mergeCell ref="B98:B101"/>
    <mergeCell ref="B102:B105"/>
    <mergeCell ref="B106:B109"/>
    <mergeCell ref="B110:B113"/>
    <mergeCell ref="B114:B117"/>
    <mergeCell ref="B118:B121"/>
    <mergeCell ref="B122:B125"/>
    <mergeCell ref="B126:B129"/>
    <mergeCell ref="B130:B133"/>
    <mergeCell ref="B80:B84"/>
    <mergeCell ref="B30:B34"/>
    <mergeCell ref="B35:B39"/>
    <mergeCell ref="B40:B44"/>
    <mergeCell ref="B45:B49"/>
    <mergeCell ref="B50:B54"/>
    <mergeCell ref="B55:B59"/>
    <mergeCell ref="B60:B64"/>
    <mergeCell ref="B65:B69"/>
    <mergeCell ref="B70:B74"/>
    <mergeCell ref="B75:B79"/>
    <mergeCell ref="B18:B19"/>
    <mergeCell ref="B20:B21"/>
    <mergeCell ref="B22:B23"/>
    <mergeCell ref="B24:B25"/>
    <mergeCell ref="A2:A25"/>
    <mergeCell ref="B6:B7"/>
    <mergeCell ref="B8:B9"/>
    <mergeCell ref="B10:B11"/>
    <mergeCell ref="B12:B13"/>
    <mergeCell ref="B14:B15"/>
    <mergeCell ref="B16:B17"/>
    <mergeCell ref="B2:B3"/>
    <mergeCell ref="B4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J9" sqref="J9"/>
    </sheetView>
  </sheetViews>
  <sheetFormatPr baseColWidth="10" defaultRowHeight="15" x14ac:dyDescent="0.25"/>
  <cols>
    <col min="1" max="1" width="26.7109375" bestFit="1" customWidth="1"/>
    <col min="4" max="4" width="7.140625" bestFit="1" customWidth="1"/>
    <col min="6" max="6" width="16.5703125" bestFit="1" customWidth="1"/>
    <col min="11" max="11" width="16.42578125" bestFit="1" customWidth="1"/>
  </cols>
  <sheetData>
    <row r="1" spans="1:12" x14ac:dyDescent="0.25">
      <c r="A1" s="27" t="s">
        <v>230</v>
      </c>
      <c r="B1" s="65" t="s">
        <v>231</v>
      </c>
      <c r="C1" s="66"/>
      <c r="D1" s="67"/>
      <c r="E1" s="65" t="s">
        <v>232</v>
      </c>
      <c r="F1" s="66"/>
      <c r="G1" s="67"/>
      <c r="H1" s="65" t="s">
        <v>233</v>
      </c>
      <c r="I1" s="66"/>
      <c r="J1" s="67"/>
    </row>
    <row r="2" spans="1:12" x14ac:dyDescent="0.25">
      <c r="A2" s="27" t="s">
        <v>234</v>
      </c>
      <c r="B2" s="27" t="s">
        <v>235</v>
      </c>
      <c r="C2" s="27" t="s">
        <v>236</v>
      </c>
      <c r="D2" s="27" t="s">
        <v>237</v>
      </c>
      <c r="E2" s="27" t="s">
        <v>238</v>
      </c>
      <c r="F2" s="27" t="s">
        <v>239</v>
      </c>
      <c r="G2" s="27" t="s">
        <v>240</v>
      </c>
      <c r="H2" s="27" t="s">
        <v>241</v>
      </c>
      <c r="I2" s="27" t="s">
        <v>242</v>
      </c>
      <c r="J2" s="27" t="s">
        <v>243</v>
      </c>
    </row>
    <row r="3" spans="1:12" x14ac:dyDescent="0.25">
      <c r="A3" t="s">
        <v>244</v>
      </c>
      <c r="B3">
        <v>500</v>
      </c>
      <c r="C3">
        <v>230</v>
      </c>
      <c r="D3">
        <v>115</v>
      </c>
      <c r="E3">
        <v>250</v>
      </c>
      <c r="F3">
        <v>50</v>
      </c>
      <c r="G3">
        <v>10</v>
      </c>
      <c r="H3">
        <v>10</v>
      </c>
      <c r="I3">
        <v>8.6</v>
      </c>
      <c r="J3">
        <v>6</v>
      </c>
      <c r="K3" t="s">
        <v>247</v>
      </c>
      <c r="L3" t="s">
        <v>246</v>
      </c>
    </row>
    <row r="4" spans="1:12" x14ac:dyDescent="0.25">
      <c r="A4" t="s">
        <v>248</v>
      </c>
      <c r="B4">
        <v>230</v>
      </c>
      <c r="C4">
        <v>115</v>
      </c>
      <c r="D4">
        <v>13.8</v>
      </c>
      <c r="E4">
        <v>150</v>
      </c>
      <c r="F4">
        <v>150</v>
      </c>
      <c r="G4">
        <v>50</v>
      </c>
      <c r="H4">
        <v>9</v>
      </c>
      <c r="I4">
        <v>2.13</v>
      </c>
      <c r="J4">
        <v>3.23</v>
      </c>
      <c r="K4" t="s">
        <v>249</v>
      </c>
    </row>
    <row r="5" spans="1:12" x14ac:dyDescent="0.25">
      <c r="K5" t="s">
        <v>250</v>
      </c>
    </row>
    <row r="7" spans="1:12" x14ac:dyDescent="0.25">
      <c r="A7" s="28" t="s">
        <v>251</v>
      </c>
      <c r="B7" s="68" t="s">
        <v>253</v>
      </c>
      <c r="C7" s="68"/>
      <c r="D7" s="68" t="s">
        <v>254</v>
      </c>
      <c r="E7" s="68"/>
      <c r="F7" s="28" t="s">
        <v>255</v>
      </c>
      <c r="G7" s="28" t="s">
        <v>256</v>
      </c>
    </row>
    <row r="8" spans="1:12" x14ac:dyDescent="0.25">
      <c r="A8" s="28" t="s">
        <v>252</v>
      </c>
      <c r="B8" s="28" t="s">
        <v>257</v>
      </c>
      <c r="C8" s="28" t="s">
        <v>258</v>
      </c>
      <c r="D8" s="28" t="s">
        <v>257</v>
      </c>
      <c r="E8" s="28" t="s">
        <v>258</v>
      </c>
      <c r="F8" s="28" t="s">
        <v>261</v>
      </c>
      <c r="G8" s="28" t="s">
        <v>262</v>
      </c>
    </row>
    <row r="9" spans="1:12" x14ac:dyDescent="0.25">
      <c r="A9" t="s">
        <v>259</v>
      </c>
      <c r="B9">
        <v>1005</v>
      </c>
      <c r="C9">
        <v>675.6</v>
      </c>
      <c r="D9">
        <v>461.2</v>
      </c>
      <c r="E9">
        <v>309.89999999999998</v>
      </c>
      <c r="F9">
        <v>0.08</v>
      </c>
      <c r="G9">
        <v>849</v>
      </c>
      <c r="I9" t="s">
        <v>245</v>
      </c>
      <c r="J9" t="s">
        <v>265</v>
      </c>
    </row>
    <row r="10" spans="1:12" x14ac:dyDescent="0.25">
      <c r="A10" t="s">
        <v>260</v>
      </c>
      <c r="B10">
        <v>1003</v>
      </c>
      <c r="C10">
        <v>673.7</v>
      </c>
      <c r="D10">
        <v>366.2</v>
      </c>
      <c r="E10">
        <v>246</v>
      </c>
      <c r="F10">
        <v>0.08</v>
      </c>
      <c r="G10">
        <v>832</v>
      </c>
      <c r="I10" t="s">
        <v>264</v>
      </c>
    </row>
    <row r="11" spans="1:12" x14ac:dyDescent="0.25">
      <c r="A11" t="s">
        <v>263</v>
      </c>
      <c r="B11">
        <v>1117</v>
      </c>
      <c r="C11">
        <v>750.6</v>
      </c>
      <c r="D11">
        <v>407.6</v>
      </c>
      <c r="E11">
        <v>273.89999999999998</v>
      </c>
      <c r="F11">
        <v>7.1999999999999995E-2</v>
      </c>
      <c r="G11">
        <v>901</v>
      </c>
    </row>
  </sheetData>
  <mergeCells count="5">
    <mergeCell ref="B1:D1"/>
    <mergeCell ref="E1:G1"/>
    <mergeCell ref="H1:J1"/>
    <mergeCell ref="B7:C7"/>
    <mergeCell ref="D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22" sqref="J22"/>
    </sheetView>
  </sheetViews>
  <sheetFormatPr baseColWidth="10" defaultRowHeight="15" x14ac:dyDescent="0.25"/>
  <cols>
    <col min="1" max="1" width="48.7109375" style="69" bestFit="1" customWidth="1"/>
    <col min="2" max="2" width="13.7109375" bestFit="1" customWidth="1"/>
    <col min="3" max="3" width="12.140625" hidden="1" customWidth="1"/>
    <col min="8" max="8" width="5.140625" customWidth="1"/>
  </cols>
  <sheetData>
    <row r="1" spans="1:14" ht="15.75" thickBot="1" x14ac:dyDescent="0.3">
      <c r="A1" s="69" t="s">
        <v>266</v>
      </c>
      <c r="B1" t="s">
        <v>267</v>
      </c>
      <c r="D1" t="s">
        <v>268</v>
      </c>
      <c r="I1" s="70" t="s">
        <v>269</v>
      </c>
      <c r="J1" s="70"/>
      <c r="K1" s="70"/>
      <c r="L1" s="70"/>
      <c r="M1" s="70"/>
      <c r="N1" s="70"/>
    </row>
    <row r="2" spans="1:14" x14ac:dyDescent="0.25">
      <c r="A2" s="69" t="s">
        <v>270</v>
      </c>
      <c r="B2" t="s">
        <v>271</v>
      </c>
      <c r="D2" t="s">
        <v>272</v>
      </c>
      <c r="I2" s="71" t="s">
        <v>273</v>
      </c>
      <c r="J2" s="72" t="s">
        <v>274</v>
      </c>
      <c r="K2" s="72" t="s">
        <v>275</v>
      </c>
      <c r="L2" s="72" t="s">
        <v>276</v>
      </c>
      <c r="M2" s="72" t="s">
        <v>277</v>
      </c>
      <c r="N2" s="72" t="s">
        <v>278</v>
      </c>
    </row>
    <row r="3" spans="1:14" x14ac:dyDescent="0.25">
      <c r="B3" t="s">
        <v>279</v>
      </c>
      <c r="D3">
        <v>2500</v>
      </c>
      <c r="I3" s="73">
        <v>69</v>
      </c>
      <c r="J3" s="74">
        <v>0.1739</v>
      </c>
      <c r="K3" s="74">
        <v>0.44040000000000001</v>
      </c>
      <c r="L3" s="74">
        <v>0.42670000000000002</v>
      </c>
      <c r="M3" s="74">
        <v>1.7018</v>
      </c>
      <c r="N3" s="74">
        <v>2.3975</v>
      </c>
    </row>
    <row r="4" spans="1:14" x14ac:dyDescent="0.25">
      <c r="F4" s="75" t="s">
        <v>280</v>
      </c>
      <c r="G4" s="75"/>
      <c r="I4" s="76">
        <v>115</v>
      </c>
      <c r="J4" s="77">
        <v>7.3899999999999993E-2</v>
      </c>
      <c r="K4" s="77">
        <v>0.4491</v>
      </c>
      <c r="L4" s="77">
        <v>0.38819999999999999</v>
      </c>
      <c r="M4" s="77">
        <v>1.5217000000000001</v>
      </c>
      <c r="N4" s="77">
        <v>2.1055999999999999</v>
      </c>
    </row>
    <row r="5" spans="1:14" x14ac:dyDescent="0.25">
      <c r="A5" s="78" t="s">
        <v>281</v>
      </c>
      <c r="B5" s="79" t="s">
        <v>282</v>
      </c>
      <c r="C5" s="79" t="s">
        <v>283</v>
      </c>
      <c r="D5" s="80" t="s">
        <v>284</v>
      </c>
      <c r="E5" s="80"/>
      <c r="F5" s="80" t="s">
        <v>285</v>
      </c>
      <c r="G5" s="80"/>
      <c r="I5" s="73">
        <v>230</v>
      </c>
      <c r="J5" s="74">
        <v>6.2100000000000002E-2</v>
      </c>
      <c r="K5" s="74">
        <v>0.48259999999999997</v>
      </c>
      <c r="L5" s="74">
        <v>0.36709999999999998</v>
      </c>
      <c r="M5" s="74">
        <v>1.4036999999999999</v>
      </c>
      <c r="N5" s="74">
        <v>1.8075000000000001</v>
      </c>
    </row>
    <row r="6" spans="1:14" x14ac:dyDescent="0.25">
      <c r="A6" s="78" t="s">
        <v>286</v>
      </c>
      <c r="B6" s="81">
        <v>2535.37</v>
      </c>
      <c r="C6" s="82"/>
      <c r="D6" s="79" t="s">
        <v>287</v>
      </c>
      <c r="E6" s="79" t="s">
        <v>288</v>
      </c>
      <c r="F6" s="79" t="s">
        <v>287</v>
      </c>
      <c r="G6" s="79" t="s">
        <v>288</v>
      </c>
      <c r="I6" s="76">
        <v>345</v>
      </c>
      <c r="J6" s="77">
        <v>3.73E-2</v>
      </c>
      <c r="K6" s="77">
        <v>0.36649999999999999</v>
      </c>
      <c r="L6" s="77">
        <v>0.3422</v>
      </c>
      <c r="M6" s="77">
        <v>1.236</v>
      </c>
      <c r="N6" s="77">
        <v>2.0931999999999999</v>
      </c>
    </row>
    <row r="7" spans="1:14" ht="15.75" thickBot="1" x14ac:dyDescent="0.3">
      <c r="A7" s="78" t="s">
        <v>289</v>
      </c>
      <c r="B7" s="83">
        <v>45.9</v>
      </c>
      <c r="C7" s="79">
        <v>1.81</v>
      </c>
      <c r="D7" s="83">
        <f>+$B$7*J7</f>
        <v>0.79865999999999993</v>
      </c>
      <c r="E7" s="83">
        <f>+$B$7*K7</f>
        <v>15.482069999999998</v>
      </c>
      <c r="F7" s="83">
        <f>+D7/$D$3</f>
        <v>3.1946399999999999E-4</v>
      </c>
      <c r="G7" s="83">
        <f>+E7/$D$3</f>
        <v>6.1928279999999992E-3</v>
      </c>
      <c r="I7" s="84">
        <v>500</v>
      </c>
      <c r="J7" s="85">
        <v>1.7399999999999999E-2</v>
      </c>
      <c r="K7" s="85">
        <v>0.33729999999999999</v>
      </c>
      <c r="L7" s="85">
        <v>0.28760000000000002</v>
      </c>
      <c r="M7" s="85">
        <v>1.1800999999999999</v>
      </c>
      <c r="N7" s="85">
        <v>2.1739000000000002</v>
      </c>
    </row>
    <row r="8" spans="1:14" x14ac:dyDescent="0.25">
      <c r="A8" s="78" t="s">
        <v>290</v>
      </c>
      <c r="B8" s="83">
        <v>2489.4699999999998</v>
      </c>
      <c r="C8" s="79">
        <v>98.19</v>
      </c>
      <c r="D8" s="83">
        <f>+B8*$J$7</f>
        <v>43.316777999999992</v>
      </c>
      <c r="E8" s="83">
        <f>+B8*$K$7</f>
        <v>839.69823099999985</v>
      </c>
      <c r="F8" s="83">
        <f t="shared" ref="F8:G23" si="0">+D8/$D$3</f>
        <v>1.7326711199999997E-2</v>
      </c>
      <c r="G8" s="83">
        <f t="shared" si="0"/>
        <v>0.33587929239999992</v>
      </c>
    </row>
    <row r="9" spans="1:14" x14ac:dyDescent="0.25">
      <c r="A9" s="78" t="s">
        <v>291</v>
      </c>
      <c r="B9" s="83">
        <v>165.9</v>
      </c>
      <c r="C9" s="79">
        <f>+(B9/$B$23)*100</f>
        <v>6.8048696451131274</v>
      </c>
      <c r="D9" s="83">
        <f t="shared" ref="D9:D21" si="1">+B9*$J$7</f>
        <v>2.88666</v>
      </c>
      <c r="E9" s="83">
        <f t="shared" ref="E9:E22" si="2">+B9*$K$7</f>
        <v>55.958069999999999</v>
      </c>
      <c r="F9" s="83">
        <f t="shared" si="0"/>
        <v>1.1546639999999999E-3</v>
      </c>
      <c r="G9" s="83">
        <f t="shared" si="0"/>
        <v>2.2383227999999998E-2</v>
      </c>
      <c r="H9" s="16"/>
    </row>
    <row r="10" spans="1:14" x14ac:dyDescent="0.25">
      <c r="A10" s="78" t="s">
        <v>292</v>
      </c>
      <c r="B10" s="83">
        <v>244.51</v>
      </c>
      <c r="C10" s="79">
        <f t="shared" ref="C10:C22" si="3">+(B10/$B$23)*100</f>
        <v>10.02928678075112</v>
      </c>
      <c r="D10" s="83">
        <f t="shared" si="1"/>
        <v>4.2544739999999992</v>
      </c>
      <c r="E10" s="83">
        <f t="shared" si="2"/>
        <v>82.47322299999999</v>
      </c>
      <c r="F10" s="83">
        <f t="shared" si="0"/>
        <v>1.7017895999999998E-3</v>
      </c>
      <c r="G10" s="83">
        <f t="shared" si="0"/>
        <v>3.2989289199999994E-2</v>
      </c>
    </row>
    <row r="11" spans="1:14" x14ac:dyDescent="0.25">
      <c r="A11" s="78" t="s">
        <v>293</v>
      </c>
      <c r="B11" s="83">
        <v>246.01</v>
      </c>
      <c r="C11" s="79">
        <f t="shared" si="3"/>
        <v>10.090813631068597</v>
      </c>
      <c r="D11" s="83">
        <f t="shared" si="1"/>
        <v>4.2805739999999997</v>
      </c>
      <c r="E11" s="83">
        <f t="shared" si="2"/>
        <v>82.979172999999989</v>
      </c>
      <c r="F11" s="83">
        <f t="shared" si="0"/>
        <v>1.7122295999999998E-3</v>
      </c>
      <c r="G11" s="83">
        <f t="shared" si="0"/>
        <v>3.3191669199999996E-2</v>
      </c>
    </row>
    <row r="12" spans="1:14" x14ac:dyDescent="0.25">
      <c r="A12" s="78" t="s">
        <v>294</v>
      </c>
      <c r="B12" s="83">
        <v>145.97999999999999</v>
      </c>
      <c r="C12" s="79">
        <f t="shared" si="3"/>
        <v>5.9877930728970119</v>
      </c>
      <c r="D12" s="83">
        <f t="shared" si="1"/>
        <v>2.5400519999999998</v>
      </c>
      <c r="E12" s="83">
        <f t="shared" si="2"/>
        <v>49.239053999999996</v>
      </c>
      <c r="F12" s="83">
        <f t="shared" si="0"/>
        <v>1.0160207999999999E-3</v>
      </c>
      <c r="G12" s="83">
        <f t="shared" si="0"/>
        <v>1.9695621599999998E-2</v>
      </c>
    </row>
    <row r="13" spans="1:14" x14ac:dyDescent="0.25">
      <c r="A13" s="78" t="s">
        <v>295</v>
      </c>
      <c r="B13" s="83">
        <v>90.77</v>
      </c>
      <c r="C13" s="79">
        <f t="shared" si="3"/>
        <v>3.723194802211685</v>
      </c>
      <c r="D13" s="83">
        <f t="shared" si="1"/>
        <v>1.5793979999999999</v>
      </c>
      <c r="E13" s="83">
        <f t="shared" si="2"/>
        <v>30.616720999999998</v>
      </c>
      <c r="F13" s="83">
        <f t="shared" si="0"/>
        <v>6.3175919999999993E-4</v>
      </c>
      <c r="G13" s="83">
        <f t="shared" si="0"/>
        <v>1.2246688399999999E-2</v>
      </c>
    </row>
    <row r="14" spans="1:14" x14ac:dyDescent="0.25">
      <c r="A14" s="78" t="s">
        <v>296</v>
      </c>
      <c r="B14" s="83">
        <v>236.61</v>
      </c>
      <c r="C14" s="79">
        <f t="shared" si="3"/>
        <v>9.7052453690790674</v>
      </c>
      <c r="D14" s="83">
        <f t="shared" si="1"/>
        <v>4.1170140000000002</v>
      </c>
      <c r="E14" s="83">
        <f t="shared" si="2"/>
        <v>79.808553000000003</v>
      </c>
      <c r="F14" s="83">
        <f t="shared" si="0"/>
        <v>1.6468056000000001E-3</v>
      </c>
      <c r="G14" s="83">
        <f t="shared" si="0"/>
        <v>3.1923421200000003E-2</v>
      </c>
    </row>
    <row r="15" spans="1:14" x14ac:dyDescent="0.25">
      <c r="A15" s="78" t="s">
        <v>297</v>
      </c>
      <c r="B15" s="83">
        <v>187.13</v>
      </c>
      <c r="C15" s="79">
        <f t="shared" si="3"/>
        <v>7.6756796666065066</v>
      </c>
      <c r="D15" s="83">
        <f t="shared" si="1"/>
        <v>3.2560619999999996</v>
      </c>
      <c r="E15" s="83">
        <f t="shared" si="2"/>
        <v>63.118948999999994</v>
      </c>
      <c r="F15" s="83">
        <f t="shared" si="0"/>
        <v>1.3024247999999998E-3</v>
      </c>
      <c r="G15" s="83">
        <f t="shared" si="0"/>
        <v>2.5247579599999997E-2</v>
      </c>
    </row>
    <row r="16" spans="1:14" x14ac:dyDescent="0.25">
      <c r="A16" s="78" t="s">
        <v>298</v>
      </c>
      <c r="B16" s="83">
        <v>185.15</v>
      </c>
      <c r="C16" s="79">
        <f t="shared" si="3"/>
        <v>7.5944642241874361</v>
      </c>
      <c r="D16" s="83">
        <f t="shared" si="1"/>
        <v>3.2216100000000001</v>
      </c>
      <c r="E16" s="83">
        <f t="shared" si="2"/>
        <v>62.451095000000002</v>
      </c>
      <c r="F16" s="83">
        <f t="shared" si="0"/>
        <v>1.288644E-3</v>
      </c>
      <c r="G16" s="83">
        <f t="shared" si="0"/>
        <v>2.4980438000000001E-2</v>
      </c>
    </row>
    <row r="17" spans="1:7" x14ac:dyDescent="0.25">
      <c r="A17" s="78" t="s">
        <v>299</v>
      </c>
      <c r="B17" s="83">
        <v>182.77</v>
      </c>
      <c r="C17" s="79">
        <f t="shared" si="3"/>
        <v>7.4968416216837035</v>
      </c>
      <c r="D17" s="83">
        <f t="shared" si="1"/>
        <v>3.1801979999999999</v>
      </c>
      <c r="E17" s="83">
        <f t="shared" si="2"/>
        <v>61.648321000000003</v>
      </c>
      <c r="F17" s="83">
        <f t="shared" si="0"/>
        <v>1.2720792E-3</v>
      </c>
      <c r="G17" s="83">
        <f t="shared" si="0"/>
        <v>2.46593284E-2</v>
      </c>
    </row>
    <row r="18" spans="1:7" x14ac:dyDescent="0.25">
      <c r="A18" s="78" t="s">
        <v>300</v>
      </c>
      <c r="B18" s="83">
        <v>132.16</v>
      </c>
      <c r="C18" s="79">
        <f t="shared" si="3"/>
        <v>5.4209256919719762</v>
      </c>
      <c r="D18" s="83">
        <f t="shared" si="1"/>
        <v>2.2995839999999999</v>
      </c>
      <c r="E18" s="83">
        <f t="shared" si="2"/>
        <v>44.577567999999999</v>
      </c>
      <c r="F18" s="83">
        <f t="shared" si="0"/>
        <v>9.1983359999999999E-4</v>
      </c>
      <c r="G18" s="83">
        <f t="shared" si="0"/>
        <v>1.7831027199999998E-2</v>
      </c>
    </row>
    <row r="19" spans="1:7" x14ac:dyDescent="0.25">
      <c r="A19" s="78" t="s">
        <v>301</v>
      </c>
      <c r="B19" s="83">
        <v>131.46</v>
      </c>
      <c r="C19" s="79">
        <f t="shared" si="3"/>
        <v>5.39221316182382</v>
      </c>
      <c r="D19" s="83">
        <f t="shared" si="1"/>
        <v>2.287404</v>
      </c>
      <c r="E19" s="83">
        <f t="shared" si="2"/>
        <v>44.341458000000003</v>
      </c>
      <c r="F19" s="83">
        <f t="shared" si="0"/>
        <v>9.1496160000000004E-4</v>
      </c>
      <c r="G19" s="83">
        <f t="shared" si="0"/>
        <v>1.7736583200000003E-2</v>
      </c>
    </row>
    <row r="20" spans="1:7" x14ac:dyDescent="0.25">
      <c r="A20" s="78" t="s">
        <v>302</v>
      </c>
      <c r="B20" s="83">
        <v>140.91</v>
      </c>
      <c r="C20" s="79">
        <f t="shared" si="3"/>
        <v>5.7798323188239342</v>
      </c>
      <c r="D20" s="83">
        <f t="shared" si="1"/>
        <v>2.4518339999999998</v>
      </c>
      <c r="E20" s="83">
        <f t="shared" si="2"/>
        <v>47.528942999999998</v>
      </c>
      <c r="F20" s="83">
        <f t="shared" si="0"/>
        <v>9.807335999999999E-4</v>
      </c>
      <c r="G20" s="83">
        <f t="shared" si="0"/>
        <v>1.9011577200000001E-2</v>
      </c>
    </row>
    <row r="21" spans="1:7" x14ac:dyDescent="0.25">
      <c r="A21" s="78" t="s">
        <v>303</v>
      </c>
      <c r="B21" s="83">
        <v>106.25</v>
      </c>
      <c r="C21" s="79">
        <f t="shared" si="3"/>
        <v>4.3581518974880638</v>
      </c>
      <c r="D21" s="83">
        <f t="shared" si="1"/>
        <v>1.8487499999999999</v>
      </c>
      <c r="E21" s="83">
        <f t="shared" si="2"/>
        <v>35.838124999999998</v>
      </c>
      <c r="F21" s="83">
        <f t="shared" si="0"/>
        <v>7.3949999999999992E-4</v>
      </c>
      <c r="G21" s="83">
        <f t="shared" si="0"/>
        <v>1.4335249999999999E-2</v>
      </c>
    </row>
    <row r="22" spans="1:7" x14ac:dyDescent="0.25">
      <c r="A22" s="78" t="s">
        <v>304</v>
      </c>
      <c r="B22" s="83">
        <v>242.35</v>
      </c>
      <c r="C22" s="79">
        <f t="shared" si="3"/>
        <v>9.9406881162939502</v>
      </c>
      <c r="D22" s="83">
        <f>+B22*$J$7</f>
        <v>4.2168899999999994</v>
      </c>
      <c r="E22" s="83">
        <f t="shared" si="2"/>
        <v>81.744654999999995</v>
      </c>
      <c r="F22" s="83">
        <f t="shared" si="0"/>
        <v>1.6867559999999998E-3</v>
      </c>
      <c r="G22" s="83">
        <f t="shared" si="0"/>
        <v>3.2697862000000001E-2</v>
      </c>
    </row>
    <row r="23" spans="1:7" hidden="1" x14ac:dyDescent="0.25">
      <c r="A23" s="69" t="s">
        <v>305</v>
      </c>
      <c r="B23">
        <f>+SUM(B9:B22)</f>
        <v>2437.96</v>
      </c>
      <c r="D23">
        <f t="shared" ref="D23" si="4">+$B$7*J23</f>
        <v>0</v>
      </c>
    </row>
    <row r="24" spans="1:7" x14ac:dyDescent="0.25">
      <c r="B24">
        <f>+SUM(B9:B22)</f>
        <v>2437.96</v>
      </c>
    </row>
    <row r="25" spans="1:7" x14ac:dyDescent="0.25">
      <c r="B25">
        <f>+B6-B24</f>
        <v>97.409999999999854</v>
      </c>
    </row>
  </sheetData>
  <mergeCells count="4">
    <mergeCell ref="I1:N1"/>
    <mergeCell ref="F4:G4"/>
    <mergeCell ref="D5:E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Nodos del sistema</vt:lpstr>
      <vt:lpstr>capacidad de generadoras</vt:lpstr>
      <vt:lpstr>Ubicacion geografica</vt:lpstr>
      <vt:lpstr>Modelo_simp_departamentos</vt:lpstr>
      <vt:lpstr>Generacion Termica</vt:lpstr>
      <vt:lpstr>Generacion hidrica</vt:lpstr>
      <vt:lpstr>Demanda anuales</vt:lpstr>
      <vt:lpstr>Transformadores_Lineas</vt:lpstr>
      <vt:lpstr>Lineas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2018-01-30T23:24:42Z</dcterms:created>
  <dcterms:modified xsi:type="dcterms:W3CDTF">2018-11-10T21:10:42Z</dcterms:modified>
</cp:coreProperties>
</file>