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4055" windowHeight="510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24" i="1"/>
  <c r="C23"/>
  <c r="C22"/>
  <c r="G14"/>
  <c r="G13"/>
  <c r="G12"/>
  <c r="F12"/>
  <c r="G9"/>
  <c r="H7"/>
  <c r="F4" s="1"/>
  <c r="G3"/>
  <c r="C3"/>
  <c r="C5"/>
  <c r="C16"/>
  <c r="C4"/>
  <c r="C15"/>
  <c r="F6"/>
  <c r="G6"/>
  <c r="F7"/>
  <c r="C13"/>
  <c r="C6"/>
  <c r="C8"/>
  <c r="C12"/>
  <c r="C11"/>
  <c r="C7"/>
</calcChain>
</file>

<file path=xl/sharedStrings.xml><?xml version="1.0" encoding="utf-8"?>
<sst xmlns="http://schemas.openxmlformats.org/spreadsheetml/2006/main" count="35" uniqueCount="30">
  <si>
    <t>kg/sg</t>
  </si>
  <si>
    <t>Lb/sg</t>
  </si>
  <si>
    <t>W1</t>
  </si>
  <si>
    <t>P1</t>
  </si>
  <si>
    <t>H1</t>
  </si>
  <si>
    <t>psi</t>
  </si>
  <si>
    <t>BTU/Lb</t>
  </si>
  <si>
    <t>v1</t>
  </si>
  <si>
    <t>Ft3/Lb</t>
  </si>
  <si>
    <t>D7 (nºBombas)</t>
  </si>
  <si>
    <t>Caudal m/hr</t>
  </si>
  <si>
    <t>m3/hr</t>
  </si>
  <si>
    <t>m H2O</t>
  </si>
  <si>
    <t>TDH</t>
  </si>
  <si>
    <t>Potencia</t>
  </si>
  <si>
    <t>rho</t>
  </si>
  <si>
    <t>Lb/Ft3</t>
  </si>
  <si>
    <t>ft H2O</t>
  </si>
  <si>
    <t>BTU/sg</t>
  </si>
  <si>
    <t>Caudal volume</t>
  </si>
  <si>
    <t>Ft3/min</t>
  </si>
  <si>
    <t>Ft3/sg</t>
  </si>
  <si>
    <t>kW</t>
  </si>
  <si>
    <t>VALIDACION DEL EJEMPO BOMBALUIS2.DAT</t>
  </si>
  <si>
    <t>kPa</t>
  </si>
  <si>
    <t>Bar</t>
  </si>
  <si>
    <t>VALIDACION DEL EJEMPO NB.DAT</t>
  </si>
  <si>
    <t>AP</t>
  </si>
  <si>
    <t>Caudal</t>
  </si>
  <si>
    <t>vol.específico</t>
  </si>
</sst>
</file>

<file path=xl/styles.xml><?xml version="1.0" encoding="utf-8"?>
<styleSheet xmlns="http://schemas.openxmlformats.org/spreadsheetml/2006/main">
  <numFmts count="2">
    <numFmt numFmtId="164" formatCode="#.##000"/>
    <numFmt numFmtId="165" formatCode="0.0000E+00"/>
  </numFmts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4"/>
  <sheetViews>
    <sheetView tabSelected="1" topLeftCell="A15" workbookViewId="0">
      <selection activeCell="C23" sqref="C23"/>
    </sheetView>
  </sheetViews>
  <sheetFormatPr baseColWidth="10" defaultRowHeight="15"/>
  <cols>
    <col min="2" max="2" width="14.5703125" customWidth="1"/>
    <col min="5" max="5" width="4.85546875" customWidth="1"/>
    <col min="7" max="7" width="12" bestFit="1" customWidth="1"/>
  </cols>
  <sheetData>
    <row r="1" spans="2:10">
      <c r="C1" s="4" t="s">
        <v>23</v>
      </c>
      <c r="D1" s="4"/>
      <c r="E1" s="4"/>
      <c r="F1" s="4"/>
    </row>
    <row r="3" spans="2:10">
      <c r="B3" t="s">
        <v>2</v>
      </c>
      <c r="C3" s="1">
        <f>721.0388</f>
        <v>721.03880000000004</v>
      </c>
      <c r="D3" t="s">
        <v>0</v>
      </c>
      <c r="F3" t="s">
        <v>14</v>
      </c>
      <c r="G3">
        <f>(C3)*(2736.38)*( (0.001012+0.001011)/2)/0.85</f>
        <v>2347.9130203373602</v>
      </c>
      <c r="H3" t="s">
        <v>22</v>
      </c>
      <c r="I3" s="3">
        <v>2227.37</v>
      </c>
      <c r="J3" t="s">
        <v>18</v>
      </c>
    </row>
    <row r="4" spans="2:10">
      <c r="B4" t="s">
        <v>2</v>
      </c>
      <c r="C4" s="1">
        <f>1589.5917</f>
        <v>1589.5916999999999</v>
      </c>
      <c r="D4" t="s">
        <v>1</v>
      </c>
      <c r="F4" s="3">
        <f>(C4)*(H7-C6)-I3</f>
        <v>0.5100047635332885</v>
      </c>
    </row>
    <row r="5" spans="2:10">
      <c r="B5" t="s">
        <v>3</v>
      </c>
      <c r="C5">
        <f>122.2755</f>
        <v>122.27549999999999</v>
      </c>
      <c r="D5" t="s">
        <v>5</v>
      </c>
    </row>
    <row r="6" spans="2:10">
      <c r="B6" t="s">
        <v>4</v>
      </c>
      <c r="C6">
        <f>G6/F6</f>
        <v>90.154423306186686</v>
      </c>
      <c r="D6" t="s">
        <v>6</v>
      </c>
      <c r="F6" s="2">
        <f>2.326009</f>
        <v>2.326009</v>
      </c>
      <c r="G6">
        <f>209.7</f>
        <v>209.7</v>
      </c>
    </row>
    <row r="7" spans="2:10">
      <c r="B7" t="s">
        <v>7</v>
      </c>
      <c r="C7">
        <f>0.0162</f>
        <v>1.6199999999999999E-2</v>
      </c>
      <c r="D7" t="s">
        <v>8</v>
      </c>
      <c r="F7" s="2">
        <f>2.326009</f>
        <v>2.326009</v>
      </c>
      <c r="G7">
        <v>212.96</v>
      </c>
      <c r="H7">
        <f>G7/F7</f>
        <v>91.555965604604282</v>
      </c>
    </row>
    <row r="8" spans="2:10">
      <c r="B8" t="s">
        <v>15</v>
      </c>
      <c r="C8">
        <f>1/C7</f>
        <v>61.728395061728399</v>
      </c>
      <c r="D8" t="s">
        <v>16</v>
      </c>
    </row>
    <row r="9" spans="2:10">
      <c r="B9" t="s">
        <v>9</v>
      </c>
      <c r="C9">
        <v>3</v>
      </c>
      <c r="G9">
        <f>C7/16.01846</f>
        <v>1.0113331743500935E-3</v>
      </c>
    </row>
    <row r="11" spans="2:10">
      <c r="B11" t="s">
        <v>10</v>
      </c>
      <c r="C11">
        <f>(C4/C9)*C7*3600*0.02831685</f>
        <v>875.03774595401876</v>
      </c>
      <c r="D11" t="s">
        <v>11</v>
      </c>
    </row>
    <row r="12" spans="2:10">
      <c r="B12" t="s">
        <v>13</v>
      </c>
      <c r="C12">
        <f>282.33</f>
        <v>282.33</v>
      </c>
      <c r="D12" t="s">
        <v>12</v>
      </c>
      <c r="F12">
        <f>C12*9.8*(1/G9)</f>
        <v>2735828.3799777781</v>
      </c>
      <c r="G12">
        <f>F12/1000</f>
        <v>2735.8283799777782</v>
      </c>
      <c r="H12" t="s">
        <v>24</v>
      </c>
    </row>
    <row r="13" spans="2:10">
      <c r="C13">
        <f>3.28083*C12</f>
        <v>926.27673389999995</v>
      </c>
      <c r="D13" t="s">
        <v>17</v>
      </c>
      <c r="G13">
        <f>27.3582</f>
        <v>27.3582</v>
      </c>
      <c r="H13" t="s">
        <v>25</v>
      </c>
    </row>
    <row r="14" spans="2:10">
      <c r="G14">
        <f>35.7944-8.4306</f>
        <v>27.363800000000005</v>
      </c>
      <c r="H14" t="s">
        <v>25</v>
      </c>
    </row>
    <row r="15" spans="2:10">
      <c r="B15" t="s">
        <v>19</v>
      </c>
      <c r="C15">
        <f>C4*C7*60</f>
        <v>1545.0831323999998</v>
      </c>
      <c r="D15" t="s">
        <v>20</v>
      </c>
    </row>
    <row r="16" spans="2:10">
      <c r="C16">
        <f>C15/60</f>
        <v>25.751385539999998</v>
      </c>
      <c r="D16" t="s">
        <v>21</v>
      </c>
    </row>
    <row r="20" spans="2:4">
      <c r="B20" s="4" t="s">
        <v>26</v>
      </c>
      <c r="C20" s="5"/>
      <c r="D20" s="5"/>
    </row>
    <row r="22" spans="2:4">
      <c r="B22" t="s">
        <v>28</v>
      </c>
      <c r="C22">
        <f>4865900/3600</f>
        <v>1351.6388888888889</v>
      </c>
      <c r="D22" t="s">
        <v>1</v>
      </c>
    </row>
    <row r="23" spans="2:4">
      <c r="B23" t="s">
        <v>27</v>
      </c>
      <c r="C23">
        <f>581.871-196.638</f>
        <v>385.23299999999995</v>
      </c>
      <c r="D23" t="s">
        <v>5</v>
      </c>
    </row>
    <row r="24" spans="2:4">
      <c r="B24" t="s">
        <v>29</v>
      </c>
      <c r="C24">
        <f>(0.01614+0.01612)/2</f>
        <v>1.6129999999999999E-2</v>
      </c>
      <c r="D24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LUISCOCO</dc:creator>
  <cp:lastModifiedBy>LUISCOCO</cp:lastModifiedBy>
  <dcterms:created xsi:type="dcterms:W3CDTF">2011-02-12T01:48:41Z</dcterms:created>
  <dcterms:modified xsi:type="dcterms:W3CDTF">2011-02-12T13:55:44Z</dcterms:modified>
</cp:coreProperties>
</file>