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sers\epile\Desktop\ITESO\6to Semestre\Administración de Riesgos\Administracion_de_Riesgos\Ejercicios\"/>
    </mc:Choice>
  </mc:AlternateContent>
  <xr:revisionPtr revIDLastSave="0" documentId="13_ncr:1_{E2F6C037-AFC6-4F2A-94C0-E3BBEFA7C4F9}" xr6:coauthVersionLast="47" xr6:coauthVersionMax="47" xr10:uidLastSave="{00000000-0000-0000-0000-000000000000}"/>
  <bookViews>
    <workbookView xWindow="-16320" yWindow="-6900" windowWidth="16440" windowHeight="28320" activeTab="1" xr2:uid="{00000000-000D-0000-FFFF-FFFF00000000}"/>
  </bookViews>
  <sheets>
    <sheet name="No.1" sheetId="7" r:id="rId1"/>
    <sheet name="No. 2" sheetId="4" r:id="rId2"/>
    <sheet name="No.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4" l="1"/>
  <c r="K28" i="4"/>
  <c r="H28" i="4"/>
  <c r="C23" i="7"/>
  <c r="C19" i="7"/>
  <c r="L24" i="5"/>
  <c r="I25" i="5"/>
  <c r="L23" i="5"/>
  <c r="I23" i="5"/>
  <c r="I22" i="5"/>
  <c r="I16" i="5"/>
  <c r="L16" i="5"/>
  <c r="H31" i="4"/>
  <c r="H22" i="4"/>
  <c r="K20" i="4"/>
  <c r="H20" i="4"/>
  <c r="E12" i="7"/>
  <c r="E11" i="7"/>
  <c r="I18" i="5" l="1"/>
</calcChain>
</file>

<file path=xl/sharedStrings.xml><?xml version="1.0" encoding="utf-8"?>
<sst xmlns="http://schemas.openxmlformats.org/spreadsheetml/2006/main" count="74" uniqueCount="58">
  <si>
    <t xml:space="preserve">Tenemos un swap cuyo DV01 es de 7,372 pesos </t>
  </si>
  <si>
    <t>Y solo existe un bono para cubrirlo, cuyo DV01 es de 0.038</t>
  </si>
  <si>
    <t>Ejercicio 1.</t>
  </si>
  <si>
    <t>Interpreta el DV01 para cada instrumento</t>
  </si>
  <si>
    <t>¿Cuántos bonos necesito utilizar para estar neutral? ¿Qué posición tomo en la compra/venta de bonos si estoy payer/receiver?</t>
  </si>
  <si>
    <t>Si banxico sube/baja las tasas en 1 basis</t>
  </si>
  <si>
    <t>El balor de mi swap fluctuará en 7372 pesos mexicanos</t>
  </si>
  <si>
    <t>El valor de mi bono fluctuará en 0.038 pesos mexicanos</t>
  </si>
  <si>
    <t>Si banxico sube las tasas en 20 basis?</t>
  </si>
  <si>
    <t>El valor de mi swap fluctuará en aprox.</t>
  </si>
  <si>
    <t>El valor de mi bono fluctuará en aprox.</t>
  </si>
  <si>
    <t>pesos mexicanos</t>
  </si>
  <si>
    <t>Payer</t>
  </si>
  <si>
    <t>Mi riesgo es que bajen las tasas</t>
  </si>
  <si>
    <t>Entonces, para cubrirme compro bonos</t>
  </si>
  <si>
    <t>Comprar</t>
  </si>
  <si>
    <t>bonos</t>
  </si>
  <si>
    <t>Receiver</t>
  </si>
  <si>
    <t>Mi riesgo es que suban las tasas</t>
  </si>
  <si>
    <t>Entonces, para cubrirme vendo en corto bonos</t>
  </si>
  <si>
    <t>Vendo</t>
  </si>
  <si>
    <t>Banco ---&gt; Market Maker</t>
  </si>
  <si>
    <t>Cobertura: Neutralizar riesgos</t>
  </si>
  <si>
    <t>1.- Nuestro riesgo es que las tasas suban</t>
  </si>
  <si>
    <t>2.- Vendemos bonos en corto</t>
  </si>
  <si>
    <t xml:space="preserve">3.- </t>
  </si>
  <si>
    <t>Maturity</t>
  </si>
  <si>
    <t>Settle</t>
  </si>
  <si>
    <t>Tasa swap</t>
  </si>
  <si>
    <t>Valor del Swap</t>
  </si>
  <si>
    <t>Nocional</t>
  </si>
  <si>
    <t>105M</t>
  </si>
  <si>
    <t>Valor del Swap + 1 basis</t>
  </si>
  <si>
    <t>DV01 Swap</t>
  </si>
  <si>
    <t>Valor del Bono</t>
  </si>
  <si>
    <t>Valor del Bono + 1 basis</t>
  </si>
  <si>
    <t>Tenemos que vender en corto</t>
  </si>
  <si>
    <t>DV01 Bono</t>
  </si>
  <si>
    <t>bonos de la serie "26-may-33"</t>
  </si>
  <si>
    <t>4.- Escenario Hipotético: Banxico sube las tasas 10 basis ese mismo día</t>
  </si>
  <si>
    <t>Valor del Swap mas 10 basis</t>
  </si>
  <si>
    <t>Valor del bono + 10 basis</t>
  </si>
  <si>
    <t>Loss</t>
  </si>
  <si>
    <t>Profit</t>
  </si>
  <si>
    <t>Si estoy largo: ganancia Pt - Po</t>
  </si>
  <si>
    <t>Si estoy corto: ganancia Po - Pt</t>
  </si>
  <si>
    <t>Profit por bono</t>
  </si>
  <si>
    <t>Profit total</t>
  </si>
  <si>
    <t>P&amp;L</t>
  </si>
  <si>
    <t>210M</t>
  </si>
  <si>
    <t>1.- Nuestro riesgo es que las tasas bajen</t>
  </si>
  <si>
    <t>2.- Comprar bonos</t>
  </si>
  <si>
    <t>bonos de la serie "03-sep-26"</t>
  </si>
  <si>
    <t>Tenemos que comprar</t>
  </si>
  <si>
    <t>4.- Escenario hipotético, banxico baja las tasas 15 bases</t>
  </si>
  <si>
    <t>Valor del swap - 15 basis</t>
  </si>
  <si>
    <t>Valor del bono - 15 basis</t>
  </si>
  <si>
    <t>Nuestro riesgo es que las tasas bajen y como bajaron las tasas tenemos pérdida en el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</si>
</sst>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4" fontId="0" fillId="0" borderId="0" xfId="2" applyFont="1"/>
    <xf numFmtId="0" fontId="1" fillId="2" borderId="0" xfId="0" applyFont="1" applyFill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5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64" fontId="3" fillId="0" borderId="0" xfId="1" applyNumberFormat="1" applyFont="1" applyAlignment="1">
      <alignment horizontal="left" vertical="center" indent="2"/>
    </xf>
    <xf numFmtId="43" fontId="0" fillId="0" borderId="0" xfId="0" applyNumberFormat="1"/>
    <xf numFmtId="164" fontId="2" fillId="0" borderId="0" xfId="1" applyNumberFormat="1" applyFont="1" applyAlignment="1">
      <alignment horizontal="left" vertical="center" indent="2"/>
    </xf>
    <xf numFmtId="164" fontId="1" fillId="0" borderId="0" xfId="1" applyNumberFormat="1" applyFont="1"/>
    <xf numFmtId="11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53233</xdr:colOff>
      <xdr:row>0</xdr:row>
      <xdr:rowOff>0</xdr:rowOff>
    </xdr:from>
    <xdr:to>
      <xdr:col>5</xdr:col>
      <xdr:colOff>24658</xdr:colOff>
      <xdr:row>17</xdr:row>
      <xdr:rowOff>25400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233" y="0"/>
          <a:ext cx="4098925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Es decir estamos Receivers en el swap.</a:t>
          </a:r>
        </a:p>
        <a:p>
          <a:endParaRPr lang="en-US" sz="1100" baseline="0"/>
        </a:p>
        <a:p>
          <a:r>
            <a:rPr lang="en-US" sz="1100" baseline="0"/>
            <a:t>Suponer que el swap tiene vencimiento el 1 de Junio del 2033, lo celebramos hoy, la tasa swap es de 10.54% y lo cerramos por un monto de 105 millones. </a:t>
          </a:r>
        </a:p>
        <a:p>
          <a:endParaRPr lang="en-US" sz="1100" baseline="0"/>
        </a:p>
        <a:p>
          <a:r>
            <a:rPr lang="en-US" sz="1100" i="1" baseline="0"/>
            <a:t>1.- ¿Hacia donde esta nuestro riesgo? </a:t>
          </a:r>
        </a:p>
        <a:p>
          <a:r>
            <a:rPr lang="en-US" sz="1100" i="1" baseline="0"/>
            <a:t>2.- ¿Que posición nos conviene tomar en la compra/venta de bonos?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/>
            <a:t>3.- ¿Cuántos títulos necesitas comprar/vender para estar cubierto?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i="1" baseline="0"/>
            <a:t>Extra: </a:t>
          </a:r>
          <a:r>
            <a:rPr lang="en-US" sz="1100" baseline="0"/>
            <a:t>Calcular P&amp;L en caso de que la tasa suba 10 p.b., considerando la posición en swap y en bonos.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79239</xdr:colOff>
      <xdr:row>0</xdr:row>
      <xdr:rowOff>37484</xdr:rowOff>
    </xdr:from>
    <xdr:to>
      <xdr:col>5</xdr:col>
      <xdr:colOff>698235</xdr:colOff>
      <xdr:row>10</xdr:row>
      <xdr:rowOff>75951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9239" y="37484"/>
          <a:ext cx="4729979" cy="1947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Celebramos un swap de tasas con un cliente,  estamos payers, es decir......</a:t>
          </a:r>
        </a:p>
        <a:p>
          <a:endParaRPr lang="en-US" sz="1100" baseline="0"/>
        </a:p>
        <a:p>
          <a:r>
            <a:rPr lang="en-US" sz="1100" baseline="0"/>
            <a:t>Pagamos fija y recibimos variable. </a:t>
          </a:r>
        </a:p>
        <a:p>
          <a:endParaRPr lang="en-US" sz="1100" baseline="0"/>
        </a:p>
        <a:p>
          <a:r>
            <a:rPr lang="en-US" sz="1100" baseline="0"/>
            <a:t>Suponer que el swap tiene vencimiento el 20 de Agosto del 2026, lo celebramos hoy, la tasa swap es de 9.5% y lo cerramos por un monto de 210 millones. </a:t>
          </a:r>
        </a:p>
        <a:p>
          <a:endParaRPr lang="en-US" sz="1100" i="1" baseline="0"/>
        </a:p>
        <a:p>
          <a:r>
            <a:rPr lang="en-US" sz="1100" i="1" baseline="0"/>
            <a:t>1.- ¿Hacia donde esta nuestro riesgo?</a:t>
          </a:r>
        </a:p>
        <a:p>
          <a:r>
            <a:rPr lang="en-US" sz="1100" i="1" baseline="0"/>
            <a:t>2.- ¿Que posición tomamos en bonos para cubrirnos?</a:t>
          </a:r>
        </a:p>
        <a:p>
          <a:r>
            <a:rPr lang="en-US" sz="1100" i="1" baseline="0"/>
            <a:t>3.- ¿Cuantos títulos compramos/vendemos para estar cubiertos?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1C4C-048B-B84F-A7DC-1166A1B6FAE8}">
  <dimension ref="A1:F23"/>
  <sheetViews>
    <sheetView zoomScale="136" zoomScaleNormal="145" workbookViewId="0">
      <selection activeCell="E19" sqref="E19:E20"/>
    </sheetView>
  </sheetViews>
  <sheetFormatPr baseColWidth="10" defaultRowHeight="15" x14ac:dyDescent="0.25"/>
  <cols>
    <col min="1" max="1" width="11.140625" bestFit="1" customWidth="1"/>
    <col min="3" max="3" width="11.7109375" bestFit="1" customWidth="1"/>
    <col min="5" max="5" width="12.7109375" bestFit="1" customWidth="1"/>
  </cols>
  <sheetData>
    <row r="1" spans="1:6" x14ac:dyDescent="0.25">
      <c r="A1" s="1" t="s">
        <v>2</v>
      </c>
    </row>
    <row r="2" spans="1:6" x14ac:dyDescent="0.25">
      <c r="A2" t="s">
        <v>0</v>
      </c>
    </row>
    <row r="3" spans="1:6" x14ac:dyDescent="0.25">
      <c r="A3" t="s">
        <v>1</v>
      </c>
    </row>
    <row r="5" spans="1:6" x14ac:dyDescent="0.25">
      <c r="A5" s="1" t="s">
        <v>3</v>
      </c>
    </row>
    <row r="6" spans="1:6" x14ac:dyDescent="0.25">
      <c r="A6" t="s">
        <v>5</v>
      </c>
    </row>
    <row r="7" spans="1:6" x14ac:dyDescent="0.25">
      <c r="B7" t="s">
        <v>6</v>
      </c>
    </row>
    <row r="8" spans="1:6" x14ac:dyDescent="0.25">
      <c r="B8" t="s">
        <v>7</v>
      </c>
    </row>
    <row r="10" spans="1:6" x14ac:dyDescent="0.25">
      <c r="A10" t="s">
        <v>8</v>
      </c>
    </row>
    <row r="11" spans="1:6" x14ac:dyDescent="0.25">
      <c r="B11" t="s">
        <v>9</v>
      </c>
      <c r="E11" s="2">
        <f>7372*20</f>
        <v>147440</v>
      </c>
      <c r="F11" t="s">
        <v>11</v>
      </c>
    </row>
    <row r="12" spans="1:6" x14ac:dyDescent="0.25">
      <c r="B12" t="s">
        <v>10</v>
      </c>
      <c r="E12" s="2">
        <f>0.038*20</f>
        <v>0.76</v>
      </c>
      <c r="F12" t="s">
        <v>11</v>
      </c>
    </row>
    <row r="15" spans="1:6" x14ac:dyDescent="0.25">
      <c r="A15" s="1" t="s">
        <v>4</v>
      </c>
    </row>
    <row r="17" spans="1:4" x14ac:dyDescent="0.25">
      <c r="A17" s="3" t="s">
        <v>12</v>
      </c>
      <c r="B17" t="s">
        <v>13</v>
      </c>
    </row>
    <row r="18" spans="1:4" x14ac:dyDescent="0.25">
      <c r="B18" t="s">
        <v>14</v>
      </c>
    </row>
    <row r="19" spans="1:4" x14ac:dyDescent="0.25">
      <c r="B19" t="s">
        <v>15</v>
      </c>
      <c r="C19" s="4">
        <f>7372/0.038</f>
        <v>194000</v>
      </c>
      <c r="D19" t="s">
        <v>16</v>
      </c>
    </row>
    <row r="21" spans="1:4" x14ac:dyDescent="0.25">
      <c r="A21" s="3" t="s">
        <v>17</v>
      </c>
      <c r="B21" t="s">
        <v>18</v>
      </c>
    </row>
    <row r="22" spans="1:4" x14ac:dyDescent="0.25">
      <c r="B22" t="s">
        <v>19</v>
      </c>
    </row>
    <row r="23" spans="1:4" x14ac:dyDescent="0.25">
      <c r="B23" t="s">
        <v>20</v>
      </c>
      <c r="C23" s="5">
        <f>+C19</f>
        <v>194000</v>
      </c>
      <c r="D2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5:M31"/>
  <sheetViews>
    <sheetView tabSelected="1" topLeftCell="D1" zoomScale="111" workbookViewId="0">
      <selection activeCell="H31" sqref="H31"/>
    </sheetView>
  </sheetViews>
  <sheetFormatPr baseColWidth="10" defaultRowHeight="15" x14ac:dyDescent="0.25"/>
  <cols>
    <col min="7" max="7" width="26.28515625" customWidth="1"/>
    <col min="8" max="8" width="15.7109375" bestFit="1" customWidth="1"/>
    <col min="10" max="10" width="22.28515625" bestFit="1" customWidth="1"/>
  </cols>
  <sheetData>
    <row r="5" spans="7:8" x14ac:dyDescent="0.25">
      <c r="G5" t="s">
        <v>21</v>
      </c>
    </row>
    <row r="6" spans="7:8" x14ac:dyDescent="0.25">
      <c r="G6" t="s">
        <v>22</v>
      </c>
    </row>
    <row r="8" spans="7:8" x14ac:dyDescent="0.25">
      <c r="G8" t="s">
        <v>23</v>
      </c>
    </row>
    <row r="9" spans="7:8" x14ac:dyDescent="0.25">
      <c r="G9" t="s">
        <v>24</v>
      </c>
    </row>
    <row r="10" spans="7:8" x14ac:dyDescent="0.25">
      <c r="G10" t="s">
        <v>25</v>
      </c>
    </row>
    <row r="12" spans="7:8" x14ac:dyDescent="0.25">
      <c r="G12" t="s">
        <v>26</v>
      </c>
      <c r="H12" s="6">
        <v>12206</v>
      </c>
    </row>
    <row r="13" spans="7:8" x14ac:dyDescent="0.25">
      <c r="G13" t="s">
        <v>27</v>
      </c>
      <c r="H13" s="6">
        <v>45700</v>
      </c>
    </row>
    <row r="14" spans="7:8" x14ac:dyDescent="0.25">
      <c r="G14" t="s">
        <v>28</v>
      </c>
      <c r="H14" s="7">
        <v>0.10539999999999999</v>
      </c>
    </row>
    <row r="15" spans="7:8" x14ac:dyDescent="0.25">
      <c r="G15" t="s">
        <v>30</v>
      </c>
      <c r="H15" s="7" t="s">
        <v>31</v>
      </c>
    </row>
    <row r="17" spans="7:13" x14ac:dyDescent="0.25">
      <c r="G17" t="s">
        <v>29</v>
      </c>
      <c r="H17" s="8">
        <v>11065000</v>
      </c>
      <c r="J17" t="s">
        <v>34</v>
      </c>
      <c r="K17">
        <v>87.542699999999996</v>
      </c>
    </row>
    <row r="18" spans="7:13" x14ac:dyDescent="0.25">
      <c r="G18" t="s">
        <v>32</v>
      </c>
      <c r="H18" s="9">
        <v>11130000</v>
      </c>
      <c r="J18" t="s">
        <v>35</v>
      </c>
      <c r="K18">
        <v>87.491299999999995</v>
      </c>
    </row>
    <row r="20" spans="7:13" x14ac:dyDescent="0.25">
      <c r="G20" s="1" t="s">
        <v>33</v>
      </c>
      <c r="H20" s="1">
        <f>+H18-H17</f>
        <v>65000</v>
      </c>
      <c r="I20" s="1"/>
      <c r="J20" s="1" t="s">
        <v>37</v>
      </c>
      <c r="K20" s="1">
        <f>+ABS(K18-K17)</f>
        <v>5.1400000000001E-2</v>
      </c>
    </row>
    <row r="22" spans="7:13" x14ac:dyDescent="0.25">
      <c r="G22" t="s">
        <v>36</v>
      </c>
      <c r="H22" s="8">
        <f>+H20/K20</f>
        <v>1264591.4396886914</v>
      </c>
      <c r="I22" t="s">
        <v>38</v>
      </c>
    </row>
    <row r="25" spans="7:13" x14ac:dyDescent="0.25">
      <c r="G25" t="s">
        <v>39</v>
      </c>
    </row>
    <row r="27" spans="7:13" x14ac:dyDescent="0.25">
      <c r="G27" t="s">
        <v>40</v>
      </c>
      <c r="H27" s="8">
        <v>11716000</v>
      </c>
      <c r="J27" t="s">
        <v>41</v>
      </c>
      <c r="K27">
        <v>87.03</v>
      </c>
      <c r="M27" t="s">
        <v>44</v>
      </c>
    </row>
    <row r="28" spans="7:13" x14ac:dyDescent="0.25">
      <c r="G28" t="s">
        <v>42</v>
      </c>
      <c r="H28" s="5">
        <f>+H17-H27</f>
        <v>-651000</v>
      </c>
      <c r="J28" t="s">
        <v>46</v>
      </c>
      <c r="K28">
        <f>+K17-K27</f>
        <v>0.51269999999999527</v>
      </c>
      <c r="M28" t="s">
        <v>45</v>
      </c>
    </row>
    <row r="29" spans="7:13" x14ac:dyDescent="0.25">
      <c r="J29" t="s">
        <v>47</v>
      </c>
      <c r="K29" s="10">
        <f>+K28*H22</f>
        <v>648356.03112838615</v>
      </c>
    </row>
    <row r="31" spans="7:13" x14ac:dyDescent="0.25">
      <c r="G31" t="s">
        <v>48</v>
      </c>
      <c r="H31" s="10">
        <f>+H28+K29</f>
        <v>-2643.968871613848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L27"/>
  <sheetViews>
    <sheetView zoomScale="107" workbookViewId="0">
      <selection activeCell="O20" sqref="O20"/>
    </sheetView>
  </sheetViews>
  <sheetFormatPr baseColWidth="10" defaultRowHeight="15" x14ac:dyDescent="0.25"/>
  <cols>
    <col min="8" max="8" width="29.5703125" customWidth="1"/>
    <col min="9" max="9" width="16.140625" bestFit="1" customWidth="1"/>
    <col min="11" max="11" width="23.140625" bestFit="1" customWidth="1"/>
    <col min="12" max="12" width="14.140625" bestFit="1" customWidth="1"/>
  </cols>
  <sheetData>
    <row r="4" spans="8:12" x14ac:dyDescent="0.25">
      <c r="H4" t="s">
        <v>50</v>
      </c>
    </row>
    <row r="5" spans="8:12" x14ac:dyDescent="0.25">
      <c r="H5" t="s">
        <v>51</v>
      </c>
    </row>
    <row r="6" spans="8:12" x14ac:dyDescent="0.25">
      <c r="H6" t="s">
        <v>25</v>
      </c>
    </row>
    <row r="8" spans="8:12" x14ac:dyDescent="0.25">
      <c r="H8" t="s">
        <v>26</v>
      </c>
      <c r="I8" s="6">
        <v>46254</v>
      </c>
    </row>
    <row r="9" spans="8:12" x14ac:dyDescent="0.25">
      <c r="H9" t="s">
        <v>27</v>
      </c>
      <c r="I9" s="6">
        <v>45700</v>
      </c>
    </row>
    <row r="10" spans="8:12" x14ac:dyDescent="0.25">
      <c r="H10" t="s">
        <v>28</v>
      </c>
      <c r="I10" s="7">
        <v>9.5000000000000001E-2</v>
      </c>
    </row>
    <row r="11" spans="8:12" x14ac:dyDescent="0.25">
      <c r="H11" t="s">
        <v>30</v>
      </c>
      <c r="I11" s="7" t="s">
        <v>49</v>
      </c>
    </row>
    <row r="13" spans="8:12" x14ac:dyDescent="0.25">
      <c r="H13" t="s">
        <v>29</v>
      </c>
      <c r="I13" s="8">
        <v>8430800</v>
      </c>
      <c r="K13" t="s">
        <v>34</v>
      </c>
      <c r="L13">
        <v>97.034300000000002</v>
      </c>
    </row>
    <row r="14" spans="8:12" x14ac:dyDescent="0.25">
      <c r="H14" t="s">
        <v>32</v>
      </c>
      <c r="I14" s="11">
        <v>8469100</v>
      </c>
      <c r="K14" t="s">
        <v>35</v>
      </c>
      <c r="L14">
        <v>97.020399999999995</v>
      </c>
    </row>
    <row r="16" spans="8:12" x14ac:dyDescent="0.25">
      <c r="H16" s="1" t="s">
        <v>33</v>
      </c>
      <c r="I16" s="12">
        <f>+ABS(I14-I13)</f>
        <v>38300</v>
      </c>
      <c r="J16" s="1"/>
      <c r="K16" s="1" t="s">
        <v>37</v>
      </c>
      <c r="L16" s="1">
        <f>+ABS(L14-L13)</f>
        <v>1.3900000000006685E-2</v>
      </c>
    </row>
    <row r="18" spans="4:12" x14ac:dyDescent="0.25">
      <c r="H18" s="1" t="s">
        <v>53</v>
      </c>
      <c r="I18" s="12">
        <f>+I16/L16</f>
        <v>2755395.6834519124</v>
      </c>
      <c r="J18" s="1" t="s">
        <v>52</v>
      </c>
    </row>
    <row r="21" spans="4:12" ht="14.45" customHeight="1" x14ac:dyDescent="0.25">
      <c r="D21" s="14" t="s">
        <v>57</v>
      </c>
      <c r="E21" s="14"/>
      <c r="F21" s="14"/>
      <c r="H21" t="s">
        <v>54</v>
      </c>
    </row>
    <row r="22" spans="4:12" x14ac:dyDescent="0.25">
      <c r="D22" s="14"/>
      <c r="E22" s="14"/>
      <c r="F22" s="14"/>
      <c r="H22" t="s">
        <v>55</v>
      </c>
      <c r="I22" s="8">
        <f>--7855600</f>
        <v>7855600</v>
      </c>
      <c r="K22" t="s">
        <v>56</v>
      </c>
      <c r="L22">
        <v>97.243200000000002</v>
      </c>
    </row>
    <row r="23" spans="4:12" x14ac:dyDescent="0.25">
      <c r="D23" s="14"/>
      <c r="E23" s="14"/>
      <c r="F23" s="14"/>
      <c r="H23" t="s">
        <v>42</v>
      </c>
      <c r="I23" s="8">
        <f>+I22-I13</f>
        <v>-575200</v>
      </c>
      <c r="K23" t="s">
        <v>43</v>
      </c>
      <c r="L23">
        <f>+L22-L13</f>
        <v>0.20889999999999986</v>
      </c>
    </row>
    <row r="24" spans="4:12" x14ac:dyDescent="0.25">
      <c r="D24" s="14"/>
      <c r="E24" s="14"/>
      <c r="F24" s="14"/>
      <c r="I24" s="13"/>
      <c r="K24" t="s">
        <v>47</v>
      </c>
      <c r="L24" s="10">
        <f>+L23*I18</f>
        <v>575602.15827310411</v>
      </c>
    </row>
    <row r="25" spans="4:12" x14ac:dyDescent="0.25">
      <c r="H25" t="s">
        <v>48</v>
      </c>
      <c r="I25" s="10">
        <f>+I23+L24</f>
        <v>402.1582731041126</v>
      </c>
      <c r="L25" s="10"/>
    </row>
    <row r="27" spans="4:12" x14ac:dyDescent="0.25">
      <c r="I27" s="10"/>
    </row>
  </sheetData>
  <mergeCells count="1">
    <mergeCell ref="D21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No.1</vt:lpstr>
      <vt:lpstr>No. 2</vt:lpstr>
      <vt:lpstr>No.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vazquez</dc:creator>
  <cp:lastModifiedBy>JIMENEZ DEL MURO, LUIS EDUARDO</cp:lastModifiedBy>
  <dcterms:created xsi:type="dcterms:W3CDTF">2022-11-25T19:42:25Z</dcterms:created>
  <dcterms:modified xsi:type="dcterms:W3CDTF">2025-02-26T17:59:57Z</dcterms:modified>
</cp:coreProperties>
</file>