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tecmx.sharepoint.com/sites/ProyectoIntegrador652/Shared Documents/General/Fotos Muestra/"/>
    </mc:Choice>
  </mc:AlternateContent>
  <xr:revisionPtr revIDLastSave="0" documentId="8_{E40991C8-CA49-42F7-A274-A08A0C7FCE65}" xr6:coauthVersionLast="47" xr6:coauthVersionMax="47" xr10:uidLastSave="{00000000-0000-0000-0000-000000000000}"/>
  <bookViews>
    <workbookView xWindow="-98" yWindow="-98" windowWidth="19396" windowHeight="11475" xr2:uid="{32A42DF9-C992-40A8-973F-E901E5F66B9A}"/>
  </bookViews>
  <sheets>
    <sheet name="Conteo total" sheetId="1" r:id="rId1"/>
    <sheet name="Conteo por estante" sheetId="2" r:id="rId2"/>
    <sheet name="Detalle metricas" sheetId="3" r:id="rId3"/>
  </sheets>
  <definedNames>
    <definedName name="_xlnm._FilterDatabase" localSheetId="0" hidden="1">'Conteo total'!$A$1:$D$307</definedName>
  </definedNames>
  <calcPr calcId="191028"/>
  <pivotCaches>
    <pivotCache cacheId="19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6" i="3" l="1"/>
  <c r="W46" i="3"/>
  <c r="V46" i="3"/>
  <c r="U46" i="3"/>
  <c r="X41" i="3"/>
  <c r="W41" i="3"/>
  <c r="V41" i="3"/>
  <c r="U41" i="3"/>
  <c r="X37" i="3"/>
  <c r="W37" i="3"/>
  <c r="V37" i="3"/>
  <c r="U37" i="3"/>
  <c r="X32" i="3"/>
  <c r="W32" i="3"/>
  <c r="V32" i="3"/>
  <c r="U32" i="3"/>
  <c r="X26" i="3"/>
  <c r="W26" i="3"/>
  <c r="V26" i="3"/>
  <c r="U26" i="3"/>
  <c r="X20" i="3"/>
  <c r="W20" i="3"/>
  <c r="V20" i="3"/>
  <c r="U20" i="3"/>
  <c r="X16" i="3"/>
  <c r="W16" i="3"/>
  <c r="V16" i="3"/>
  <c r="U16" i="3"/>
  <c r="X8" i="3"/>
  <c r="W8" i="3"/>
  <c r="V8" i="3"/>
  <c r="U8" i="3"/>
  <c r="T41" i="3"/>
  <c r="S41" i="3"/>
  <c r="R41" i="3"/>
  <c r="Q41" i="3"/>
  <c r="Q37" i="3"/>
  <c r="T32" i="3"/>
  <c r="S32" i="3"/>
  <c r="R32" i="3"/>
  <c r="Q32" i="3"/>
  <c r="Q26" i="3"/>
  <c r="T26" i="3"/>
  <c r="S26" i="3"/>
  <c r="R26" i="3"/>
  <c r="T20" i="3"/>
  <c r="S20" i="3"/>
  <c r="R20" i="3"/>
  <c r="Q20" i="3"/>
  <c r="T16" i="3"/>
  <c r="S16" i="3"/>
  <c r="R16" i="3"/>
  <c r="Q16" i="3"/>
  <c r="T46" i="3"/>
  <c r="S46" i="3"/>
  <c r="R46" i="3"/>
  <c r="Q46" i="3"/>
  <c r="T37" i="3"/>
  <c r="S37" i="3"/>
  <c r="R37" i="3"/>
  <c r="T8" i="3"/>
  <c r="S8" i="3"/>
  <c r="R8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" i="3"/>
  <c r="Q8" i="3" s="1"/>
  <c r="H46" i="3"/>
  <c r="K46" i="3" s="1"/>
  <c r="H45" i="3"/>
  <c r="K45" i="3" s="1"/>
  <c r="H44" i="3"/>
  <c r="K44" i="3" s="1"/>
  <c r="H43" i="3"/>
  <c r="K43" i="3" s="1"/>
  <c r="H42" i="3"/>
  <c r="H41" i="3"/>
  <c r="K41" i="3" s="1"/>
  <c r="H40" i="3"/>
  <c r="K40" i="3" s="1"/>
  <c r="H39" i="3"/>
  <c r="K39" i="3" s="1"/>
  <c r="H38" i="3"/>
  <c r="H37" i="3"/>
  <c r="K37" i="3" s="1"/>
  <c r="H36" i="3"/>
  <c r="K36" i="3" s="1"/>
  <c r="H35" i="3"/>
  <c r="K35" i="3" s="1"/>
  <c r="H34" i="3"/>
  <c r="K34" i="3" s="1"/>
  <c r="H33" i="3"/>
  <c r="H32" i="3"/>
  <c r="K32" i="3" s="1"/>
  <c r="H31" i="3"/>
  <c r="K31" i="3" s="1"/>
  <c r="H30" i="3"/>
  <c r="K30" i="3" s="1"/>
  <c r="H29" i="3"/>
  <c r="K29" i="3" s="1"/>
  <c r="H28" i="3"/>
  <c r="K28" i="3" s="1"/>
  <c r="H27" i="3"/>
  <c r="H26" i="3"/>
  <c r="K26" i="3" s="1"/>
  <c r="H25" i="3"/>
  <c r="K25" i="3" s="1"/>
  <c r="H24" i="3"/>
  <c r="K24" i="3" s="1"/>
  <c r="H23" i="3"/>
  <c r="K23" i="3" s="1"/>
  <c r="H22" i="3"/>
  <c r="K22" i="3" s="1"/>
  <c r="H21" i="3"/>
  <c r="H20" i="3"/>
  <c r="K20" i="3" s="1"/>
  <c r="H19" i="3"/>
  <c r="K19" i="3" s="1"/>
  <c r="H18" i="3"/>
  <c r="K18" i="3" s="1"/>
  <c r="H17" i="3"/>
  <c r="H16" i="3"/>
  <c r="K16" i="3" s="1"/>
  <c r="H15" i="3"/>
  <c r="K15" i="3" s="1"/>
  <c r="H14" i="3"/>
  <c r="K14" i="3" s="1"/>
  <c r="H13" i="3"/>
  <c r="K13" i="3" s="1"/>
  <c r="H12" i="3"/>
  <c r="K12" i="3" s="1"/>
  <c r="H11" i="3"/>
  <c r="K11" i="3" s="1"/>
  <c r="H10" i="3"/>
  <c r="K10" i="3" s="1"/>
  <c r="H9" i="3"/>
  <c r="H8" i="3"/>
  <c r="K8" i="3" s="1"/>
  <c r="H7" i="3"/>
  <c r="K7" i="3" s="1"/>
  <c r="H6" i="3"/>
  <c r="K6" i="3" s="1"/>
  <c r="H5" i="3"/>
  <c r="K5" i="3" s="1"/>
  <c r="H4" i="3"/>
  <c r="I8" i="3" l="1" a="1"/>
  <c r="I8" i="3" s="1"/>
  <c r="J8" i="3" s="1"/>
  <c r="K4" i="3"/>
  <c r="L8" i="3" s="1"/>
  <c r="I16" i="3" a="1"/>
  <c r="I16" i="3" s="1"/>
  <c r="J16" i="3" s="1"/>
  <c r="K9" i="3"/>
  <c r="L16" i="3" s="1"/>
  <c r="I20" i="3" a="1"/>
  <c r="I20" i="3" s="1"/>
  <c r="J20" i="3" s="1"/>
  <c r="K17" i="3"/>
  <c r="L20" i="3" s="1"/>
  <c r="I26" i="3" a="1"/>
  <c r="I26" i="3" s="1"/>
  <c r="J26" i="3" s="1"/>
  <c r="K21" i="3"/>
  <c r="L26" i="3" s="1"/>
  <c r="I32" i="3" a="1"/>
  <c r="I32" i="3" s="1"/>
  <c r="J32" i="3" s="1"/>
  <c r="K27" i="3"/>
  <c r="L32" i="3" s="1"/>
  <c r="I37" i="3" a="1"/>
  <c r="I37" i="3" s="1"/>
  <c r="J37" i="3" s="1"/>
  <c r="K33" i="3"/>
  <c r="L37" i="3" s="1"/>
  <c r="I41" i="3" a="1"/>
  <c r="I41" i="3" s="1"/>
  <c r="J41" i="3" s="1"/>
  <c r="K38" i="3"/>
  <c r="L41" i="3" s="1"/>
  <c r="I46" i="3" a="1"/>
  <c r="I46" i="3" s="1"/>
  <c r="J46" i="3" s="1"/>
  <c r="K42" i="3"/>
  <c r="L4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<sst xmlns="http://schemas.openxmlformats.org/spreadsheetml/2006/main" count="682" uniqueCount="293">
  <si>
    <t>ID</t>
  </si>
  <si>
    <t>Nivel</t>
  </si>
  <si>
    <t>Producto</t>
  </si>
  <si>
    <t>Cuenta</t>
  </si>
  <si>
    <t>20250530-12</t>
  </si>
  <si>
    <t>Fabuloso Rosa</t>
  </si>
  <si>
    <t>Fabuloso Morado</t>
  </si>
  <si>
    <t>Ajax Verde</t>
  </si>
  <si>
    <t>20250530-13</t>
  </si>
  <si>
    <t>Salsa tabasco</t>
  </si>
  <si>
    <t>Salsa Cholula 1</t>
  </si>
  <si>
    <t>Salsa Cholula 2</t>
  </si>
  <si>
    <t>Salsa Cholula 3</t>
  </si>
  <si>
    <t>Salsa Taco</t>
  </si>
  <si>
    <t>Aceite Lucca</t>
  </si>
  <si>
    <t>Aceite generico</t>
  </si>
  <si>
    <t>Aderezo Italian</t>
  </si>
  <si>
    <t>Aderez Ranch 1</t>
  </si>
  <si>
    <t>Aderez Ranch Kraft</t>
  </si>
  <si>
    <t>Aderezo Mustard Kraft</t>
  </si>
  <si>
    <t>Aderezo Balsamic Kraft</t>
  </si>
  <si>
    <t>Aderezo Thousand Kraft</t>
  </si>
  <si>
    <t>Salsa Ají Manaba</t>
  </si>
  <si>
    <t>Sala Aji generica</t>
  </si>
  <si>
    <t>Salsa OEP Verde</t>
  </si>
  <si>
    <t xml:space="preserve">Lata OEP </t>
  </si>
  <si>
    <t>Especia Genericas</t>
  </si>
  <si>
    <t>Bacon Bits</t>
  </si>
  <si>
    <t>Relish Snob</t>
  </si>
  <si>
    <t>Relish Heinz</t>
  </si>
  <si>
    <t>Aderezo Yogurt</t>
  </si>
  <si>
    <t>Aderezo Los Andes Ranch</t>
  </si>
  <si>
    <t>Aderezo Los Andes Cesar</t>
  </si>
  <si>
    <t>Salsa ají  generica</t>
  </si>
  <si>
    <t xml:space="preserve">Salsa La Costena Casera </t>
  </si>
  <si>
    <t>Lata chipotle la costena</t>
  </si>
  <si>
    <t>Aderezo Ranch generico</t>
  </si>
  <si>
    <t>Aderezo Ranch gustadina</t>
  </si>
  <si>
    <t>Aderezo Ranch Mckormick</t>
  </si>
  <si>
    <t>Aderezo Garlic Mckormick</t>
  </si>
  <si>
    <t>Aderezo Italian Mckormick</t>
  </si>
  <si>
    <t>Salsa Aji generica</t>
  </si>
  <si>
    <t>Salsa Aji pequena</t>
  </si>
  <si>
    <t>Salsa Aji vidrio</t>
  </si>
  <si>
    <t xml:space="preserve">Salsa La Costena ranchera </t>
  </si>
  <si>
    <t>Aderezo Cesar generico</t>
  </si>
  <si>
    <t>Aderezo Cesar gustadina</t>
  </si>
  <si>
    <t>Aderezo Honey Mckormick</t>
  </si>
  <si>
    <t>Aderezo X Mckormick</t>
  </si>
  <si>
    <t>Aderezo Balsamico Mckcormick</t>
  </si>
  <si>
    <t>Salsa Vidrio generica</t>
  </si>
  <si>
    <t>Salsa Aji negra</t>
  </si>
  <si>
    <t>Salsa picante negra</t>
  </si>
  <si>
    <t>Salsa picante verde</t>
  </si>
  <si>
    <t>Aderezo honey generico</t>
  </si>
  <si>
    <t>Aderezo Honey Nature</t>
  </si>
  <si>
    <t>Aderezo N Mckcormick</t>
  </si>
  <si>
    <t>Aderezo NN Mckcormick</t>
  </si>
  <si>
    <t>Aderezo Balsamico Light Mckcormick</t>
  </si>
  <si>
    <t>Aji Ole Verde</t>
  </si>
  <si>
    <t>Salsa Aji rojo X</t>
  </si>
  <si>
    <t>Salsa Aji Rojo generico</t>
  </si>
  <si>
    <t>Salsa verde generica</t>
  </si>
  <si>
    <t>Salsa Ole Roja</t>
  </si>
  <si>
    <t>Salsa Ole verde</t>
  </si>
  <si>
    <t>Salsa ESY Honey</t>
  </si>
  <si>
    <t>Repuesto aderezo Mccormick</t>
  </si>
  <si>
    <t>Salsa Ole Vidrio</t>
  </si>
  <si>
    <t>Salsa Gustadina Aji</t>
  </si>
  <si>
    <t>Salsa Picante verde</t>
  </si>
  <si>
    <t>Chamoy</t>
  </si>
  <si>
    <t>Salsa Soya</t>
  </si>
  <si>
    <t>Aderezo ESY cesar</t>
  </si>
  <si>
    <t>Aderezo Cesar Nature</t>
  </si>
  <si>
    <t>Repuesto Aderezo Garlic Mckormick</t>
  </si>
  <si>
    <t>Repuesto Aderezo Balsamico Mckcormick</t>
  </si>
  <si>
    <t>Caja Gustadina</t>
  </si>
  <si>
    <t>Aji generico naranja</t>
  </si>
  <si>
    <t>Chamoy OLE</t>
  </si>
  <si>
    <t>Bolsa Toppings</t>
  </si>
  <si>
    <t>Vasito Amarillo</t>
  </si>
  <si>
    <t>Gustadina Salsa cesar</t>
  </si>
  <si>
    <t>Gustadina Salsa Ranch</t>
  </si>
  <si>
    <t>20250530-14</t>
  </si>
  <si>
    <t>Deja Ultrapoder Bicarbonato Activo</t>
  </si>
  <si>
    <t>20250530-20</t>
  </si>
  <si>
    <t>Pepsi Black Lata</t>
  </si>
  <si>
    <t>Pepsi Regular Lata</t>
  </si>
  <si>
    <t>Pepsi Black 1,5 L</t>
  </si>
  <si>
    <t xml:space="preserve">Pepsi Black 2 L </t>
  </si>
  <si>
    <t>20250530-15</t>
  </si>
  <si>
    <t>Carton Leche Soya Nature</t>
  </si>
  <si>
    <t>Carton leche vegana nature</t>
  </si>
  <si>
    <t>Carton Leche Avena tru</t>
  </si>
  <si>
    <t>20250530-16</t>
  </si>
  <si>
    <t>Galleta Club Social 6 Pack</t>
  </si>
  <si>
    <t>20250530-17</t>
  </si>
  <si>
    <t>Jugo verde 1</t>
  </si>
  <si>
    <t>Jugo verde 2</t>
  </si>
  <si>
    <t>Jugo Naranja 1</t>
  </si>
  <si>
    <t>Jugo Naranja Blanco</t>
  </si>
  <si>
    <t>Jugo Nranja Dhoy</t>
  </si>
  <si>
    <t>Jugo Uva Dhoy</t>
  </si>
  <si>
    <t>Jugo Naranja 3</t>
  </si>
  <si>
    <t>Jugo Coco 1</t>
  </si>
  <si>
    <t>Jugo X</t>
  </si>
  <si>
    <t>Jugo Naranja chico</t>
  </si>
  <si>
    <t>Jugo coco  chico</t>
  </si>
  <si>
    <t>Jugo verde chico</t>
  </si>
  <si>
    <t>Jugo mezcla circulo</t>
  </si>
  <si>
    <t>Jugo Mango Circulo</t>
  </si>
  <si>
    <t>Cafe Jucy</t>
  </si>
  <si>
    <t xml:space="preserve">Café S&amp;C </t>
  </si>
  <si>
    <t>Yogurt Bebible</t>
  </si>
  <si>
    <t>Kombucha 1</t>
  </si>
  <si>
    <t>Jugo Naranja fresco SM</t>
  </si>
  <si>
    <t>Jugo Naranja Aki</t>
  </si>
  <si>
    <t>Jugo Naranja SM</t>
  </si>
  <si>
    <t>Jugo Toronja SM</t>
  </si>
  <si>
    <t>Jugo Mandarina SM</t>
  </si>
  <si>
    <t>Jugo Naranja Dhoy</t>
  </si>
  <si>
    <t>Jugo Mora Dhoy</t>
  </si>
  <si>
    <t>Jugo Remolacha Cuadrado Dhoy</t>
  </si>
  <si>
    <t>Jugo verde cuadrado Dhoy</t>
  </si>
  <si>
    <t>Coco freeze 300ml</t>
  </si>
  <si>
    <t>Coco freeze leche 300ml</t>
  </si>
  <si>
    <t>Agua coco X</t>
  </si>
  <si>
    <t>Agua coco Aki</t>
  </si>
  <si>
    <t xml:space="preserve">Jugo Naranja Jucy </t>
  </si>
  <si>
    <t xml:space="preserve">Jugo Mandarina Grande </t>
  </si>
  <si>
    <t>Jugo Naranja Grande</t>
  </si>
  <si>
    <t>Jugo Toronja Grande</t>
  </si>
  <si>
    <t xml:space="preserve">Jugo Naranja y Zanahoria grande </t>
  </si>
  <si>
    <t>Jugo Naranja y Fresa grande</t>
  </si>
  <si>
    <t>Jugo Cold Pressed Pitahaya</t>
  </si>
  <si>
    <t>Jugo Fru Coco</t>
  </si>
  <si>
    <t>Jugo Jucy</t>
  </si>
  <si>
    <t>Jugo Coco SM</t>
  </si>
  <si>
    <t>Jugo Naranja grande Dhoy</t>
  </si>
  <si>
    <t>Jugo Mandarina grande Dhoy</t>
  </si>
  <si>
    <t>Jugo  cranberry Dhoy</t>
  </si>
  <si>
    <t>Jugo  zanahora naranja Dhoy</t>
  </si>
  <si>
    <t>Agua leche coco freeze pack pequeno</t>
  </si>
  <si>
    <t>Agua coco freeze pack pequeno</t>
  </si>
  <si>
    <t>Agua coco pequeno Jucy</t>
  </si>
  <si>
    <t>Agua coco Jucy mediana</t>
  </si>
  <si>
    <t>Agua coco SM</t>
  </si>
  <si>
    <t>Jugo Naranja Asa SM</t>
  </si>
  <si>
    <t>Jugo Naranja 2 litros</t>
  </si>
  <si>
    <t>Jugo Naranja Y</t>
  </si>
  <si>
    <t>Jugo naranja pequeno SM</t>
  </si>
  <si>
    <t>Jugo  rosa pequeno SM</t>
  </si>
  <si>
    <t>Jugo rojo florida natural</t>
  </si>
  <si>
    <t>Jugo naranja florida natural</t>
  </si>
  <si>
    <t>Carton naranja florida natural</t>
  </si>
  <si>
    <t>Agua smart  coco</t>
  </si>
  <si>
    <t>Coco freeze leche coco 1L</t>
  </si>
  <si>
    <t>Coco Freeze agua coco 1L</t>
  </si>
  <si>
    <t>20250530-22</t>
  </si>
  <si>
    <t>Montes Alpha tinto</t>
  </si>
  <si>
    <t>Montes Tinto</t>
  </si>
  <si>
    <t>Marques Casa Concha Tinto</t>
  </si>
  <si>
    <t>Diablo Concha y Toro Tinto</t>
  </si>
  <si>
    <t>Carolina Tinto</t>
  </si>
  <si>
    <t>Carolina Blacl Tinto</t>
  </si>
  <si>
    <t>From terra Tinto</t>
  </si>
  <si>
    <t>Morande Tinto 1</t>
  </si>
  <si>
    <t>Morande Tinto 2</t>
  </si>
  <si>
    <t>Casillero del diablo tinto</t>
  </si>
  <si>
    <t>Casillero del diablo tinto 2</t>
  </si>
  <si>
    <t>Santa Carolina Reservado</t>
  </si>
  <si>
    <t xml:space="preserve">Tinto sin nombre </t>
  </si>
  <si>
    <t>Morande Pionero</t>
  </si>
  <si>
    <t>Reservado Concha y Toro 1</t>
  </si>
  <si>
    <t>Reservado Concha y Toro 2</t>
  </si>
  <si>
    <t>Reservado Concha y Toro 3</t>
  </si>
  <si>
    <t>Carolina Morado</t>
  </si>
  <si>
    <t xml:space="preserve">Viña </t>
  </si>
  <si>
    <t>Visionario</t>
  </si>
  <si>
    <t>HAX</t>
  </si>
  <si>
    <t>Frontera Merlot</t>
  </si>
  <si>
    <t>Frontera Carmenere</t>
  </si>
  <si>
    <t>Frontera Cabernet</t>
  </si>
  <si>
    <t>Exportacion CyT</t>
  </si>
  <si>
    <t xml:space="preserve">Casillero </t>
  </si>
  <si>
    <t>Santa Carolina Reservado Black</t>
  </si>
  <si>
    <t>Viña Maipo</t>
  </si>
  <si>
    <t xml:space="preserve">Clave </t>
  </si>
  <si>
    <t>20250601-01</t>
  </si>
  <si>
    <t>Principe blancas</t>
  </si>
  <si>
    <t>Principe avellana</t>
  </si>
  <si>
    <t>Principe calsicas</t>
  </si>
  <si>
    <t>Principe limon</t>
  </si>
  <si>
    <t>Principe doble chocolate</t>
  </si>
  <si>
    <t>Chokis chocolate</t>
  </si>
  <si>
    <t>Chokis moradas</t>
  </si>
  <si>
    <t>Chokis clasicas</t>
  </si>
  <si>
    <t>Galletas Florentinas Fresa</t>
  </si>
  <si>
    <t>Galletas Florentinas cajeta</t>
  </si>
  <si>
    <t>Emperador clasica</t>
  </si>
  <si>
    <t>Emperador senzo</t>
  </si>
  <si>
    <t>Arcoiris</t>
  </si>
  <si>
    <t>Coffee mate azul</t>
  </si>
  <si>
    <t>Coffee mate blanco</t>
  </si>
  <si>
    <t>Coffee mate amarillo</t>
  </si>
  <si>
    <t>Nescafe capuchino</t>
  </si>
  <si>
    <t>20250601-02</t>
  </si>
  <si>
    <t>Easy Shine</t>
  </si>
  <si>
    <t>Pinol</t>
  </si>
  <si>
    <t>Grasso</t>
  </si>
  <si>
    <t xml:space="preserve">Axion </t>
  </si>
  <si>
    <t>Max</t>
  </si>
  <si>
    <t>Salvo Verde</t>
  </si>
  <si>
    <t>Salvo Azul</t>
  </si>
  <si>
    <t>Dona Metalica Easy Shine</t>
  </si>
  <si>
    <t>Fibra Esponja Easy Shine</t>
  </si>
  <si>
    <t>Fibra Limpiadora Easy Shine Grande</t>
  </si>
  <si>
    <t>Fibra Limpiadora Easy Shine Chica</t>
  </si>
  <si>
    <t>Fibra Metalica Scotch Brite</t>
  </si>
  <si>
    <t>Fibra Esponja Easy Shine Azul</t>
  </si>
  <si>
    <t>Axion verde</t>
  </si>
  <si>
    <t>Axion rosa</t>
  </si>
  <si>
    <t>Axion imon</t>
  </si>
  <si>
    <t>Axion pequeño</t>
  </si>
  <si>
    <t>Salvo Verde pequeño</t>
  </si>
  <si>
    <t>Fibra Esponja Easy Shine pequeña</t>
  </si>
  <si>
    <t>Dona Metalica Scotch Brite</t>
  </si>
  <si>
    <t>Esponja amarilla Scotch Brite</t>
  </si>
  <si>
    <t>Esponja limpieza pesada Scotch Brite</t>
  </si>
  <si>
    <t>Fibra azul easy shine grande</t>
  </si>
  <si>
    <t>Scub Mommy Esponja</t>
  </si>
  <si>
    <t>Axion cloro</t>
  </si>
  <si>
    <t>Axion Verde 1lt</t>
  </si>
  <si>
    <t>Axion extreme 1lt</t>
  </si>
  <si>
    <t>Eficaz</t>
  </si>
  <si>
    <t>Guantes limpieza Easy shine</t>
  </si>
  <si>
    <t>Guantes limpieza Scotch Brite</t>
  </si>
  <si>
    <t>Tela multisusos Easy shine</t>
  </si>
  <si>
    <t>Paño microfibra Easy shine</t>
  </si>
  <si>
    <t>Paño microfibra Copa</t>
  </si>
  <si>
    <t>Paño microfibra Scotch Brite</t>
  </si>
  <si>
    <t>Paño microfibra Magitel</t>
  </si>
  <si>
    <t>Fuerza Max grande</t>
  </si>
  <si>
    <t>Fuerza Max chico</t>
  </si>
  <si>
    <t>Fibra con esponja easy shine</t>
  </si>
  <si>
    <t>20250601-04</t>
  </si>
  <si>
    <t>Electorlit fresa pequeño</t>
  </si>
  <si>
    <t>Electorlit Mora pequeño</t>
  </si>
  <si>
    <t>Electrolit Kiwi Fresa pequeño</t>
  </si>
  <si>
    <t>Electrolit Coco pequeño</t>
  </si>
  <si>
    <t>Electrolit Uva pequeño</t>
  </si>
  <si>
    <t>Electrolit ponche frutas</t>
  </si>
  <si>
    <t>Electrolit Kiwi Fresa</t>
  </si>
  <si>
    <t>Electrolit Mora</t>
  </si>
  <si>
    <t>Electrolit Manzana</t>
  </si>
  <si>
    <t>Electrolit Piña</t>
  </si>
  <si>
    <t>Electrolit Horchata</t>
  </si>
  <si>
    <t>Electrolit te verde</t>
  </si>
  <si>
    <t>Electrolit Maracuya</t>
  </si>
  <si>
    <t>Electrolit Lima limon</t>
  </si>
  <si>
    <t>Electrolit Naranja</t>
  </si>
  <si>
    <t>Electrolife coco</t>
  </si>
  <si>
    <t>Electrolife ZERO Mora</t>
  </si>
  <si>
    <t>Electrolife ZERO Kiwi Fresa</t>
  </si>
  <si>
    <t>Electrolife ZERO Uva</t>
  </si>
  <si>
    <t>Electrolife Naranja</t>
  </si>
  <si>
    <t>Electrolife Ponche frutas</t>
  </si>
  <si>
    <t>Electrolit Fresa</t>
  </si>
  <si>
    <t>Electrolit coco</t>
  </si>
  <si>
    <t>Electrolit fresa kiwi</t>
  </si>
  <si>
    <t>Electrolit manzana</t>
  </si>
  <si>
    <t>Estante</t>
  </si>
  <si>
    <t>Objetos (control)</t>
  </si>
  <si>
    <t>Granite</t>
  </si>
  <si>
    <t>Llama</t>
  </si>
  <si>
    <t>o4</t>
  </si>
  <si>
    <t>N/A</t>
  </si>
  <si>
    <t>(blank)</t>
  </si>
  <si>
    <t>Grand Total</t>
  </si>
  <si>
    <t>Control - Granite</t>
  </si>
  <si>
    <t>suma total abs</t>
  </si>
  <si>
    <t>mae</t>
  </si>
  <si>
    <t>cuadrado Control - Granite</t>
  </si>
  <si>
    <t>Binary Control</t>
  </si>
  <si>
    <t>Binary Granite</t>
  </si>
  <si>
    <t>TP</t>
  </si>
  <si>
    <t>FP</t>
  </si>
  <si>
    <t>FN</t>
  </si>
  <si>
    <t>TN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</si>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</sst>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09.834010763887" createdVersion="8" refreshedVersion="8" minRefreshableVersion="3" recordCount="307" xr:uid="{0BC07A33-2CA6-49FC-A3CD-F5A8442FBC99}">
  <cacheSource type="worksheet">
    <worksheetSource ref="A1:D1048576" sheet="Conteo total"/>
  </cacheSource>
  <cacheFields count="4">
    <cacheField name="ID" numFmtId="0">
      <sharedItems containsBlank="1" count="12">
        <s v="20250530-12"/>
        <s v="20250530-13"/>
        <s v="20250530-14"/>
        <s v="20250530-20"/>
        <s v="20250530-15"/>
        <s v="20250530-16"/>
        <s v="20250530-17"/>
        <s v="20250530-22"/>
        <s v="20250601-01"/>
        <s v="20250601-02"/>
        <s v="20250601-04"/>
        <m/>
      </sharedItems>
    </cacheField>
    <cacheField name="Nivel" numFmtId="0">
      <sharedItems containsString="0" containsBlank="1" containsNumber="1" containsInteger="1" minValue="1" maxValue="8" count="9">
        <n v="1"/>
        <n v="2"/>
        <n v="3"/>
        <n v="4"/>
        <n v="5"/>
        <n v="6"/>
        <n v="7"/>
        <n v="8"/>
        <m/>
      </sharedItems>
    </cacheField>
    <cacheField name="Producto" numFmtId="0">
      <sharedItems containsBlank="1"/>
    </cacheField>
    <cacheField name="Cuenta" numFmtId="0">
      <sharedItems containsString="0" containsBlank="1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">
  <r>
    <x v="0"/>
    <x v="0"/>
    <s v="Fabuloso Rosa"/>
    <n v="10"/>
  </r>
  <r>
    <x v="0"/>
    <x v="1"/>
    <s v="Fabuloso Rosa"/>
    <n v="5"/>
  </r>
  <r>
    <x v="0"/>
    <x v="2"/>
    <s v="Fabuloso Morado"/>
    <n v="6"/>
  </r>
  <r>
    <x v="0"/>
    <x v="3"/>
    <s v="Fabuloso Morado"/>
    <n v="6"/>
  </r>
  <r>
    <x v="0"/>
    <x v="4"/>
    <s v="Ajax Verde"/>
    <n v="6"/>
  </r>
  <r>
    <x v="1"/>
    <x v="0"/>
    <s v="Salsa tabasco"/>
    <n v="1"/>
  </r>
  <r>
    <x v="1"/>
    <x v="0"/>
    <s v="Salsa Cholula 1"/>
    <n v="2"/>
  </r>
  <r>
    <x v="1"/>
    <x v="0"/>
    <s v="Salsa Cholula 2"/>
    <n v="2"/>
  </r>
  <r>
    <x v="1"/>
    <x v="0"/>
    <s v="Salsa Cholula 3"/>
    <n v="2"/>
  </r>
  <r>
    <x v="1"/>
    <x v="0"/>
    <s v="Salsa Taco"/>
    <n v="2"/>
  </r>
  <r>
    <x v="1"/>
    <x v="0"/>
    <s v="Aceite Lucca"/>
    <n v="3"/>
  </r>
  <r>
    <x v="1"/>
    <x v="0"/>
    <s v="Aceite generico"/>
    <n v="2"/>
  </r>
  <r>
    <x v="1"/>
    <x v="0"/>
    <s v="Aderezo Italian"/>
    <n v="1"/>
  </r>
  <r>
    <x v="1"/>
    <x v="0"/>
    <s v="Aderez Ranch 1"/>
    <n v="2"/>
  </r>
  <r>
    <x v="1"/>
    <x v="0"/>
    <s v="Aderez Ranch Kraft"/>
    <n v="2"/>
  </r>
  <r>
    <x v="1"/>
    <x v="0"/>
    <s v="Aderezo Mustard Kraft"/>
    <n v="1"/>
  </r>
  <r>
    <x v="1"/>
    <x v="0"/>
    <s v="Aderezo Balsamic Kraft"/>
    <n v="1"/>
  </r>
  <r>
    <x v="1"/>
    <x v="0"/>
    <s v="Aderezo Thousand Kraft"/>
    <n v="2"/>
  </r>
  <r>
    <x v="1"/>
    <x v="1"/>
    <s v="Salsa Ají Manaba"/>
    <n v="3"/>
  </r>
  <r>
    <x v="1"/>
    <x v="1"/>
    <s v="Sala Aji generica"/>
    <n v="4"/>
  </r>
  <r>
    <x v="1"/>
    <x v="1"/>
    <s v="Salsa OEP Verde"/>
    <n v="2"/>
  </r>
  <r>
    <x v="1"/>
    <x v="1"/>
    <s v="Lata OEP "/>
    <n v="2"/>
  </r>
  <r>
    <x v="1"/>
    <x v="1"/>
    <s v="Especia Genericas"/>
    <n v="2"/>
  </r>
  <r>
    <x v="1"/>
    <x v="1"/>
    <s v="Bacon Bits"/>
    <n v="2"/>
  </r>
  <r>
    <x v="1"/>
    <x v="1"/>
    <s v="Relish Snob"/>
    <n v="3"/>
  </r>
  <r>
    <x v="1"/>
    <x v="1"/>
    <s v="Relish Heinz"/>
    <n v="2"/>
  </r>
  <r>
    <x v="1"/>
    <x v="1"/>
    <s v="Aderezo Yogurt"/>
    <n v="2"/>
  </r>
  <r>
    <x v="1"/>
    <x v="1"/>
    <s v="Aderezo Los Andes Ranch"/>
    <n v="2"/>
  </r>
  <r>
    <x v="1"/>
    <x v="1"/>
    <s v="Aderezo Los Andes Cesar"/>
    <n v="2"/>
  </r>
  <r>
    <x v="1"/>
    <x v="2"/>
    <s v="Salsa ají  generica"/>
    <n v="3"/>
  </r>
  <r>
    <x v="1"/>
    <x v="2"/>
    <s v="Salsa ají  generica"/>
    <n v="4"/>
  </r>
  <r>
    <x v="1"/>
    <x v="2"/>
    <s v="Salsa La Costena Casera "/>
    <n v="2"/>
  </r>
  <r>
    <x v="1"/>
    <x v="2"/>
    <s v="Lata chipotle la costena"/>
    <n v="4"/>
  </r>
  <r>
    <x v="1"/>
    <x v="2"/>
    <s v="Aderezo Ranch generico"/>
    <n v="3"/>
  </r>
  <r>
    <x v="1"/>
    <x v="2"/>
    <s v="Aderezo Ranch gustadina"/>
    <n v="3"/>
  </r>
  <r>
    <x v="1"/>
    <x v="2"/>
    <s v="Aderezo Ranch Mckormick"/>
    <n v="2"/>
  </r>
  <r>
    <x v="1"/>
    <x v="2"/>
    <s v="Aderezo Garlic Mckormick"/>
    <n v="2"/>
  </r>
  <r>
    <x v="1"/>
    <x v="2"/>
    <s v="Aderezo Italian Mckormick"/>
    <n v="1"/>
  </r>
  <r>
    <x v="1"/>
    <x v="3"/>
    <s v="Salsa Aji generica"/>
    <n v="1"/>
  </r>
  <r>
    <x v="1"/>
    <x v="3"/>
    <s v="Salsa Aji pequena"/>
    <n v="3"/>
  </r>
  <r>
    <x v="1"/>
    <x v="3"/>
    <s v="Salsa Aji vidrio"/>
    <n v="3"/>
  </r>
  <r>
    <x v="1"/>
    <x v="3"/>
    <s v="Salsa La Costena Casera "/>
    <n v="2"/>
  </r>
  <r>
    <x v="1"/>
    <x v="3"/>
    <s v="Salsa La Costena ranchera "/>
    <n v="2"/>
  </r>
  <r>
    <x v="1"/>
    <x v="3"/>
    <s v="Aderezo Cesar generico"/>
    <n v="3"/>
  </r>
  <r>
    <x v="1"/>
    <x v="3"/>
    <s v="Aderezo Cesar gustadina"/>
    <n v="3"/>
  </r>
  <r>
    <x v="1"/>
    <x v="3"/>
    <s v="Aderezo Honey Mckormick"/>
    <n v="2"/>
  </r>
  <r>
    <x v="1"/>
    <x v="3"/>
    <s v="Aderezo X Mckormick"/>
    <n v="2"/>
  </r>
  <r>
    <x v="1"/>
    <x v="3"/>
    <s v="Aderezo Balsamico Mckcormick"/>
    <n v="2"/>
  </r>
  <r>
    <x v="1"/>
    <x v="4"/>
    <s v="Salsa Vidrio generica"/>
    <n v="1"/>
  </r>
  <r>
    <x v="1"/>
    <x v="4"/>
    <s v="Salsa Aji negra"/>
    <n v="3"/>
  </r>
  <r>
    <x v="1"/>
    <x v="4"/>
    <s v="Salsa Aji vidrio"/>
    <n v="3"/>
  </r>
  <r>
    <x v="1"/>
    <x v="4"/>
    <s v="Salsa picante negra"/>
    <n v="3"/>
  </r>
  <r>
    <x v="1"/>
    <x v="4"/>
    <s v="Salsa picante verde"/>
    <n v="3"/>
  </r>
  <r>
    <x v="1"/>
    <x v="4"/>
    <s v="Aderezo honey generico"/>
    <n v="3"/>
  </r>
  <r>
    <x v="1"/>
    <x v="4"/>
    <s v="Aderezo Honey Nature"/>
    <n v="3"/>
  </r>
  <r>
    <x v="1"/>
    <x v="4"/>
    <s v="Aderezo N Mckcormick"/>
    <n v="2"/>
  </r>
  <r>
    <x v="1"/>
    <x v="4"/>
    <s v="Aderezo NN Mckcormick"/>
    <n v="2"/>
  </r>
  <r>
    <x v="1"/>
    <x v="4"/>
    <s v="Aderezo Balsamico Light Mckcormick"/>
    <n v="2"/>
  </r>
  <r>
    <x v="1"/>
    <x v="5"/>
    <s v="Aji Ole Verde"/>
    <n v="2"/>
  </r>
  <r>
    <x v="1"/>
    <x v="5"/>
    <s v="Salsa Aji rojo X"/>
    <n v="3"/>
  </r>
  <r>
    <x v="1"/>
    <x v="5"/>
    <s v="Salsa Aji Rojo generico"/>
    <n v="4"/>
  </r>
  <r>
    <x v="1"/>
    <x v="5"/>
    <s v="Salsa verde generica"/>
    <n v="2"/>
  </r>
  <r>
    <x v="1"/>
    <x v="5"/>
    <s v="Salsa Ole Roja"/>
    <n v="2"/>
  </r>
  <r>
    <x v="1"/>
    <x v="5"/>
    <s v="Salsa Ole verde"/>
    <n v="2"/>
  </r>
  <r>
    <x v="1"/>
    <x v="5"/>
    <s v="Salsa ESY Honey"/>
    <n v="2"/>
  </r>
  <r>
    <x v="1"/>
    <x v="5"/>
    <s v="Aderezo Honey Nature"/>
    <n v="3"/>
  </r>
  <r>
    <x v="1"/>
    <x v="5"/>
    <s v="Repuesto aderezo Mccormick"/>
    <n v="8"/>
  </r>
  <r>
    <x v="1"/>
    <x v="6"/>
    <s v="Salsa Ole Vidrio"/>
    <n v="2"/>
  </r>
  <r>
    <x v="1"/>
    <x v="6"/>
    <s v="Salsa Gustadina Aji"/>
    <n v="3"/>
  </r>
  <r>
    <x v="1"/>
    <x v="6"/>
    <s v="Salsa Picante verde"/>
    <n v="4"/>
  </r>
  <r>
    <x v="1"/>
    <x v="6"/>
    <s v="Chamoy"/>
    <n v="1"/>
  </r>
  <r>
    <x v="1"/>
    <x v="6"/>
    <s v="Salsa Soya"/>
    <n v="4"/>
  </r>
  <r>
    <x v="1"/>
    <x v="6"/>
    <s v="Aderezo ESY cesar"/>
    <n v="2"/>
  </r>
  <r>
    <x v="1"/>
    <x v="6"/>
    <s v="Aderezo Cesar Nature"/>
    <n v="3"/>
  </r>
  <r>
    <x v="1"/>
    <x v="6"/>
    <s v="Repuesto Aderezo Garlic Mckormick"/>
    <n v="3"/>
  </r>
  <r>
    <x v="1"/>
    <x v="6"/>
    <s v="Repuesto Aderezo Balsamico Mckcormick"/>
    <n v="2"/>
  </r>
  <r>
    <x v="1"/>
    <x v="7"/>
    <s v="Caja Gustadina"/>
    <n v="1"/>
  </r>
  <r>
    <x v="1"/>
    <x v="7"/>
    <s v="Caja Gustadina"/>
    <n v="1"/>
  </r>
  <r>
    <x v="1"/>
    <x v="7"/>
    <s v="Aji generico naranja"/>
    <n v="7"/>
  </r>
  <r>
    <x v="1"/>
    <x v="7"/>
    <s v="Chamoy"/>
    <n v="3"/>
  </r>
  <r>
    <x v="1"/>
    <x v="7"/>
    <s v="Chamoy OLE"/>
    <n v="1"/>
  </r>
  <r>
    <x v="1"/>
    <x v="7"/>
    <s v="Bolsa Toppings"/>
    <n v="2"/>
  </r>
  <r>
    <x v="1"/>
    <x v="7"/>
    <s v="Vasito Amarillo"/>
    <n v="4"/>
  </r>
  <r>
    <x v="1"/>
    <x v="7"/>
    <s v="Gustadina Salsa cesar"/>
    <n v="1"/>
  </r>
  <r>
    <x v="1"/>
    <x v="7"/>
    <s v="Gustadina Salsa Ranch"/>
    <n v="4"/>
  </r>
  <r>
    <x v="2"/>
    <x v="0"/>
    <s v="Deja Ultrapoder Bicarbonato Activo"/>
    <n v="4"/>
  </r>
  <r>
    <x v="2"/>
    <x v="1"/>
    <s v="Deja Ultrapoder Bicarbonato Activo"/>
    <n v="4"/>
  </r>
  <r>
    <x v="2"/>
    <x v="2"/>
    <s v="Deja Ultrapoder Bicarbonato Activo"/>
    <n v="4"/>
  </r>
  <r>
    <x v="2"/>
    <x v="3"/>
    <s v="Deja Ultrapoder Bicarbonato Activo"/>
    <n v="4"/>
  </r>
  <r>
    <x v="3"/>
    <x v="0"/>
    <s v="Pepsi Black Lata"/>
    <n v="8"/>
  </r>
  <r>
    <x v="3"/>
    <x v="0"/>
    <s v="Pepsi Regular Lata"/>
    <n v="13"/>
  </r>
  <r>
    <x v="3"/>
    <x v="1"/>
    <s v="Pepsi Black Lata"/>
    <n v="4"/>
  </r>
  <r>
    <x v="3"/>
    <x v="1"/>
    <s v="Pepsi Regular Lata"/>
    <n v="6"/>
  </r>
  <r>
    <x v="3"/>
    <x v="2"/>
    <s v="Pepsi Black Lata"/>
    <n v="8"/>
  </r>
  <r>
    <x v="3"/>
    <x v="2"/>
    <s v="Pepsi Regular Lata"/>
    <n v="6"/>
  </r>
  <r>
    <x v="3"/>
    <x v="3"/>
    <s v="Pepsi Black 1,5 L"/>
    <n v="3"/>
  </r>
  <r>
    <x v="3"/>
    <x v="3"/>
    <s v="Pepsi Black 2 L "/>
    <n v="5"/>
  </r>
  <r>
    <x v="4"/>
    <x v="0"/>
    <s v="Carton Leche Soya Nature"/>
    <n v="5"/>
  </r>
  <r>
    <x v="4"/>
    <x v="0"/>
    <s v="Carton leche vegana nature"/>
    <n v="8"/>
  </r>
  <r>
    <x v="4"/>
    <x v="1"/>
    <s v="Carton Leche Soya Nature"/>
    <n v="5"/>
  </r>
  <r>
    <x v="4"/>
    <x v="1"/>
    <s v="Carton leche vegana nature"/>
    <n v="8"/>
  </r>
  <r>
    <x v="4"/>
    <x v="2"/>
    <s v="Carton Leche Soya Nature"/>
    <n v="5"/>
  </r>
  <r>
    <x v="4"/>
    <x v="2"/>
    <s v="Carton leche vegana nature"/>
    <n v="7"/>
  </r>
  <r>
    <x v="4"/>
    <x v="3"/>
    <s v="Carton Leche Soya Nature"/>
    <n v="5"/>
  </r>
  <r>
    <x v="4"/>
    <x v="3"/>
    <s v="Carton leche vegana nature"/>
    <n v="8"/>
  </r>
  <r>
    <x v="4"/>
    <x v="4"/>
    <s v="Carton Leche Avena tru"/>
    <n v="11"/>
  </r>
  <r>
    <x v="4"/>
    <x v="5"/>
    <s v="Carton Leche Avena tru"/>
    <n v="12"/>
  </r>
  <r>
    <x v="5"/>
    <x v="0"/>
    <s v="Galleta Club Social 6 Pack"/>
    <n v="8"/>
  </r>
  <r>
    <x v="5"/>
    <x v="1"/>
    <s v="Galleta Club Social 6 Pack"/>
    <n v="8"/>
  </r>
  <r>
    <x v="5"/>
    <x v="2"/>
    <s v="Galleta Club Social 6 Pack"/>
    <n v="8"/>
  </r>
  <r>
    <x v="5"/>
    <x v="3"/>
    <s v="Galleta Club Social 6 Pack"/>
    <n v="8"/>
  </r>
  <r>
    <x v="5"/>
    <x v="4"/>
    <s v="Galleta Club Social 6 Pack"/>
    <n v="8"/>
  </r>
  <r>
    <x v="5"/>
    <x v="5"/>
    <s v="Galleta Club Social 6 Pack"/>
    <n v="8"/>
  </r>
  <r>
    <x v="6"/>
    <x v="0"/>
    <s v="Jugo verde 1"/>
    <n v="1"/>
  </r>
  <r>
    <x v="6"/>
    <x v="0"/>
    <s v="Jugo verde 2"/>
    <n v="1"/>
  </r>
  <r>
    <x v="6"/>
    <x v="0"/>
    <s v="Jugo Naranja 1"/>
    <n v="1"/>
  </r>
  <r>
    <x v="6"/>
    <x v="0"/>
    <s v="Jugo Naranja Blanco"/>
    <n v="3"/>
  </r>
  <r>
    <x v="6"/>
    <x v="0"/>
    <s v="Jugo Nranja Dhoy"/>
    <n v="5"/>
  </r>
  <r>
    <x v="6"/>
    <x v="0"/>
    <s v="Jugo Uva Dhoy"/>
    <n v="1"/>
  </r>
  <r>
    <x v="6"/>
    <x v="0"/>
    <s v="Jugo Naranja 3"/>
    <n v="2"/>
  </r>
  <r>
    <x v="6"/>
    <x v="0"/>
    <s v="Jugo Coco 1"/>
    <n v="2"/>
  </r>
  <r>
    <x v="6"/>
    <x v="0"/>
    <s v="Jugo X"/>
    <n v="2"/>
  </r>
  <r>
    <x v="6"/>
    <x v="0"/>
    <s v="Jugo Naranja chico"/>
    <n v="1"/>
  </r>
  <r>
    <x v="6"/>
    <x v="0"/>
    <s v="Jugo coco  chico"/>
    <n v="1"/>
  </r>
  <r>
    <x v="6"/>
    <x v="0"/>
    <s v="Jugo verde chico"/>
    <n v="1"/>
  </r>
  <r>
    <x v="6"/>
    <x v="0"/>
    <s v="Jugo mezcla circulo"/>
    <n v="1"/>
  </r>
  <r>
    <x v="6"/>
    <x v="0"/>
    <s v="Jugo Mango Circulo"/>
    <n v="1"/>
  </r>
  <r>
    <x v="6"/>
    <x v="0"/>
    <s v="Cafe Jucy"/>
    <n v="1"/>
  </r>
  <r>
    <x v="6"/>
    <x v="0"/>
    <s v="Café S&amp;C "/>
    <n v="1"/>
  </r>
  <r>
    <x v="6"/>
    <x v="0"/>
    <s v="Yogurt Bebible"/>
    <n v="1"/>
  </r>
  <r>
    <x v="6"/>
    <x v="0"/>
    <s v="Kombucha 1"/>
    <n v="1"/>
  </r>
  <r>
    <x v="6"/>
    <x v="1"/>
    <s v="Jugo Naranja fresco SM"/>
    <n v="3"/>
  </r>
  <r>
    <x v="6"/>
    <x v="1"/>
    <s v="Jugo Naranja Aki"/>
    <n v="1"/>
  </r>
  <r>
    <x v="6"/>
    <x v="1"/>
    <s v="Jugo Naranja SM"/>
    <n v="3"/>
  </r>
  <r>
    <x v="6"/>
    <x v="1"/>
    <s v="Jugo Toronja SM"/>
    <n v="1"/>
  </r>
  <r>
    <x v="6"/>
    <x v="1"/>
    <s v="Jugo Mandarina SM"/>
    <n v="1"/>
  </r>
  <r>
    <x v="6"/>
    <x v="1"/>
    <s v="Jugo Naranja Dhoy"/>
    <n v="2"/>
  </r>
  <r>
    <x v="6"/>
    <x v="1"/>
    <s v="Jugo Mora Dhoy"/>
    <n v="1"/>
  </r>
  <r>
    <x v="6"/>
    <x v="1"/>
    <s v="Jugo Remolacha Cuadrado Dhoy"/>
    <n v="2"/>
  </r>
  <r>
    <x v="6"/>
    <x v="1"/>
    <s v="Jugo verde cuadrado Dhoy"/>
    <n v="1"/>
  </r>
  <r>
    <x v="6"/>
    <x v="1"/>
    <s v="Coco freeze 300ml"/>
    <n v="4"/>
  </r>
  <r>
    <x v="6"/>
    <x v="1"/>
    <s v="Coco freeze leche 300ml"/>
    <n v="2"/>
  </r>
  <r>
    <x v="6"/>
    <x v="1"/>
    <s v="Agua coco X"/>
    <n v="3"/>
  </r>
  <r>
    <x v="6"/>
    <x v="1"/>
    <s v="Agua coco Aki"/>
    <n v="2"/>
  </r>
  <r>
    <x v="6"/>
    <x v="2"/>
    <s v="Jugo Naranja fresco SM"/>
    <n v="3"/>
  </r>
  <r>
    <x v="6"/>
    <x v="2"/>
    <s v="Jugo Naranja Jucy "/>
    <n v="3"/>
  </r>
  <r>
    <x v="6"/>
    <x v="2"/>
    <s v="Jugo Mandarina Grande "/>
    <n v="3"/>
  </r>
  <r>
    <x v="6"/>
    <x v="2"/>
    <s v="Jugo Naranja Grande"/>
    <n v="2"/>
  </r>
  <r>
    <x v="6"/>
    <x v="2"/>
    <s v="Jugo Mandarina Grande "/>
    <n v="2"/>
  </r>
  <r>
    <x v="6"/>
    <x v="2"/>
    <s v="Jugo Toronja Grande"/>
    <n v="3"/>
  </r>
  <r>
    <x v="6"/>
    <x v="2"/>
    <s v="Jugo Naranja y Zanahoria grande "/>
    <n v="2"/>
  </r>
  <r>
    <x v="6"/>
    <x v="2"/>
    <s v="Jugo Naranja y Fresa grande"/>
    <n v="1"/>
  </r>
  <r>
    <x v="6"/>
    <x v="2"/>
    <s v="Jugo Cold Pressed Pitahaya"/>
    <n v="13"/>
  </r>
  <r>
    <x v="6"/>
    <x v="2"/>
    <s v="Jugo Fru Coco"/>
    <n v="6"/>
  </r>
  <r>
    <x v="6"/>
    <x v="2"/>
    <s v="Jugo Jucy"/>
    <n v="19"/>
  </r>
  <r>
    <x v="6"/>
    <x v="2"/>
    <s v="Jugo Coco SM"/>
    <n v="8"/>
  </r>
  <r>
    <x v="6"/>
    <x v="3"/>
    <s v="Jugo Naranja fresco SM"/>
    <n v="2"/>
  </r>
  <r>
    <x v="6"/>
    <x v="3"/>
    <s v="Jugo Naranja grande Dhoy"/>
    <n v="2"/>
  </r>
  <r>
    <x v="6"/>
    <x v="3"/>
    <s v="Jugo Mandarina grande Dhoy"/>
    <n v="1"/>
  </r>
  <r>
    <x v="6"/>
    <x v="3"/>
    <s v="Jugo  cranberry Dhoy"/>
    <n v="1"/>
  </r>
  <r>
    <x v="6"/>
    <x v="3"/>
    <s v="Jugo  zanahora naranja Dhoy"/>
    <n v="1"/>
  </r>
  <r>
    <x v="6"/>
    <x v="3"/>
    <s v="Agua leche coco freeze pack pequeno"/>
    <n v="6"/>
  </r>
  <r>
    <x v="6"/>
    <x v="3"/>
    <s v="Agua coco freeze pack pequeno"/>
    <n v="6"/>
  </r>
  <r>
    <x v="6"/>
    <x v="3"/>
    <s v="Agua coco pequeno Jucy"/>
    <n v="14"/>
  </r>
  <r>
    <x v="6"/>
    <x v="3"/>
    <s v="Agua coco Jucy mediana"/>
    <n v="10"/>
  </r>
  <r>
    <x v="6"/>
    <x v="3"/>
    <s v="Agua coco SM"/>
    <n v="2"/>
  </r>
  <r>
    <x v="6"/>
    <x v="4"/>
    <s v="Jugo Naranja Asa SM"/>
    <n v="1"/>
  </r>
  <r>
    <x v="6"/>
    <x v="4"/>
    <s v="Jugo Naranja 2 litros"/>
    <n v="2"/>
  </r>
  <r>
    <x v="6"/>
    <x v="4"/>
    <s v="Jugo Naranja Y"/>
    <n v="3"/>
  </r>
  <r>
    <x v="6"/>
    <x v="4"/>
    <s v="Jugo naranja pequeno SM"/>
    <n v="6"/>
  </r>
  <r>
    <x v="6"/>
    <x v="4"/>
    <s v="Jugo  rosa pequeno SM"/>
    <n v="30"/>
  </r>
  <r>
    <x v="6"/>
    <x v="4"/>
    <s v="Jugo rojo florida natural"/>
    <n v="2"/>
  </r>
  <r>
    <x v="6"/>
    <x v="4"/>
    <s v="Jugo naranja florida natural"/>
    <n v="7"/>
  </r>
  <r>
    <x v="6"/>
    <x v="4"/>
    <s v="Carton naranja florida natural"/>
    <n v="2"/>
  </r>
  <r>
    <x v="6"/>
    <x v="4"/>
    <s v="Agua smart  coco"/>
    <n v="4"/>
  </r>
  <r>
    <x v="6"/>
    <x v="4"/>
    <s v="Coco freeze leche coco 1L"/>
    <n v="5"/>
  </r>
  <r>
    <x v="6"/>
    <x v="4"/>
    <s v="Coco Freeze agua coco 1L"/>
    <n v="10"/>
  </r>
  <r>
    <x v="7"/>
    <x v="0"/>
    <s v="Montes Alpha tinto"/>
    <n v="2"/>
  </r>
  <r>
    <x v="7"/>
    <x v="0"/>
    <s v="Montes Tinto"/>
    <n v="1"/>
  </r>
  <r>
    <x v="7"/>
    <x v="0"/>
    <s v="Marques Casa Concha Tinto"/>
    <n v="4"/>
  </r>
  <r>
    <x v="7"/>
    <x v="0"/>
    <s v="Diablo Concha y Toro Tinto"/>
    <n v="5"/>
  </r>
  <r>
    <x v="7"/>
    <x v="0"/>
    <s v="Carolina Tinto"/>
    <n v="1"/>
  </r>
  <r>
    <x v="7"/>
    <x v="0"/>
    <s v="Carolina Blacl Tinto"/>
    <n v="1"/>
  </r>
  <r>
    <x v="7"/>
    <x v="0"/>
    <s v="From terra Tinto"/>
    <n v="2"/>
  </r>
  <r>
    <x v="7"/>
    <x v="1"/>
    <s v="Morande Tinto 1"/>
    <n v="9"/>
  </r>
  <r>
    <x v="7"/>
    <x v="1"/>
    <s v="Morande Tinto 2"/>
    <n v="1"/>
  </r>
  <r>
    <x v="7"/>
    <x v="1"/>
    <s v="Casillero del diablo tinto"/>
    <n v="4"/>
  </r>
  <r>
    <x v="7"/>
    <x v="1"/>
    <s v="Casillero del diablo tinto 2"/>
    <n v="6"/>
  </r>
  <r>
    <x v="7"/>
    <x v="1"/>
    <s v="Santa Carolina Reservado"/>
    <n v="4"/>
  </r>
  <r>
    <x v="7"/>
    <x v="1"/>
    <s v="Carolina Tinto"/>
    <n v="1"/>
  </r>
  <r>
    <x v="7"/>
    <x v="1"/>
    <s v="Tinto sin nombre "/>
    <n v="1"/>
  </r>
  <r>
    <x v="7"/>
    <x v="2"/>
    <s v="Morande Pionero"/>
    <n v="11"/>
  </r>
  <r>
    <x v="7"/>
    <x v="2"/>
    <s v="Morande Tinto 2"/>
    <n v="1"/>
  </r>
  <r>
    <x v="7"/>
    <x v="2"/>
    <s v="Reservado Concha y Toro 1"/>
    <n v="2"/>
  </r>
  <r>
    <x v="7"/>
    <x v="2"/>
    <s v="Reservado Concha y Toro 2"/>
    <n v="2"/>
  </r>
  <r>
    <x v="7"/>
    <x v="2"/>
    <s v="Reservado Concha y Toro 3"/>
    <n v="2"/>
  </r>
  <r>
    <x v="7"/>
    <x v="2"/>
    <s v="Santa Carolina Reservado"/>
    <n v="4"/>
  </r>
  <r>
    <x v="7"/>
    <x v="2"/>
    <s v="Carolina Morado"/>
    <n v="2"/>
  </r>
  <r>
    <x v="7"/>
    <x v="2"/>
    <s v="Tinto sin nombre "/>
    <n v="1"/>
  </r>
  <r>
    <x v="7"/>
    <x v="2"/>
    <s v="Tinto sin nombre "/>
    <n v="1"/>
  </r>
  <r>
    <x v="7"/>
    <x v="2"/>
    <s v="Viña "/>
    <n v="1"/>
  </r>
  <r>
    <x v="7"/>
    <x v="3"/>
    <s v="Visionario"/>
    <n v="2"/>
  </r>
  <r>
    <x v="7"/>
    <x v="3"/>
    <s v="Morande Pionero"/>
    <n v="2"/>
  </r>
  <r>
    <x v="7"/>
    <x v="3"/>
    <s v="HAX"/>
    <n v="1"/>
  </r>
  <r>
    <x v="7"/>
    <x v="3"/>
    <s v="Frontera Merlot"/>
    <n v="4"/>
  </r>
  <r>
    <x v="7"/>
    <x v="3"/>
    <s v="Frontera Carmenere"/>
    <n v="4"/>
  </r>
  <r>
    <x v="7"/>
    <x v="3"/>
    <s v="Frontera Cabernet"/>
    <n v="4"/>
  </r>
  <r>
    <x v="7"/>
    <x v="3"/>
    <s v="Santa Carolina Reservado"/>
    <n v="3"/>
  </r>
  <r>
    <x v="7"/>
    <x v="3"/>
    <s v="Carolina Tinto"/>
    <n v="2"/>
  </r>
  <r>
    <x v="7"/>
    <x v="3"/>
    <s v="Tinto sin nombre "/>
    <n v="1"/>
  </r>
  <r>
    <x v="7"/>
    <x v="4"/>
    <s v="Visionario"/>
    <n v="5"/>
  </r>
  <r>
    <x v="7"/>
    <x v="4"/>
    <s v="Exportacion CyT"/>
    <n v="3"/>
  </r>
  <r>
    <x v="7"/>
    <x v="4"/>
    <s v="Exportacion CyT"/>
    <n v="2"/>
  </r>
  <r>
    <x v="7"/>
    <x v="4"/>
    <s v="Casillero "/>
    <n v="4"/>
  </r>
  <r>
    <x v="7"/>
    <x v="4"/>
    <s v="Tinto sin nombre "/>
    <n v="1"/>
  </r>
  <r>
    <x v="7"/>
    <x v="4"/>
    <s v="Santa Carolina Reservado Black"/>
    <n v="2"/>
  </r>
  <r>
    <x v="7"/>
    <x v="4"/>
    <s v="Tinto sin nombre "/>
    <n v="2"/>
  </r>
  <r>
    <x v="7"/>
    <x v="4"/>
    <s v="Viña Maipo"/>
    <n v="2"/>
  </r>
  <r>
    <x v="7"/>
    <x v="4"/>
    <s v="Clave "/>
    <n v="1"/>
  </r>
  <r>
    <x v="8"/>
    <x v="2"/>
    <s v="Principe blancas"/>
    <n v="4"/>
  </r>
  <r>
    <x v="8"/>
    <x v="2"/>
    <s v="Principe avellana"/>
    <n v="3"/>
  </r>
  <r>
    <x v="8"/>
    <x v="2"/>
    <s v="Principe calsicas"/>
    <n v="3"/>
  </r>
  <r>
    <x v="8"/>
    <x v="2"/>
    <s v="Principe limon"/>
    <n v="4"/>
  </r>
  <r>
    <x v="8"/>
    <x v="2"/>
    <s v="Principe doble chocolate"/>
    <n v="3"/>
  </r>
  <r>
    <x v="8"/>
    <x v="1"/>
    <s v="Chokis chocolate"/>
    <n v="4"/>
  </r>
  <r>
    <x v="8"/>
    <x v="1"/>
    <s v="Chokis moradas"/>
    <n v="2"/>
  </r>
  <r>
    <x v="8"/>
    <x v="1"/>
    <s v="Chokis clasicas"/>
    <n v="4"/>
  </r>
  <r>
    <x v="8"/>
    <x v="1"/>
    <s v="Galletas Florentinas Fresa"/>
    <n v="2"/>
  </r>
  <r>
    <x v="8"/>
    <x v="1"/>
    <s v="Galletas Florentinas cajeta"/>
    <n v="2"/>
  </r>
  <r>
    <x v="8"/>
    <x v="1"/>
    <s v="Emperador clasica"/>
    <n v="2"/>
  </r>
  <r>
    <x v="8"/>
    <x v="1"/>
    <s v="Emperador senzo"/>
    <n v="3"/>
  </r>
  <r>
    <x v="8"/>
    <x v="1"/>
    <s v="Arcoiris"/>
    <n v="4"/>
  </r>
  <r>
    <x v="8"/>
    <x v="0"/>
    <s v="Coffee mate azul"/>
    <n v="2"/>
  </r>
  <r>
    <x v="8"/>
    <x v="0"/>
    <s v="Coffee mate blanco"/>
    <n v="3"/>
  </r>
  <r>
    <x v="8"/>
    <x v="0"/>
    <s v="Coffee mate amarillo"/>
    <n v="4"/>
  </r>
  <r>
    <x v="8"/>
    <x v="0"/>
    <s v="Nescafe capuchino"/>
    <n v="2"/>
  </r>
  <r>
    <x v="9"/>
    <x v="4"/>
    <s v="Easy Shine"/>
    <n v="6"/>
  </r>
  <r>
    <x v="9"/>
    <x v="4"/>
    <s v="Pinol"/>
    <n v="3"/>
  </r>
  <r>
    <x v="9"/>
    <x v="4"/>
    <s v="Grasso"/>
    <n v="2"/>
  </r>
  <r>
    <x v="9"/>
    <x v="4"/>
    <s v="Axion "/>
    <n v="6"/>
  </r>
  <r>
    <x v="9"/>
    <x v="4"/>
    <s v="Max"/>
    <n v="3"/>
  </r>
  <r>
    <x v="9"/>
    <x v="3"/>
    <s v="Salvo Verde"/>
    <n v="5"/>
  </r>
  <r>
    <x v="9"/>
    <x v="3"/>
    <s v="Salvo Azul"/>
    <n v="3"/>
  </r>
  <r>
    <x v="9"/>
    <x v="3"/>
    <s v="Dona Metalica Easy Shine"/>
    <n v="3"/>
  </r>
  <r>
    <x v="9"/>
    <x v="3"/>
    <s v="Fibra Esponja Easy Shine"/>
    <n v="1"/>
  </r>
  <r>
    <x v="9"/>
    <x v="3"/>
    <s v="Fibra Limpiadora Easy Shine Grande"/>
    <n v="2"/>
  </r>
  <r>
    <x v="9"/>
    <x v="3"/>
    <s v="Fibra Limpiadora Easy Shine Chica"/>
    <n v="1"/>
  </r>
  <r>
    <x v="9"/>
    <x v="3"/>
    <s v="Fibra Metalica Scotch Brite"/>
    <n v="3"/>
  </r>
  <r>
    <x v="9"/>
    <x v="3"/>
    <s v="Fibra Esponja Easy Shine Azul"/>
    <n v="2"/>
  </r>
  <r>
    <x v="9"/>
    <x v="2"/>
    <s v="Axion verde"/>
    <n v="4"/>
  </r>
  <r>
    <x v="9"/>
    <x v="2"/>
    <s v="Axion rosa"/>
    <n v="2"/>
  </r>
  <r>
    <x v="9"/>
    <x v="2"/>
    <s v="Axion imon"/>
    <n v="2"/>
  </r>
  <r>
    <x v="9"/>
    <x v="2"/>
    <s v="Axion pequeño"/>
    <n v="2"/>
  </r>
  <r>
    <x v="9"/>
    <x v="2"/>
    <s v="Salvo Verde pequeño"/>
    <n v="2"/>
  </r>
  <r>
    <x v="9"/>
    <x v="2"/>
    <s v="Fibra Esponja Easy Shine pequeña"/>
    <n v="1"/>
  </r>
  <r>
    <x v="9"/>
    <x v="2"/>
    <s v="Dona Metalica Scotch Brite"/>
    <n v="1"/>
  </r>
  <r>
    <x v="9"/>
    <x v="2"/>
    <s v="Esponja amarilla Scotch Brite"/>
    <n v="1"/>
  </r>
  <r>
    <x v="9"/>
    <x v="2"/>
    <s v="Esponja limpieza pesada Scotch Brite"/>
    <n v="3"/>
  </r>
  <r>
    <x v="9"/>
    <x v="2"/>
    <s v="Fibra azul easy shine grande"/>
    <n v="2"/>
  </r>
  <r>
    <x v="9"/>
    <x v="2"/>
    <s v="Fibra azul easy shine grande"/>
    <n v="2"/>
  </r>
  <r>
    <x v="9"/>
    <x v="2"/>
    <s v="Scub Mommy Esponja"/>
    <n v="3"/>
  </r>
  <r>
    <x v="9"/>
    <x v="1"/>
    <s v="Axion cloro"/>
    <n v="3"/>
  </r>
  <r>
    <x v="9"/>
    <x v="1"/>
    <s v="Axion Verde 1lt"/>
    <n v="1"/>
  </r>
  <r>
    <x v="9"/>
    <x v="1"/>
    <s v="Axion extreme 1lt"/>
    <n v="2"/>
  </r>
  <r>
    <x v="9"/>
    <x v="1"/>
    <s v="Eficaz"/>
    <n v="14"/>
  </r>
  <r>
    <x v="9"/>
    <x v="1"/>
    <s v="Guantes limpieza Easy shine"/>
    <n v="4"/>
  </r>
  <r>
    <x v="9"/>
    <x v="1"/>
    <s v="Guantes limpieza Scotch Brite"/>
    <n v="2"/>
  </r>
  <r>
    <x v="9"/>
    <x v="1"/>
    <s v="Tela multisusos Easy shine"/>
    <n v="2"/>
  </r>
  <r>
    <x v="9"/>
    <x v="1"/>
    <s v="Paño microfibra Easy shine"/>
    <n v="6"/>
  </r>
  <r>
    <x v="9"/>
    <x v="1"/>
    <s v="Paño microfibra Copa"/>
    <n v="3"/>
  </r>
  <r>
    <x v="9"/>
    <x v="1"/>
    <s v="Paño microfibra Scotch Brite"/>
    <n v="2"/>
  </r>
  <r>
    <x v="9"/>
    <x v="1"/>
    <s v="Paño microfibra Magitel"/>
    <n v="3"/>
  </r>
  <r>
    <x v="9"/>
    <x v="0"/>
    <s v="Fuerza Max grande"/>
    <n v="3"/>
  </r>
  <r>
    <x v="9"/>
    <x v="0"/>
    <s v="Fuerza Max chico"/>
    <n v="6"/>
  </r>
  <r>
    <x v="9"/>
    <x v="0"/>
    <s v="Fibra con esponja easy shine"/>
    <n v="7"/>
  </r>
  <r>
    <x v="10"/>
    <x v="6"/>
    <s v="Electorlit fresa pequeño"/>
    <n v="3"/>
  </r>
  <r>
    <x v="10"/>
    <x v="6"/>
    <s v="Electorlit Mora pequeño"/>
    <n v="2"/>
  </r>
  <r>
    <x v="10"/>
    <x v="6"/>
    <s v="Electrolit Kiwi Fresa pequeño"/>
    <n v="2"/>
  </r>
  <r>
    <x v="10"/>
    <x v="6"/>
    <s v="Electrolit Coco pequeño"/>
    <n v="3"/>
  </r>
  <r>
    <x v="10"/>
    <x v="6"/>
    <s v="Electrolit Uva pequeño"/>
    <n v="2"/>
  </r>
  <r>
    <x v="10"/>
    <x v="5"/>
    <s v="Electrolit Uva pequeño"/>
    <n v="3"/>
  </r>
  <r>
    <x v="10"/>
    <x v="5"/>
    <s v="Electorlit fresa pequeño"/>
    <n v="2"/>
  </r>
  <r>
    <x v="10"/>
    <x v="5"/>
    <s v="Electrolit Coco pequeño"/>
    <n v="3"/>
  </r>
  <r>
    <x v="10"/>
    <x v="5"/>
    <s v="Electrolit ponche frutas"/>
    <n v="2"/>
  </r>
  <r>
    <x v="10"/>
    <x v="4"/>
    <s v="Electrolit Kiwi Fresa"/>
    <n v="4"/>
  </r>
  <r>
    <x v="10"/>
    <x v="4"/>
    <s v="Electrolit Mora"/>
    <n v="4"/>
  </r>
  <r>
    <x v="10"/>
    <x v="4"/>
    <s v="Electrolit Manzana"/>
    <n v="3"/>
  </r>
  <r>
    <x v="10"/>
    <x v="4"/>
    <s v="Electrolit Piña"/>
    <n v="2"/>
  </r>
  <r>
    <x v="10"/>
    <x v="4"/>
    <s v="Electrolit Horchata"/>
    <n v="4"/>
  </r>
  <r>
    <x v="10"/>
    <x v="3"/>
    <s v="Electrolit te verde"/>
    <n v="4"/>
  </r>
  <r>
    <x v="10"/>
    <x v="3"/>
    <s v="Electrolit Maracuya"/>
    <n v="4"/>
  </r>
  <r>
    <x v="10"/>
    <x v="3"/>
    <s v="Electrolit Lima limon"/>
    <n v="4"/>
  </r>
  <r>
    <x v="10"/>
    <x v="3"/>
    <s v="Electrolit Naranja"/>
    <n v="3"/>
  </r>
  <r>
    <x v="10"/>
    <x v="2"/>
    <s v="Electrolife coco"/>
    <n v="4"/>
  </r>
  <r>
    <x v="10"/>
    <x v="2"/>
    <s v="Electrolife ZERO Mora"/>
    <n v="4"/>
  </r>
  <r>
    <x v="10"/>
    <x v="2"/>
    <s v="Electrolife ZERO Kiwi Fresa"/>
    <n v="3"/>
  </r>
  <r>
    <x v="10"/>
    <x v="1"/>
    <s v="Electrolife ZERO Mora"/>
    <n v="3"/>
  </r>
  <r>
    <x v="10"/>
    <x v="1"/>
    <s v="Electrolife ZERO Uva"/>
    <n v="3"/>
  </r>
  <r>
    <x v="10"/>
    <x v="1"/>
    <s v="Electrolife Naranja"/>
    <n v="2"/>
  </r>
  <r>
    <x v="10"/>
    <x v="1"/>
    <s v="Electrolife Ponche frutas"/>
    <n v="3"/>
  </r>
  <r>
    <x v="10"/>
    <x v="0"/>
    <s v="Electrolit Fresa"/>
    <n v="2"/>
  </r>
  <r>
    <x v="10"/>
    <x v="0"/>
    <s v="Electrolit coco"/>
    <n v="1"/>
  </r>
  <r>
    <x v="10"/>
    <x v="0"/>
    <s v="Electrolit fresa kiwi"/>
    <n v="1"/>
  </r>
  <r>
    <x v="10"/>
    <x v="0"/>
    <s v="Electrolit manzana"/>
    <n v="1"/>
  </r>
  <r>
    <x v="10"/>
    <x v="0"/>
    <s v="Electrolit ponche frutas"/>
    <n v="1"/>
  </r>
  <r>
    <x v="10"/>
    <x v="1"/>
    <s v="Electrolit Lima limon"/>
    <n v="2"/>
  </r>
  <r>
    <x v="11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8C0A4-3AB7-47D9-A9D8-9AC2FF214B49}" name="PivotTable1" cacheId="1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63" firstHeaderRow="1" firstDataRow="1" firstDataCol="2"/>
  <pivotFields count="4">
    <pivotField axis="axisRow" compact="0" outline="0" showAll="0" defaultSubtotal="0">
      <items count="12">
        <item x="0"/>
        <item x="1"/>
        <item x="2"/>
        <item x="4"/>
        <item x="5"/>
        <item x="6"/>
        <item x="3"/>
        <item x="7"/>
        <item x="8"/>
        <item x="9"/>
        <item x="10"/>
        <item x="11"/>
      </items>
    </pivotField>
    <pivotField name="Estante"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60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>
      <x v="6"/>
      <x/>
    </i>
    <i r="1">
      <x v="1"/>
    </i>
    <i r="1">
      <x v="2"/>
    </i>
    <i r="1">
      <x v="3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>
      <x v="9"/>
      <x/>
    </i>
    <i r="1">
      <x v="1"/>
    </i>
    <i r="1">
      <x v="2"/>
    </i>
    <i r="1">
      <x v="3"/>
    </i>
    <i r="1">
      <x v="4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  <x v="8"/>
    </i>
    <i t="grand">
      <x/>
    </i>
  </rowItems>
  <colItems count="1">
    <i/>
  </colItems>
  <dataFields count="1">
    <dataField name="Objetos (control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9B019-0920-4676-8C06-495180689F9B}" name="PivotTable1" cacheId="1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63" firstHeaderRow="1" firstDataRow="1" firstDataCol="2"/>
  <pivotFields count="4">
    <pivotField axis="axisRow" compact="0" outline="0" showAll="0" defaultSubtotal="0">
      <items count="12">
        <item x="0"/>
        <item x="1"/>
        <item x="2"/>
        <item x="4"/>
        <item x="5"/>
        <item x="6"/>
        <item x="3"/>
        <item x="7"/>
        <item x="8"/>
        <item x="9"/>
        <item x="10"/>
        <item x="11"/>
      </items>
    </pivotField>
    <pivotField name="Estante"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60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>
      <x v="6"/>
      <x/>
    </i>
    <i r="1">
      <x v="1"/>
    </i>
    <i r="1">
      <x v="2"/>
    </i>
    <i r="1">
      <x v="3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>
      <x v="9"/>
      <x/>
    </i>
    <i r="1">
      <x v="1"/>
    </i>
    <i r="1">
      <x v="2"/>
    </i>
    <i r="1">
      <x v="3"/>
    </i>
    <i r="1">
      <x v="4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  <x v="8"/>
    </i>
    <i t="grand">
      <x/>
    </i>
  </rowItems>
  <colItems count="1">
    <i/>
  </colItems>
  <dataFields count="1">
    <dataField name="Objetos (control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7EAA-18A3-4273-B7DB-BC052D513E7A}">
  <dimension ref="A1:D307"/>
  <sheetViews>
    <sheetView tabSelected="1" workbookViewId="0">
      <selection activeCell="B221" sqref="B221"/>
    </sheetView>
  </sheetViews>
  <sheetFormatPr defaultRowHeight="14.25"/>
  <cols>
    <col min="1" max="1" width="17.140625" customWidth="1"/>
    <col min="2" max="2" width="4.7109375" bestFit="1" customWidth="1"/>
    <col min="3" max="3" width="3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10</v>
      </c>
    </row>
    <row r="3" spans="1:4">
      <c r="A3" t="s">
        <v>4</v>
      </c>
      <c r="B3">
        <v>2</v>
      </c>
      <c r="C3" t="s">
        <v>5</v>
      </c>
      <c r="D3">
        <v>5</v>
      </c>
    </row>
    <row r="4" spans="1:4">
      <c r="A4" t="s">
        <v>4</v>
      </c>
      <c r="B4">
        <v>3</v>
      </c>
      <c r="C4" t="s">
        <v>6</v>
      </c>
      <c r="D4">
        <v>6</v>
      </c>
    </row>
    <row r="5" spans="1:4">
      <c r="A5" t="s">
        <v>4</v>
      </c>
      <c r="B5">
        <v>4</v>
      </c>
      <c r="C5" t="s">
        <v>6</v>
      </c>
      <c r="D5">
        <v>6</v>
      </c>
    </row>
    <row r="6" spans="1:4">
      <c r="A6" t="s">
        <v>4</v>
      </c>
      <c r="B6">
        <v>5</v>
      </c>
      <c r="C6" t="s">
        <v>7</v>
      </c>
      <c r="D6">
        <v>6</v>
      </c>
    </row>
    <row r="7" spans="1:4">
      <c r="A7" t="s">
        <v>8</v>
      </c>
      <c r="B7">
        <v>1</v>
      </c>
      <c r="C7" t="s">
        <v>9</v>
      </c>
      <c r="D7">
        <v>1</v>
      </c>
    </row>
    <row r="8" spans="1:4">
      <c r="A8" t="s">
        <v>8</v>
      </c>
      <c r="B8">
        <v>1</v>
      </c>
      <c r="C8" t="s">
        <v>10</v>
      </c>
      <c r="D8">
        <v>2</v>
      </c>
    </row>
    <row r="9" spans="1:4">
      <c r="A9" t="s">
        <v>8</v>
      </c>
      <c r="B9">
        <v>1</v>
      </c>
      <c r="C9" t="s">
        <v>11</v>
      </c>
      <c r="D9">
        <v>2</v>
      </c>
    </row>
    <row r="10" spans="1:4">
      <c r="A10" t="s">
        <v>8</v>
      </c>
      <c r="B10">
        <v>1</v>
      </c>
      <c r="C10" t="s">
        <v>12</v>
      </c>
      <c r="D10">
        <v>2</v>
      </c>
    </row>
    <row r="11" spans="1:4">
      <c r="A11" t="s">
        <v>8</v>
      </c>
      <c r="B11">
        <v>1</v>
      </c>
      <c r="C11" t="s">
        <v>13</v>
      </c>
      <c r="D11">
        <v>2</v>
      </c>
    </row>
    <row r="12" spans="1:4">
      <c r="A12" t="s">
        <v>8</v>
      </c>
      <c r="B12">
        <v>1</v>
      </c>
      <c r="C12" t="s">
        <v>14</v>
      </c>
      <c r="D12">
        <v>3</v>
      </c>
    </row>
    <row r="13" spans="1:4">
      <c r="A13" t="s">
        <v>8</v>
      </c>
      <c r="B13">
        <v>1</v>
      </c>
      <c r="C13" t="s">
        <v>15</v>
      </c>
      <c r="D13">
        <v>2</v>
      </c>
    </row>
    <row r="14" spans="1:4">
      <c r="A14" t="s">
        <v>8</v>
      </c>
      <c r="B14">
        <v>1</v>
      </c>
      <c r="C14" t="s">
        <v>16</v>
      </c>
      <c r="D14">
        <v>1</v>
      </c>
    </row>
    <row r="15" spans="1:4">
      <c r="A15" t="s">
        <v>8</v>
      </c>
      <c r="B15">
        <v>1</v>
      </c>
      <c r="C15" t="s">
        <v>17</v>
      </c>
      <c r="D15">
        <v>2</v>
      </c>
    </row>
    <row r="16" spans="1:4">
      <c r="A16" t="s">
        <v>8</v>
      </c>
      <c r="B16">
        <v>1</v>
      </c>
      <c r="C16" t="s">
        <v>18</v>
      </c>
      <c r="D16">
        <v>2</v>
      </c>
    </row>
    <row r="17" spans="1:4">
      <c r="A17" t="s">
        <v>8</v>
      </c>
      <c r="B17">
        <v>1</v>
      </c>
      <c r="C17" t="s">
        <v>19</v>
      </c>
      <c r="D17">
        <v>1</v>
      </c>
    </row>
    <row r="18" spans="1:4">
      <c r="A18" t="s">
        <v>8</v>
      </c>
      <c r="B18">
        <v>1</v>
      </c>
      <c r="C18" t="s">
        <v>20</v>
      </c>
      <c r="D18">
        <v>1</v>
      </c>
    </row>
    <row r="19" spans="1:4">
      <c r="A19" t="s">
        <v>8</v>
      </c>
      <c r="B19">
        <v>1</v>
      </c>
      <c r="C19" t="s">
        <v>21</v>
      </c>
      <c r="D19">
        <v>2</v>
      </c>
    </row>
    <row r="20" spans="1:4">
      <c r="A20" t="s">
        <v>8</v>
      </c>
      <c r="B20">
        <v>2</v>
      </c>
      <c r="C20" t="s">
        <v>22</v>
      </c>
      <c r="D20">
        <v>3</v>
      </c>
    </row>
    <row r="21" spans="1:4">
      <c r="A21" t="s">
        <v>8</v>
      </c>
      <c r="B21">
        <v>2</v>
      </c>
      <c r="C21" t="s">
        <v>23</v>
      </c>
      <c r="D21">
        <v>4</v>
      </c>
    </row>
    <row r="22" spans="1:4">
      <c r="A22" t="s">
        <v>8</v>
      </c>
      <c r="B22">
        <v>2</v>
      </c>
      <c r="C22" t="s">
        <v>24</v>
      </c>
      <c r="D22">
        <v>2</v>
      </c>
    </row>
    <row r="23" spans="1:4">
      <c r="A23" t="s">
        <v>8</v>
      </c>
      <c r="B23">
        <v>2</v>
      </c>
      <c r="C23" t="s">
        <v>25</v>
      </c>
      <c r="D23">
        <v>2</v>
      </c>
    </row>
    <row r="24" spans="1:4">
      <c r="A24" t="s">
        <v>8</v>
      </c>
      <c r="B24">
        <v>2</v>
      </c>
      <c r="C24" t="s">
        <v>26</v>
      </c>
      <c r="D24">
        <v>2</v>
      </c>
    </row>
    <row r="25" spans="1:4">
      <c r="A25" t="s">
        <v>8</v>
      </c>
      <c r="B25">
        <v>2</v>
      </c>
      <c r="C25" t="s">
        <v>27</v>
      </c>
      <c r="D25">
        <v>2</v>
      </c>
    </row>
    <row r="26" spans="1:4">
      <c r="A26" t="s">
        <v>8</v>
      </c>
      <c r="B26">
        <v>2</v>
      </c>
      <c r="C26" t="s">
        <v>28</v>
      </c>
      <c r="D26">
        <v>3</v>
      </c>
    </row>
    <row r="27" spans="1:4">
      <c r="A27" t="s">
        <v>8</v>
      </c>
      <c r="B27">
        <v>2</v>
      </c>
      <c r="C27" t="s">
        <v>29</v>
      </c>
      <c r="D27">
        <v>2</v>
      </c>
    </row>
    <row r="28" spans="1:4">
      <c r="A28" t="s">
        <v>8</v>
      </c>
      <c r="B28">
        <v>2</v>
      </c>
      <c r="C28" t="s">
        <v>30</v>
      </c>
      <c r="D28">
        <v>2</v>
      </c>
    </row>
    <row r="29" spans="1:4">
      <c r="A29" t="s">
        <v>8</v>
      </c>
      <c r="B29">
        <v>2</v>
      </c>
      <c r="C29" t="s">
        <v>31</v>
      </c>
      <c r="D29">
        <v>2</v>
      </c>
    </row>
    <row r="30" spans="1:4">
      <c r="A30" t="s">
        <v>8</v>
      </c>
      <c r="B30">
        <v>2</v>
      </c>
      <c r="C30" t="s">
        <v>32</v>
      </c>
      <c r="D30">
        <v>2</v>
      </c>
    </row>
    <row r="31" spans="1:4">
      <c r="A31" t="s">
        <v>8</v>
      </c>
      <c r="B31">
        <v>3</v>
      </c>
      <c r="C31" t="s">
        <v>33</v>
      </c>
      <c r="D31">
        <v>3</v>
      </c>
    </row>
    <row r="32" spans="1:4">
      <c r="A32" t="s">
        <v>8</v>
      </c>
      <c r="B32">
        <v>3</v>
      </c>
      <c r="C32" t="s">
        <v>33</v>
      </c>
      <c r="D32">
        <v>4</v>
      </c>
    </row>
    <row r="33" spans="1:4">
      <c r="A33" t="s">
        <v>8</v>
      </c>
      <c r="B33">
        <v>3</v>
      </c>
      <c r="C33" t="s">
        <v>34</v>
      </c>
      <c r="D33">
        <v>2</v>
      </c>
    </row>
    <row r="34" spans="1:4">
      <c r="A34" t="s">
        <v>8</v>
      </c>
      <c r="B34">
        <v>3</v>
      </c>
      <c r="C34" t="s">
        <v>35</v>
      </c>
      <c r="D34">
        <v>4</v>
      </c>
    </row>
    <row r="35" spans="1:4">
      <c r="A35" t="s">
        <v>8</v>
      </c>
      <c r="B35">
        <v>3</v>
      </c>
      <c r="C35" t="s">
        <v>36</v>
      </c>
      <c r="D35">
        <v>3</v>
      </c>
    </row>
    <row r="36" spans="1:4">
      <c r="A36" t="s">
        <v>8</v>
      </c>
      <c r="B36">
        <v>3</v>
      </c>
      <c r="C36" t="s">
        <v>37</v>
      </c>
      <c r="D36">
        <v>3</v>
      </c>
    </row>
    <row r="37" spans="1:4">
      <c r="A37" t="s">
        <v>8</v>
      </c>
      <c r="B37">
        <v>3</v>
      </c>
      <c r="C37" t="s">
        <v>38</v>
      </c>
      <c r="D37">
        <v>2</v>
      </c>
    </row>
    <row r="38" spans="1:4">
      <c r="A38" t="s">
        <v>8</v>
      </c>
      <c r="B38">
        <v>3</v>
      </c>
      <c r="C38" t="s">
        <v>39</v>
      </c>
      <c r="D38">
        <v>2</v>
      </c>
    </row>
    <row r="39" spans="1:4">
      <c r="A39" t="s">
        <v>8</v>
      </c>
      <c r="B39">
        <v>3</v>
      </c>
      <c r="C39" t="s">
        <v>40</v>
      </c>
      <c r="D39">
        <v>1</v>
      </c>
    </row>
    <row r="40" spans="1:4">
      <c r="A40" t="s">
        <v>8</v>
      </c>
      <c r="B40">
        <v>4</v>
      </c>
      <c r="C40" t="s">
        <v>41</v>
      </c>
      <c r="D40">
        <v>1</v>
      </c>
    </row>
    <row r="41" spans="1:4">
      <c r="A41" t="s">
        <v>8</v>
      </c>
      <c r="B41">
        <v>4</v>
      </c>
      <c r="C41" t="s">
        <v>42</v>
      </c>
      <c r="D41">
        <v>3</v>
      </c>
    </row>
    <row r="42" spans="1:4">
      <c r="A42" t="s">
        <v>8</v>
      </c>
      <c r="B42">
        <v>4</v>
      </c>
      <c r="C42" t="s">
        <v>43</v>
      </c>
      <c r="D42">
        <v>3</v>
      </c>
    </row>
    <row r="43" spans="1:4">
      <c r="A43" t="s">
        <v>8</v>
      </c>
      <c r="B43">
        <v>4</v>
      </c>
      <c r="C43" t="s">
        <v>34</v>
      </c>
      <c r="D43">
        <v>2</v>
      </c>
    </row>
    <row r="44" spans="1:4">
      <c r="A44" t="s">
        <v>8</v>
      </c>
      <c r="B44">
        <v>4</v>
      </c>
      <c r="C44" t="s">
        <v>44</v>
      </c>
      <c r="D44">
        <v>2</v>
      </c>
    </row>
    <row r="45" spans="1:4">
      <c r="A45" t="s">
        <v>8</v>
      </c>
      <c r="B45">
        <v>4</v>
      </c>
      <c r="C45" t="s">
        <v>45</v>
      </c>
      <c r="D45">
        <v>3</v>
      </c>
    </row>
    <row r="46" spans="1:4">
      <c r="A46" t="s">
        <v>8</v>
      </c>
      <c r="B46">
        <v>4</v>
      </c>
      <c r="C46" t="s">
        <v>46</v>
      </c>
      <c r="D46">
        <v>3</v>
      </c>
    </row>
    <row r="47" spans="1:4">
      <c r="A47" t="s">
        <v>8</v>
      </c>
      <c r="B47">
        <v>4</v>
      </c>
      <c r="C47" t="s">
        <v>47</v>
      </c>
      <c r="D47">
        <v>2</v>
      </c>
    </row>
    <row r="48" spans="1:4">
      <c r="A48" t="s">
        <v>8</v>
      </c>
      <c r="B48">
        <v>4</v>
      </c>
      <c r="C48" t="s">
        <v>48</v>
      </c>
      <c r="D48">
        <v>2</v>
      </c>
    </row>
    <row r="49" spans="1:4">
      <c r="A49" t="s">
        <v>8</v>
      </c>
      <c r="B49">
        <v>4</v>
      </c>
      <c r="C49" t="s">
        <v>49</v>
      </c>
      <c r="D49">
        <v>2</v>
      </c>
    </row>
    <row r="50" spans="1:4">
      <c r="A50" t="s">
        <v>8</v>
      </c>
      <c r="B50">
        <v>5</v>
      </c>
      <c r="C50" t="s">
        <v>50</v>
      </c>
      <c r="D50">
        <v>1</v>
      </c>
    </row>
    <row r="51" spans="1:4">
      <c r="A51" t="s">
        <v>8</v>
      </c>
      <c r="B51">
        <v>5</v>
      </c>
      <c r="C51" t="s">
        <v>51</v>
      </c>
      <c r="D51">
        <v>3</v>
      </c>
    </row>
    <row r="52" spans="1:4">
      <c r="A52" t="s">
        <v>8</v>
      </c>
      <c r="B52">
        <v>5</v>
      </c>
      <c r="C52" t="s">
        <v>43</v>
      </c>
      <c r="D52">
        <v>3</v>
      </c>
    </row>
    <row r="53" spans="1:4">
      <c r="A53" t="s">
        <v>8</v>
      </c>
      <c r="B53">
        <v>5</v>
      </c>
      <c r="C53" t="s">
        <v>52</v>
      </c>
      <c r="D53">
        <v>3</v>
      </c>
    </row>
    <row r="54" spans="1:4">
      <c r="A54" t="s">
        <v>8</v>
      </c>
      <c r="B54">
        <v>5</v>
      </c>
      <c r="C54" t="s">
        <v>53</v>
      </c>
      <c r="D54">
        <v>3</v>
      </c>
    </row>
    <row r="55" spans="1:4">
      <c r="A55" t="s">
        <v>8</v>
      </c>
      <c r="B55">
        <v>5</v>
      </c>
      <c r="C55" t="s">
        <v>54</v>
      </c>
      <c r="D55">
        <v>3</v>
      </c>
    </row>
    <row r="56" spans="1:4">
      <c r="A56" t="s">
        <v>8</v>
      </c>
      <c r="B56">
        <v>5</v>
      </c>
      <c r="C56" t="s">
        <v>55</v>
      </c>
      <c r="D56">
        <v>3</v>
      </c>
    </row>
    <row r="57" spans="1:4">
      <c r="A57" t="s">
        <v>8</v>
      </c>
      <c r="B57">
        <v>5</v>
      </c>
      <c r="C57" t="s">
        <v>56</v>
      </c>
      <c r="D57">
        <v>2</v>
      </c>
    </row>
    <row r="58" spans="1:4">
      <c r="A58" t="s">
        <v>8</v>
      </c>
      <c r="B58">
        <v>5</v>
      </c>
      <c r="C58" t="s">
        <v>57</v>
      </c>
      <c r="D58">
        <v>2</v>
      </c>
    </row>
    <row r="59" spans="1:4">
      <c r="A59" t="s">
        <v>8</v>
      </c>
      <c r="B59">
        <v>5</v>
      </c>
      <c r="C59" t="s">
        <v>58</v>
      </c>
      <c r="D59">
        <v>2</v>
      </c>
    </row>
    <row r="60" spans="1:4">
      <c r="A60" t="s">
        <v>8</v>
      </c>
      <c r="B60">
        <v>6</v>
      </c>
      <c r="C60" t="s">
        <v>59</v>
      </c>
      <c r="D60">
        <v>2</v>
      </c>
    </row>
    <row r="61" spans="1:4">
      <c r="A61" t="s">
        <v>8</v>
      </c>
      <c r="B61">
        <v>6</v>
      </c>
      <c r="C61" t="s">
        <v>60</v>
      </c>
      <c r="D61">
        <v>3</v>
      </c>
    </row>
    <row r="62" spans="1:4">
      <c r="A62" t="s">
        <v>8</v>
      </c>
      <c r="B62">
        <v>6</v>
      </c>
      <c r="C62" t="s">
        <v>61</v>
      </c>
      <c r="D62">
        <v>4</v>
      </c>
    </row>
    <row r="63" spans="1:4">
      <c r="A63" t="s">
        <v>8</v>
      </c>
      <c r="B63">
        <v>6</v>
      </c>
      <c r="C63" t="s">
        <v>62</v>
      </c>
      <c r="D63">
        <v>2</v>
      </c>
    </row>
    <row r="64" spans="1:4">
      <c r="A64" t="s">
        <v>8</v>
      </c>
      <c r="B64">
        <v>6</v>
      </c>
      <c r="C64" t="s">
        <v>63</v>
      </c>
      <c r="D64">
        <v>2</v>
      </c>
    </row>
    <row r="65" spans="1:4">
      <c r="A65" t="s">
        <v>8</v>
      </c>
      <c r="B65">
        <v>6</v>
      </c>
      <c r="C65" t="s">
        <v>64</v>
      </c>
      <c r="D65">
        <v>2</v>
      </c>
    </row>
    <row r="66" spans="1:4">
      <c r="A66" t="s">
        <v>8</v>
      </c>
      <c r="B66">
        <v>6</v>
      </c>
      <c r="C66" t="s">
        <v>65</v>
      </c>
      <c r="D66">
        <v>2</v>
      </c>
    </row>
    <row r="67" spans="1:4">
      <c r="A67" t="s">
        <v>8</v>
      </c>
      <c r="B67">
        <v>6</v>
      </c>
      <c r="C67" t="s">
        <v>55</v>
      </c>
      <c r="D67">
        <v>3</v>
      </c>
    </row>
    <row r="68" spans="1:4">
      <c r="A68" t="s">
        <v>8</v>
      </c>
      <c r="B68">
        <v>6</v>
      </c>
      <c r="C68" t="s">
        <v>66</v>
      </c>
      <c r="D68">
        <v>8</v>
      </c>
    </row>
    <row r="69" spans="1:4">
      <c r="A69" t="s">
        <v>8</v>
      </c>
      <c r="B69">
        <v>7</v>
      </c>
      <c r="C69" t="s">
        <v>67</v>
      </c>
      <c r="D69">
        <v>2</v>
      </c>
    </row>
    <row r="70" spans="1:4">
      <c r="A70" t="s">
        <v>8</v>
      </c>
      <c r="B70">
        <v>7</v>
      </c>
      <c r="C70" t="s">
        <v>68</v>
      </c>
      <c r="D70">
        <v>3</v>
      </c>
    </row>
    <row r="71" spans="1:4">
      <c r="A71" t="s">
        <v>8</v>
      </c>
      <c r="B71">
        <v>7</v>
      </c>
      <c r="C71" t="s">
        <v>69</v>
      </c>
      <c r="D71">
        <v>4</v>
      </c>
    </row>
    <row r="72" spans="1:4">
      <c r="A72" t="s">
        <v>8</v>
      </c>
      <c r="B72">
        <v>7</v>
      </c>
      <c r="C72" t="s">
        <v>70</v>
      </c>
      <c r="D72">
        <v>1</v>
      </c>
    </row>
    <row r="73" spans="1:4">
      <c r="A73" t="s">
        <v>8</v>
      </c>
      <c r="B73">
        <v>7</v>
      </c>
      <c r="C73" t="s">
        <v>71</v>
      </c>
      <c r="D73">
        <v>4</v>
      </c>
    </row>
    <row r="74" spans="1:4">
      <c r="A74" t="s">
        <v>8</v>
      </c>
      <c r="B74">
        <v>7</v>
      </c>
      <c r="C74" t="s">
        <v>72</v>
      </c>
      <c r="D74">
        <v>2</v>
      </c>
    </row>
    <row r="75" spans="1:4">
      <c r="A75" t="s">
        <v>8</v>
      </c>
      <c r="B75">
        <v>7</v>
      </c>
      <c r="C75" t="s">
        <v>73</v>
      </c>
      <c r="D75">
        <v>3</v>
      </c>
    </row>
    <row r="76" spans="1:4">
      <c r="A76" t="s">
        <v>8</v>
      </c>
      <c r="B76">
        <v>7</v>
      </c>
      <c r="C76" t="s">
        <v>74</v>
      </c>
      <c r="D76">
        <v>3</v>
      </c>
    </row>
    <row r="77" spans="1:4">
      <c r="A77" t="s">
        <v>8</v>
      </c>
      <c r="B77">
        <v>7</v>
      </c>
      <c r="C77" t="s">
        <v>75</v>
      </c>
      <c r="D77">
        <v>2</v>
      </c>
    </row>
    <row r="78" spans="1:4">
      <c r="A78" t="s">
        <v>8</v>
      </c>
      <c r="B78">
        <v>8</v>
      </c>
      <c r="C78" t="s">
        <v>76</v>
      </c>
      <c r="D78">
        <v>1</v>
      </c>
    </row>
    <row r="79" spans="1:4">
      <c r="A79" t="s">
        <v>8</v>
      </c>
      <c r="B79">
        <v>8</v>
      </c>
      <c r="C79" t="s">
        <v>76</v>
      </c>
      <c r="D79">
        <v>1</v>
      </c>
    </row>
    <row r="80" spans="1:4">
      <c r="A80" t="s">
        <v>8</v>
      </c>
      <c r="B80">
        <v>8</v>
      </c>
      <c r="C80" t="s">
        <v>77</v>
      </c>
      <c r="D80">
        <v>7</v>
      </c>
    </row>
    <row r="81" spans="1:4">
      <c r="A81" t="s">
        <v>8</v>
      </c>
      <c r="B81">
        <v>8</v>
      </c>
      <c r="C81" t="s">
        <v>70</v>
      </c>
      <c r="D81">
        <v>3</v>
      </c>
    </row>
    <row r="82" spans="1:4">
      <c r="A82" t="s">
        <v>8</v>
      </c>
      <c r="B82">
        <v>8</v>
      </c>
      <c r="C82" t="s">
        <v>78</v>
      </c>
      <c r="D82">
        <v>1</v>
      </c>
    </row>
    <row r="83" spans="1:4">
      <c r="A83" t="s">
        <v>8</v>
      </c>
      <c r="B83">
        <v>8</v>
      </c>
      <c r="C83" t="s">
        <v>79</v>
      </c>
      <c r="D83">
        <v>2</v>
      </c>
    </row>
    <row r="84" spans="1:4">
      <c r="A84" t="s">
        <v>8</v>
      </c>
      <c r="B84">
        <v>8</v>
      </c>
      <c r="C84" t="s">
        <v>80</v>
      </c>
      <c r="D84">
        <v>4</v>
      </c>
    </row>
    <row r="85" spans="1:4">
      <c r="A85" t="s">
        <v>8</v>
      </c>
      <c r="B85">
        <v>8</v>
      </c>
      <c r="C85" t="s">
        <v>81</v>
      </c>
      <c r="D85">
        <v>1</v>
      </c>
    </row>
    <row r="86" spans="1:4">
      <c r="A86" t="s">
        <v>8</v>
      </c>
      <c r="B86">
        <v>8</v>
      </c>
      <c r="C86" t="s">
        <v>82</v>
      </c>
      <c r="D86">
        <v>4</v>
      </c>
    </row>
    <row r="87" spans="1:4">
      <c r="A87" t="s">
        <v>83</v>
      </c>
      <c r="B87">
        <v>1</v>
      </c>
      <c r="C87" t="s">
        <v>84</v>
      </c>
      <c r="D87">
        <v>4</v>
      </c>
    </row>
    <row r="88" spans="1:4">
      <c r="A88" t="s">
        <v>83</v>
      </c>
      <c r="B88">
        <v>2</v>
      </c>
      <c r="C88" t="s">
        <v>84</v>
      </c>
      <c r="D88">
        <v>4</v>
      </c>
    </row>
    <row r="89" spans="1:4">
      <c r="A89" t="s">
        <v>83</v>
      </c>
      <c r="B89">
        <v>3</v>
      </c>
      <c r="C89" t="s">
        <v>84</v>
      </c>
      <c r="D89">
        <v>4</v>
      </c>
    </row>
    <row r="90" spans="1:4">
      <c r="A90" t="s">
        <v>83</v>
      </c>
      <c r="B90">
        <v>4</v>
      </c>
      <c r="C90" t="s">
        <v>84</v>
      </c>
      <c r="D90">
        <v>4</v>
      </c>
    </row>
    <row r="91" spans="1:4">
      <c r="A91" t="s">
        <v>85</v>
      </c>
      <c r="B91">
        <v>1</v>
      </c>
      <c r="C91" t="s">
        <v>86</v>
      </c>
      <c r="D91">
        <v>8</v>
      </c>
    </row>
    <row r="92" spans="1:4">
      <c r="A92" t="s">
        <v>85</v>
      </c>
      <c r="B92">
        <v>1</v>
      </c>
      <c r="C92" t="s">
        <v>87</v>
      </c>
      <c r="D92">
        <v>13</v>
      </c>
    </row>
    <row r="93" spans="1:4">
      <c r="A93" t="s">
        <v>85</v>
      </c>
      <c r="B93">
        <v>2</v>
      </c>
      <c r="C93" t="s">
        <v>86</v>
      </c>
      <c r="D93">
        <v>4</v>
      </c>
    </row>
    <row r="94" spans="1:4">
      <c r="A94" t="s">
        <v>85</v>
      </c>
      <c r="B94">
        <v>2</v>
      </c>
      <c r="C94" t="s">
        <v>87</v>
      </c>
      <c r="D94">
        <v>6</v>
      </c>
    </row>
    <row r="95" spans="1:4">
      <c r="A95" t="s">
        <v>85</v>
      </c>
      <c r="B95">
        <v>3</v>
      </c>
      <c r="C95" t="s">
        <v>86</v>
      </c>
      <c r="D95">
        <v>8</v>
      </c>
    </row>
    <row r="96" spans="1:4">
      <c r="A96" t="s">
        <v>85</v>
      </c>
      <c r="B96">
        <v>3</v>
      </c>
      <c r="C96" t="s">
        <v>87</v>
      </c>
      <c r="D96">
        <v>6</v>
      </c>
    </row>
    <row r="97" spans="1:4">
      <c r="A97" t="s">
        <v>85</v>
      </c>
      <c r="B97">
        <v>4</v>
      </c>
      <c r="C97" t="s">
        <v>88</v>
      </c>
      <c r="D97">
        <v>3</v>
      </c>
    </row>
    <row r="98" spans="1:4">
      <c r="A98" t="s">
        <v>85</v>
      </c>
      <c r="B98">
        <v>4</v>
      </c>
      <c r="C98" t="s">
        <v>89</v>
      </c>
      <c r="D98">
        <v>5</v>
      </c>
    </row>
    <row r="99" spans="1:4">
      <c r="A99" t="s">
        <v>90</v>
      </c>
      <c r="B99">
        <v>1</v>
      </c>
      <c r="C99" t="s">
        <v>91</v>
      </c>
      <c r="D99">
        <v>5</v>
      </c>
    </row>
    <row r="100" spans="1:4">
      <c r="A100" t="s">
        <v>90</v>
      </c>
      <c r="B100">
        <v>1</v>
      </c>
      <c r="C100" t="s">
        <v>92</v>
      </c>
      <c r="D100">
        <v>8</v>
      </c>
    </row>
    <row r="101" spans="1:4">
      <c r="A101" t="s">
        <v>90</v>
      </c>
      <c r="B101">
        <v>2</v>
      </c>
      <c r="C101" t="s">
        <v>91</v>
      </c>
      <c r="D101">
        <v>5</v>
      </c>
    </row>
    <row r="102" spans="1:4">
      <c r="A102" t="s">
        <v>90</v>
      </c>
      <c r="B102">
        <v>2</v>
      </c>
      <c r="C102" t="s">
        <v>92</v>
      </c>
      <c r="D102">
        <v>8</v>
      </c>
    </row>
    <row r="103" spans="1:4">
      <c r="A103" t="s">
        <v>90</v>
      </c>
      <c r="B103">
        <v>3</v>
      </c>
      <c r="C103" t="s">
        <v>91</v>
      </c>
      <c r="D103">
        <v>5</v>
      </c>
    </row>
    <row r="104" spans="1:4">
      <c r="A104" t="s">
        <v>90</v>
      </c>
      <c r="B104">
        <v>3</v>
      </c>
      <c r="C104" t="s">
        <v>92</v>
      </c>
      <c r="D104">
        <v>7</v>
      </c>
    </row>
    <row r="105" spans="1:4">
      <c r="A105" t="s">
        <v>90</v>
      </c>
      <c r="B105">
        <v>4</v>
      </c>
      <c r="C105" t="s">
        <v>91</v>
      </c>
      <c r="D105">
        <v>5</v>
      </c>
    </row>
    <row r="106" spans="1:4">
      <c r="A106" t="s">
        <v>90</v>
      </c>
      <c r="B106">
        <v>4</v>
      </c>
      <c r="C106" t="s">
        <v>92</v>
      </c>
      <c r="D106">
        <v>8</v>
      </c>
    </row>
    <row r="107" spans="1:4">
      <c r="A107" t="s">
        <v>90</v>
      </c>
      <c r="B107">
        <v>5</v>
      </c>
      <c r="C107" t="s">
        <v>93</v>
      </c>
      <c r="D107">
        <v>11</v>
      </c>
    </row>
    <row r="108" spans="1:4">
      <c r="A108" t="s">
        <v>90</v>
      </c>
      <c r="B108">
        <v>6</v>
      </c>
      <c r="C108" t="s">
        <v>93</v>
      </c>
      <c r="D108">
        <v>12</v>
      </c>
    </row>
    <row r="109" spans="1:4">
      <c r="A109" t="s">
        <v>94</v>
      </c>
      <c r="B109">
        <v>1</v>
      </c>
      <c r="C109" t="s">
        <v>95</v>
      </c>
      <c r="D109">
        <v>8</v>
      </c>
    </row>
    <row r="110" spans="1:4">
      <c r="A110" t="s">
        <v>94</v>
      </c>
      <c r="B110">
        <v>2</v>
      </c>
      <c r="C110" t="s">
        <v>95</v>
      </c>
      <c r="D110">
        <v>8</v>
      </c>
    </row>
    <row r="111" spans="1:4">
      <c r="A111" t="s">
        <v>94</v>
      </c>
      <c r="B111">
        <v>3</v>
      </c>
      <c r="C111" t="s">
        <v>95</v>
      </c>
      <c r="D111">
        <v>8</v>
      </c>
    </row>
    <row r="112" spans="1:4">
      <c r="A112" t="s">
        <v>94</v>
      </c>
      <c r="B112">
        <v>4</v>
      </c>
      <c r="C112" t="s">
        <v>95</v>
      </c>
      <c r="D112">
        <v>8</v>
      </c>
    </row>
    <row r="113" spans="1:4">
      <c r="A113" t="s">
        <v>94</v>
      </c>
      <c r="B113">
        <v>5</v>
      </c>
      <c r="C113" t="s">
        <v>95</v>
      </c>
      <c r="D113">
        <v>8</v>
      </c>
    </row>
    <row r="114" spans="1:4">
      <c r="A114" t="s">
        <v>94</v>
      </c>
      <c r="B114">
        <v>6</v>
      </c>
      <c r="C114" t="s">
        <v>95</v>
      </c>
      <c r="D114">
        <v>8</v>
      </c>
    </row>
    <row r="115" spans="1:4">
      <c r="A115" t="s">
        <v>96</v>
      </c>
      <c r="B115">
        <v>1</v>
      </c>
      <c r="C115" t="s">
        <v>97</v>
      </c>
      <c r="D115">
        <v>1</v>
      </c>
    </row>
    <row r="116" spans="1:4">
      <c r="A116" t="s">
        <v>96</v>
      </c>
      <c r="B116">
        <v>1</v>
      </c>
      <c r="C116" t="s">
        <v>98</v>
      </c>
      <c r="D116">
        <v>1</v>
      </c>
    </row>
    <row r="117" spans="1:4">
      <c r="A117" t="s">
        <v>96</v>
      </c>
      <c r="B117">
        <v>1</v>
      </c>
      <c r="C117" t="s">
        <v>99</v>
      </c>
      <c r="D117">
        <v>1</v>
      </c>
    </row>
    <row r="118" spans="1:4">
      <c r="A118" t="s">
        <v>96</v>
      </c>
      <c r="B118">
        <v>1</v>
      </c>
      <c r="C118" t="s">
        <v>100</v>
      </c>
      <c r="D118">
        <v>3</v>
      </c>
    </row>
    <row r="119" spans="1:4">
      <c r="A119" t="s">
        <v>96</v>
      </c>
      <c r="B119">
        <v>1</v>
      </c>
      <c r="C119" t="s">
        <v>101</v>
      </c>
      <c r="D119">
        <v>5</v>
      </c>
    </row>
    <row r="120" spans="1:4">
      <c r="A120" t="s">
        <v>96</v>
      </c>
      <c r="B120">
        <v>1</v>
      </c>
      <c r="C120" t="s">
        <v>102</v>
      </c>
      <c r="D120">
        <v>1</v>
      </c>
    </row>
    <row r="121" spans="1:4">
      <c r="A121" t="s">
        <v>96</v>
      </c>
      <c r="B121">
        <v>1</v>
      </c>
      <c r="C121" t="s">
        <v>103</v>
      </c>
      <c r="D121">
        <v>2</v>
      </c>
    </row>
    <row r="122" spans="1:4">
      <c r="A122" t="s">
        <v>96</v>
      </c>
      <c r="B122">
        <v>1</v>
      </c>
      <c r="C122" t="s">
        <v>104</v>
      </c>
      <c r="D122">
        <v>2</v>
      </c>
    </row>
    <row r="123" spans="1:4">
      <c r="A123" t="s">
        <v>96</v>
      </c>
      <c r="B123">
        <v>1</v>
      </c>
      <c r="C123" t="s">
        <v>105</v>
      </c>
      <c r="D123">
        <v>2</v>
      </c>
    </row>
    <row r="124" spans="1:4">
      <c r="A124" t="s">
        <v>96</v>
      </c>
      <c r="B124">
        <v>1</v>
      </c>
      <c r="C124" t="s">
        <v>106</v>
      </c>
      <c r="D124">
        <v>1</v>
      </c>
    </row>
    <row r="125" spans="1:4">
      <c r="A125" t="s">
        <v>96</v>
      </c>
      <c r="B125">
        <v>1</v>
      </c>
      <c r="C125" t="s">
        <v>107</v>
      </c>
      <c r="D125">
        <v>1</v>
      </c>
    </row>
    <row r="126" spans="1:4">
      <c r="A126" t="s">
        <v>96</v>
      </c>
      <c r="B126">
        <v>1</v>
      </c>
      <c r="C126" t="s">
        <v>108</v>
      </c>
      <c r="D126">
        <v>1</v>
      </c>
    </row>
    <row r="127" spans="1:4">
      <c r="A127" t="s">
        <v>96</v>
      </c>
      <c r="B127">
        <v>1</v>
      </c>
      <c r="C127" t="s">
        <v>109</v>
      </c>
      <c r="D127">
        <v>1</v>
      </c>
    </row>
    <row r="128" spans="1:4">
      <c r="A128" t="s">
        <v>96</v>
      </c>
      <c r="B128">
        <v>1</v>
      </c>
      <c r="C128" t="s">
        <v>110</v>
      </c>
      <c r="D128">
        <v>1</v>
      </c>
    </row>
    <row r="129" spans="1:4">
      <c r="A129" t="s">
        <v>96</v>
      </c>
      <c r="B129">
        <v>1</v>
      </c>
      <c r="C129" t="s">
        <v>111</v>
      </c>
      <c r="D129">
        <v>1</v>
      </c>
    </row>
    <row r="130" spans="1:4">
      <c r="A130" t="s">
        <v>96</v>
      </c>
      <c r="B130">
        <v>1</v>
      </c>
      <c r="C130" t="s">
        <v>112</v>
      </c>
      <c r="D130">
        <v>1</v>
      </c>
    </row>
    <row r="131" spans="1:4">
      <c r="A131" t="s">
        <v>96</v>
      </c>
      <c r="B131">
        <v>1</v>
      </c>
      <c r="C131" t="s">
        <v>113</v>
      </c>
      <c r="D131">
        <v>1</v>
      </c>
    </row>
    <row r="132" spans="1:4">
      <c r="A132" t="s">
        <v>96</v>
      </c>
      <c r="B132">
        <v>1</v>
      </c>
      <c r="C132" t="s">
        <v>114</v>
      </c>
      <c r="D132">
        <v>1</v>
      </c>
    </row>
    <row r="133" spans="1:4">
      <c r="A133" t="s">
        <v>96</v>
      </c>
      <c r="B133">
        <v>2</v>
      </c>
      <c r="C133" t="s">
        <v>115</v>
      </c>
      <c r="D133">
        <v>3</v>
      </c>
    </row>
    <row r="134" spans="1:4">
      <c r="A134" t="s">
        <v>96</v>
      </c>
      <c r="B134">
        <v>2</v>
      </c>
      <c r="C134" t="s">
        <v>116</v>
      </c>
      <c r="D134">
        <v>1</v>
      </c>
    </row>
    <row r="135" spans="1:4">
      <c r="A135" t="s">
        <v>96</v>
      </c>
      <c r="B135">
        <v>2</v>
      </c>
      <c r="C135" t="s">
        <v>117</v>
      </c>
      <c r="D135">
        <v>3</v>
      </c>
    </row>
    <row r="136" spans="1:4">
      <c r="A136" t="s">
        <v>96</v>
      </c>
      <c r="B136">
        <v>2</v>
      </c>
      <c r="C136" t="s">
        <v>118</v>
      </c>
      <c r="D136">
        <v>1</v>
      </c>
    </row>
    <row r="137" spans="1:4">
      <c r="A137" t="s">
        <v>96</v>
      </c>
      <c r="B137">
        <v>2</v>
      </c>
      <c r="C137" t="s">
        <v>119</v>
      </c>
      <c r="D137">
        <v>1</v>
      </c>
    </row>
    <row r="138" spans="1:4">
      <c r="A138" t="s">
        <v>96</v>
      </c>
      <c r="B138">
        <v>2</v>
      </c>
      <c r="C138" t="s">
        <v>120</v>
      </c>
      <c r="D138">
        <v>2</v>
      </c>
    </row>
    <row r="139" spans="1:4">
      <c r="A139" t="s">
        <v>96</v>
      </c>
      <c r="B139">
        <v>2</v>
      </c>
      <c r="C139" t="s">
        <v>121</v>
      </c>
      <c r="D139">
        <v>1</v>
      </c>
    </row>
    <row r="140" spans="1:4">
      <c r="A140" t="s">
        <v>96</v>
      </c>
      <c r="B140">
        <v>2</v>
      </c>
      <c r="C140" t="s">
        <v>122</v>
      </c>
      <c r="D140">
        <v>2</v>
      </c>
    </row>
    <row r="141" spans="1:4">
      <c r="A141" t="s">
        <v>96</v>
      </c>
      <c r="B141">
        <v>2</v>
      </c>
      <c r="C141" t="s">
        <v>123</v>
      </c>
      <c r="D141">
        <v>1</v>
      </c>
    </row>
    <row r="142" spans="1:4">
      <c r="A142" t="s">
        <v>96</v>
      </c>
      <c r="B142">
        <v>2</v>
      </c>
      <c r="C142" t="s">
        <v>124</v>
      </c>
      <c r="D142">
        <v>4</v>
      </c>
    </row>
    <row r="143" spans="1:4">
      <c r="A143" t="s">
        <v>96</v>
      </c>
      <c r="B143">
        <v>2</v>
      </c>
      <c r="C143" t="s">
        <v>125</v>
      </c>
      <c r="D143">
        <v>2</v>
      </c>
    </row>
    <row r="144" spans="1:4">
      <c r="A144" t="s">
        <v>96</v>
      </c>
      <c r="B144">
        <v>2</v>
      </c>
      <c r="C144" t="s">
        <v>126</v>
      </c>
      <c r="D144">
        <v>3</v>
      </c>
    </row>
    <row r="145" spans="1:4">
      <c r="A145" t="s">
        <v>96</v>
      </c>
      <c r="B145">
        <v>2</v>
      </c>
      <c r="C145" t="s">
        <v>127</v>
      </c>
      <c r="D145">
        <v>2</v>
      </c>
    </row>
    <row r="146" spans="1:4">
      <c r="A146" t="s">
        <v>96</v>
      </c>
      <c r="B146">
        <v>3</v>
      </c>
      <c r="C146" t="s">
        <v>115</v>
      </c>
      <c r="D146">
        <v>3</v>
      </c>
    </row>
    <row r="147" spans="1:4">
      <c r="A147" t="s">
        <v>96</v>
      </c>
      <c r="B147">
        <v>3</v>
      </c>
      <c r="C147" t="s">
        <v>128</v>
      </c>
      <c r="D147">
        <v>3</v>
      </c>
    </row>
    <row r="148" spans="1:4">
      <c r="A148" t="s">
        <v>96</v>
      </c>
      <c r="B148">
        <v>3</v>
      </c>
      <c r="C148" t="s">
        <v>129</v>
      </c>
      <c r="D148">
        <v>3</v>
      </c>
    </row>
    <row r="149" spans="1:4">
      <c r="A149" t="s">
        <v>96</v>
      </c>
      <c r="B149">
        <v>3</v>
      </c>
      <c r="C149" t="s">
        <v>130</v>
      </c>
      <c r="D149">
        <v>2</v>
      </c>
    </row>
    <row r="150" spans="1:4">
      <c r="A150" t="s">
        <v>96</v>
      </c>
      <c r="B150">
        <v>3</v>
      </c>
      <c r="C150" t="s">
        <v>129</v>
      </c>
      <c r="D150">
        <v>2</v>
      </c>
    </row>
    <row r="151" spans="1:4">
      <c r="A151" t="s">
        <v>96</v>
      </c>
      <c r="B151">
        <v>3</v>
      </c>
      <c r="C151" t="s">
        <v>131</v>
      </c>
      <c r="D151">
        <v>3</v>
      </c>
    </row>
    <row r="152" spans="1:4">
      <c r="A152" t="s">
        <v>96</v>
      </c>
      <c r="B152">
        <v>3</v>
      </c>
      <c r="C152" t="s">
        <v>132</v>
      </c>
      <c r="D152">
        <v>2</v>
      </c>
    </row>
    <row r="153" spans="1:4">
      <c r="A153" t="s">
        <v>96</v>
      </c>
      <c r="B153">
        <v>3</v>
      </c>
      <c r="C153" t="s">
        <v>133</v>
      </c>
      <c r="D153">
        <v>1</v>
      </c>
    </row>
    <row r="154" spans="1:4">
      <c r="A154" t="s">
        <v>96</v>
      </c>
      <c r="B154">
        <v>3</v>
      </c>
      <c r="C154" t="s">
        <v>134</v>
      </c>
      <c r="D154">
        <v>13</v>
      </c>
    </row>
    <row r="155" spans="1:4">
      <c r="A155" t="s">
        <v>96</v>
      </c>
      <c r="B155">
        <v>3</v>
      </c>
      <c r="C155" t="s">
        <v>135</v>
      </c>
      <c r="D155">
        <v>6</v>
      </c>
    </row>
    <row r="156" spans="1:4">
      <c r="A156" t="s">
        <v>96</v>
      </c>
      <c r="B156">
        <v>3</v>
      </c>
      <c r="C156" t="s">
        <v>136</v>
      </c>
      <c r="D156">
        <v>19</v>
      </c>
    </row>
    <row r="157" spans="1:4">
      <c r="A157" t="s">
        <v>96</v>
      </c>
      <c r="B157">
        <v>3</v>
      </c>
      <c r="C157" t="s">
        <v>137</v>
      </c>
      <c r="D157">
        <v>8</v>
      </c>
    </row>
    <row r="158" spans="1:4">
      <c r="A158" t="s">
        <v>96</v>
      </c>
      <c r="B158">
        <v>4</v>
      </c>
      <c r="C158" t="s">
        <v>115</v>
      </c>
      <c r="D158">
        <v>2</v>
      </c>
    </row>
    <row r="159" spans="1:4">
      <c r="A159" t="s">
        <v>96</v>
      </c>
      <c r="B159">
        <v>4</v>
      </c>
      <c r="C159" t="s">
        <v>138</v>
      </c>
      <c r="D159">
        <v>2</v>
      </c>
    </row>
    <row r="160" spans="1:4">
      <c r="A160" t="s">
        <v>96</v>
      </c>
      <c r="B160">
        <v>4</v>
      </c>
      <c r="C160" t="s">
        <v>139</v>
      </c>
      <c r="D160">
        <v>1</v>
      </c>
    </row>
    <row r="161" spans="1:4">
      <c r="A161" t="s">
        <v>96</v>
      </c>
      <c r="B161">
        <v>4</v>
      </c>
      <c r="C161" t="s">
        <v>140</v>
      </c>
      <c r="D161">
        <v>1</v>
      </c>
    </row>
    <row r="162" spans="1:4">
      <c r="A162" t="s">
        <v>96</v>
      </c>
      <c r="B162">
        <v>4</v>
      </c>
      <c r="C162" t="s">
        <v>141</v>
      </c>
      <c r="D162">
        <v>1</v>
      </c>
    </row>
    <row r="163" spans="1:4">
      <c r="A163" t="s">
        <v>96</v>
      </c>
      <c r="B163">
        <v>4</v>
      </c>
      <c r="C163" t="s">
        <v>142</v>
      </c>
      <c r="D163">
        <v>6</v>
      </c>
    </row>
    <row r="164" spans="1:4">
      <c r="A164" t="s">
        <v>96</v>
      </c>
      <c r="B164">
        <v>4</v>
      </c>
      <c r="C164" t="s">
        <v>143</v>
      </c>
      <c r="D164">
        <v>6</v>
      </c>
    </row>
    <row r="165" spans="1:4">
      <c r="A165" t="s">
        <v>96</v>
      </c>
      <c r="B165">
        <v>4</v>
      </c>
      <c r="C165" t="s">
        <v>144</v>
      </c>
      <c r="D165">
        <v>14</v>
      </c>
    </row>
    <row r="166" spans="1:4">
      <c r="A166" t="s">
        <v>96</v>
      </c>
      <c r="B166">
        <v>4</v>
      </c>
      <c r="C166" t="s">
        <v>145</v>
      </c>
      <c r="D166">
        <v>10</v>
      </c>
    </row>
    <row r="167" spans="1:4">
      <c r="A167" t="s">
        <v>96</v>
      </c>
      <c r="B167">
        <v>4</v>
      </c>
      <c r="C167" t="s">
        <v>146</v>
      </c>
      <c r="D167">
        <v>2</v>
      </c>
    </row>
    <row r="168" spans="1:4">
      <c r="A168" t="s">
        <v>96</v>
      </c>
      <c r="B168">
        <v>5</v>
      </c>
      <c r="C168" t="s">
        <v>147</v>
      </c>
      <c r="D168">
        <v>1</v>
      </c>
    </row>
    <row r="169" spans="1:4">
      <c r="A169" t="s">
        <v>96</v>
      </c>
      <c r="B169">
        <v>5</v>
      </c>
      <c r="C169" t="s">
        <v>148</v>
      </c>
      <c r="D169">
        <v>2</v>
      </c>
    </row>
    <row r="170" spans="1:4">
      <c r="A170" t="s">
        <v>96</v>
      </c>
      <c r="B170">
        <v>5</v>
      </c>
      <c r="C170" t="s">
        <v>149</v>
      </c>
      <c r="D170">
        <v>3</v>
      </c>
    </row>
    <row r="171" spans="1:4">
      <c r="A171" t="s">
        <v>96</v>
      </c>
      <c r="B171">
        <v>5</v>
      </c>
      <c r="C171" t="s">
        <v>150</v>
      </c>
      <c r="D171">
        <v>6</v>
      </c>
    </row>
    <row r="172" spans="1:4">
      <c r="A172" t="s">
        <v>96</v>
      </c>
      <c r="B172">
        <v>5</v>
      </c>
      <c r="C172" t="s">
        <v>151</v>
      </c>
      <c r="D172">
        <v>30</v>
      </c>
    </row>
    <row r="173" spans="1:4">
      <c r="A173" t="s">
        <v>96</v>
      </c>
      <c r="B173">
        <v>5</v>
      </c>
      <c r="C173" t="s">
        <v>152</v>
      </c>
      <c r="D173">
        <v>2</v>
      </c>
    </row>
    <row r="174" spans="1:4">
      <c r="A174" t="s">
        <v>96</v>
      </c>
      <c r="B174">
        <v>5</v>
      </c>
      <c r="C174" t="s">
        <v>153</v>
      </c>
      <c r="D174">
        <v>7</v>
      </c>
    </row>
    <row r="175" spans="1:4">
      <c r="A175" t="s">
        <v>96</v>
      </c>
      <c r="B175">
        <v>5</v>
      </c>
      <c r="C175" t="s">
        <v>154</v>
      </c>
      <c r="D175">
        <v>2</v>
      </c>
    </row>
    <row r="176" spans="1:4">
      <c r="A176" t="s">
        <v>96</v>
      </c>
      <c r="B176">
        <v>5</v>
      </c>
      <c r="C176" t="s">
        <v>155</v>
      </c>
      <c r="D176">
        <v>4</v>
      </c>
    </row>
    <row r="177" spans="1:4">
      <c r="A177" t="s">
        <v>96</v>
      </c>
      <c r="B177">
        <v>5</v>
      </c>
      <c r="C177" t="s">
        <v>156</v>
      </c>
      <c r="D177">
        <v>5</v>
      </c>
    </row>
    <row r="178" spans="1:4">
      <c r="A178" t="s">
        <v>96</v>
      </c>
      <c r="B178">
        <v>5</v>
      </c>
      <c r="C178" t="s">
        <v>157</v>
      </c>
      <c r="D178">
        <v>10</v>
      </c>
    </row>
    <row r="179" spans="1:4">
      <c r="A179" t="s">
        <v>158</v>
      </c>
      <c r="B179">
        <v>1</v>
      </c>
      <c r="C179" t="s">
        <v>159</v>
      </c>
      <c r="D179">
        <v>2</v>
      </c>
    </row>
    <row r="180" spans="1:4">
      <c r="A180" t="s">
        <v>158</v>
      </c>
      <c r="B180">
        <v>1</v>
      </c>
      <c r="C180" t="s">
        <v>160</v>
      </c>
      <c r="D180">
        <v>1</v>
      </c>
    </row>
    <row r="181" spans="1:4">
      <c r="A181" t="s">
        <v>158</v>
      </c>
      <c r="B181">
        <v>1</v>
      </c>
      <c r="C181" t="s">
        <v>161</v>
      </c>
      <c r="D181">
        <v>4</v>
      </c>
    </row>
    <row r="182" spans="1:4">
      <c r="A182" t="s">
        <v>158</v>
      </c>
      <c r="B182">
        <v>1</v>
      </c>
      <c r="C182" t="s">
        <v>162</v>
      </c>
      <c r="D182">
        <v>5</v>
      </c>
    </row>
    <row r="183" spans="1:4">
      <c r="A183" t="s">
        <v>158</v>
      </c>
      <c r="B183">
        <v>1</v>
      </c>
      <c r="C183" t="s">
        <v>163</v>
      </c>
      <c r="D183">
        <v>1</v>
      </c>
    </row>
    <row r="184" spans="1:4">
      <c r="A184" t="s">
        <v>158</v>
      </c>
      <c r="B184">
        <v>1</v>
      </c>
      <c r="C184" t="s">
        <v>164</v>
      </c>
      <c r="D184">
        <v>1</v>
      </c>
    </row>
    <row r="185" spans="1:4">
      <c r="A185" t="s">
        <v>158</v>
      </c>
      <c r="B185">
        <v>1</v>
      </c>
      <c r="C185" t="s">
        <v>165</v>
      </c>
      <c r="D185">
        <v>2</v>
      </c>
    </row>
    <row r="186" spans="1:4">
      <c r="A186" t="s">
        <v>158</v>
      </c>
      <c r="B186">
        <v>2</v>
      </c>
      <c r="C186" t="s">
        <v>166</v>
      </c>
      <c r="D186">
        <v>9</v>
      </c>
    </row>
    <row r="187" spans="1:4">
      <c r="A187" t="s">
        <v>158</v>
      </c>
      <c r="B187">
        <v>2</v>
      </c>
      <c r="C187" t="s">
        <v>167</v>
      </c>
      <c r="D187">
        <v>1</v>
      </c>
    </row>
    <row r="188" spans="1:4">
      <c r="A188" t="s">
        <v>158</v>
      </c>
      <c r="B188">
        <v>2</v>
      </c>
      <c r="C188" t="s">
        <v>168</v>
      </c>
      <c r="D188">
        <v>4</v>
      </c>
    </row>
    <row r="189" spans="1:4">
      <c r="A189" t="s">
        <v>158</v>
      </c>
      <c r="B189">
        <v>2</v>
      </c>
      <c r="C189" t="s">
        <v>169</v>
      </c>
      <c r="D189">
        <v>6</v>
      </c>
    </row>
    <row r="190" spans="1:4">
      <c r="A190" t="s">
        <v>158</v>
      </c>
      <c r="B190">
        <v>2</v>
      </c>
      <c r="C190" t="s">
        <v>170</v>
      </c>
      <c r="D190">
        <v>4</v>
      </c>
    </row>
    <row r="191" spans="1:4">
      <c r="A191" t="s">
        <v>158</v>
      </c>
      <c r="B191">
        <v>2</v>
      </c>
      <c r="C191" t="s">
        <v>163</v>
      </c>
      <c r="D191">
        <v>1</v>
      </c>
    </row>
    <row r="192" spans="1:4">
      <c r="A192" t="s">
        <v>158</v>
      </c>
      <c r="B192">
        <v>2</v>
      </c>
      <c r="C192" t="s">
        <v>171</v>
      </c>
      <c r="D192">
        <v>1</v>
      </c>
    </row>
    <row r="193" spans="1:4">
      <c r="A193" t="s">
        <v>158</v>
      </c>
      <c r="B193">
        <v>3</v>
      </c>
      <c r="C193" t="s">
        <v>172</v>
      </c>
      <c r="D193">
        <v>11</v>
      </c>
    </row>
    <row r="194" spans="1:4">
      <c r="A194" t="s">
        <v>158</v>
      </c>
      <c r="B194">
        <v>3</v>
      </c>
      <c r="C194" t="s">
        <v>167</v>
      </c>
      <c r="D194">
        <v>1</v>
      </c>
    </row>
    <row r="195" spans="1:4">
      <c r="A195" t="s">
        <v>158</v>
      </c>
      <c r="B195">
        <v>3</v>
      </c>
      <c r="C195" t="s">
        <v>173</v>
      </c>
      <c r="D195">
        <v>2</v>
      </c>
    </row>
    <row r="196" spans="1:4">
      <c r="A196" t="s">
        <v>158</v>
      </c>
      <c r="B196">
        <v>3</v>
      </c>
      <c r="C196" t="s">
        <v>174</v>
      </c>
      <c r="D196">
        <v>2</v>
      </c>
    </row>
    <row r="197" spans="1:4">
      <c r="A197" t="s">
        <v>158</v>
      </c>
      <c r="B197">
        <v>3</v>
      </c>
      <c r="C197" t="s">
        <v>175</v>
      </c>
      <c r="D197">
        <v>2</v>
      </c>
    </row>
    <row r="198" spans="1:4">
      <c r="A198" t="s">
        <v>158</v>
      </c>
      <c r="B198">
        <v>3</v>
      </c>
      <c r="C198" t="s">
        <v>170</v>
      </c>
      <c r="D198">
        <v>4</v>
      </c>
    </row>
    <row r="199" spans="1:4">
      <c r="A199" t="s">
        <v>158</v>
      </c>
      <c r="B199">
        <v>3</v>
      </c>
      <c r="C199" t="s">
        <v>176</v>
      </c>
      <c r="D199">
        <v>2</v>
      </c>
    </row>
    <row r="200" spans="1:4">
      <c r="A200" t="s">
        <v>158</v>
      </c>
      <c r="B200">
        <v>3</v>
      </c>
      <c r="C200" t="s">
        <v>171</v>
      </c>
      <c r="D200">
        <v>1</v>
      </c>
    </row>
    <row r="201" spans="1:4">
      <c r="A201" t="s">
        <v>158</v>
      </c>
      <c r="B201">
        <v>3</v>
      </c>
      <c r="C201" t="s">
        <v>171</v>
      </c>
      <c r="D201">
        <v>1</v>
      </c>
    </row>
    <row r="202" spans="1:4">
      <c r="A202" t="s">
        <v>158</v>
      </c>
      <c r="B202">
        <v>3</v>
      </c>
      <c r="C202" t="s">
        <v>177</v>
      </c>
      <c r="D202">
        <v>1</v>
      </c>
    </row>
    <row r="203" spans="1:4">
      <c r="A203" t="s">
        <v>158</v>
      </c>
      <c r="B203">
        <v>4</v>
      </c>
      <c r="C203" t="s">
        <v>178</v>
      </c>
      <c r="D203">
        <v>2</v>
      </c>
    </row>
    <row r="204" spans="1:4">
      <c r="A204" t="s">
        <v>158</v>
      </c>
      <c r="B204">
        <v>4</v>
      </c>
      <c r="C204" t="s">
        <v>172</v>
      </c>
      <c r="D204">
        <v>2</v>
      </c>
    </row>
    <row r="205" spans="1:4">
      <c r="A205" t="s">
        <v>158</v>
      </c>
      <c r="B205">
        <v>4</v>
      </c>
      <c r="C205" t="s">
        <v>179</v>
      </c>
      <c r="D205">
        <v>1</v>
      </c>
    </row>
    <row r="206" spans="1:4">
      <c r="A206" t="s">
        <v>158</v>
      </c>
      <c r="B206">
        <v>4</v>
      </c>
      <c r="C206" t="s">
        <v>180</v>
      </c>
      <c r="D206">
        <v>4</v>
      </c>
    </row>
    <row r="207" spans="1:4">
      <c r="A207" t="s">
        <v>158</v>
      </c>
      <c r="B207">
        <v>4</v>
      </c>
      <c r="C207" t="s">
        <v>181</v>
      </c>
      <c r="D207">
        <v>4</v>
      </c>
    </row>
    <row r="208" spans="1:4">
      <c r="A208" t="s">
        <v>158</v>
      </c>
      <c r="B208">
        <v>4</v>
      </c>
      <c r="C208" t="s">
        <v>182</v>
      </c>
      <c r="D208">
        <v>4</v>
      </c>
    </row>
    <row r="209" spans="1:4">
      <c r="A209" t="s">
        <v>158</v>
      </c>
      <c r="B209">
        <v>4</v>
      </c>
      <c r="C209" t="s">
        <v>170</v>
      </c>
      <c r="D209">
        <v>3</v>
      </c>
    </row>
    <row r="210" spans="1:4">
      <c r="A210" t="s">
        <v>158</v>
      </c>
      <c r="B210">
        <v>4</v>
      </c>
      <c r="C210" t="s">
        <v>163</v>
      </c>
      <c r="D210">
        <v>2</v>
      </c>
    </row>
    <row r="211" spans="1:4">
      <c r="A211" t="s">
        <v>158</v>
      </c>
      <c r="B211">
        <v>4</v>
      </c>
      <c r="C211" t="s">
        <v>171</v>
      </c>
      <c r="D211">
        <v>1</v>
      </c>
    </row>
    <row r="212" spans="1:4">
      <c r="A212" t="s">
        <v>158</v>
      </c>
      <c r="B212">
        <v>5</v>
      </c>
      <c r="C212" t="s">
        <v>178</v>
      </c>
      <c r="D212">
        <v>5</v>
      </c>
    </row>
    <row r="213" spans="1:4">
      <c r="A213" t="s">
        <v>158</v>
      </c>
      <c r="B213">
        <v>5</v>
      </c>
      <c r="C213" t="s">
        <v>183</v>
      </c>
      <c r="D213">
        <v>3</v>
      </c>
    </row>
    <row r="214" spans="1:4">
      <c r="A214" t="s">
        <v>158</v>
      </c>
      <c r="B214">
        <v>5</v>
      </c>
      <c r="C214" t="s">
        <v>183</v>
      </c>
      <c r="D214">
        <v>2</v>
      </c>
    </row>
    <row r="215" spans="1:4">
      <c r="A215" t="s">
        <v>158</v>
      </c>
      <c r="B215">
        <v>5</v>
      </c>
      <c r="C215" t="s">
        <v>184</v>
      </c>
      <c r="D215">
        <v>4</v>
      </c>
    </row>
    <row r="216" spans="1:4">
      <c r="A216" t="s">
        <v>158</v>
      </c>
      <c r="B216">
        <v>5</v>
      </c>
      <c r="C216" t="s">
        <v>171</v>
      </c>
      <c r="D216">
        <v>1</v>
      </c>
    </row>
    <row r="217" spans="1:4">
      <c r="A217" t="s">
        <v>158</v>
      </c>
      <c r="B217">
        <v>5</v>
      </c>
      <c r="C217" t="s">
        <v>185</v>
      </c>
      <c r="D217">
        <v>2</v>
      </c>
    </row>
    <row r="218" spans="1:4">
      <c r="A218" t="s">
        <v>158</v>
      </c>
      <c r="B218">
        <v>5</v>
      </c>
      <c r="C218" t="s">
        <v>171</v>
      </c>
      <c r="D218">
        <v>2</v>
      </c>
    </row>
    <row r="219" spans="1:4">
      <c r="A219" t="s">
        <v>158</v>
      </c>
      <c r="B219">
        <v>5</v>
      </c>
      <c r="C219" t="s">
        <v>186</v>
      </c>
      <c r="D219">
        <v>2</v>
      </c>
    </row>
    <row r="220" spans="1:4">
      <c r="A220" t="s">
        <v>158</v>
      </c>
      <c r="B220">
        <v>5</v>
      </c>
      <c r="C220" t="s">
        <v>187</v>
      </c>
      <c r="D220">
        <v>1</v>
      </c>
    </row>
    <row r="221" spans="1:4">
      <c r="A221" t="s">
        <v>188</v>
      </c>
      <c r="B221">
        <v>3</v>
      </c>
      <c r="C221" t="s">
        <v>189</v>
      </c>
      <c r="D221">
        <v>4</v>
      </c>
    </row>
    <row r="222" spans="1:4">
      <c r="A222" t="s">
        <v>188</v>
      </c>
      <c r="B222">
        <v>3</v>
      </c>
      <c r="C222" t="s">
        <v>190</v>
      </c>
      <c r="D222">
        <v>3</v>
      </c>
    </row>
    <row r="223" spans="1:4">
      <c r="A223" t="s">
        <v>188</v>
      </c>
      <c r="B223">
        <v>3</v>
      </c>
      <c r="C223" t="s">
        <v>191</v>
      </c>
      <c r="D223">
        <v>3</v>
      </c>
    </row>
    <row r="224" spans="1:4">
      <c r="A224" t="s">
        <v>188</v>
      </c>
      <c r="B224">
        <v>3</v>
      </c>
      <c r="C224" t="s">
        <v>192</v>
      </c>
      <c r="D224">
        <v>4</v>
      </c>
    </row>
    <row r="225" spans="1:4">
      <c r="A225" t="s">
        <v>188</v>
      </c>
      <c r="B225">
        <v>3</v>
      </c>
      <c r="C225" t="s">
        <v>193</v>
      </c>
      <c r="D225">
        <v>3</v>
      </c>
    </row>
    <row r="226" spans="1:4">
      <c r="A226" t="s">
        <v>188</v>
      </c>
      <c r="B226">
        <v>2</v>
      </c>
      <c r="C226" t="s">
        <v>194</v>
      </c>
      <c r="D226">
        <v>4</v>
      </c>
    </row>
    <row r="227" spans="1:4">
      <c r="A227" t="s">
        <v>188</v>
      </c>
      <c r="B227">
        <v>2</v>
      </c>
      <c r="C227" t="s">
        <v>195</v>
      </c>
      <c r="D227">
        <v>2</v>
      </c>
    </row>
    <row r="228" spans="1:4">
      <c r="A228" t="s">
        <v>188</v>
      </c>
      <c r="B228">
        <v>2</v>
      </c>
      <c r="C228" t="s">
        <v>196</v>
      </c>
      <c r="D228">
        <v>4</v>
      </c>
    </row>
    <row r="229" spans="1:4">
      <c r="A229" t="s">
        <v>188</v>
      </c>
      <c r="B229">
        <v>2</v>
      </c>
      <c r="C229" t="s">
        <v>197</v>
      </c>
      <c r="D229">
        <v>2</v>
      </c>
    </row>
    <row r="230" spans="1:4">
      <c r="A230" t="s">
        <v>188</v>
      </c>
      <c r="B230">
        <v>2</v>
      </c>
      <c r="C230" t="s">
        <v>198</v>
      </c>
      <c r="D230">
        <v>2</v>
      </c>
    </row>
    <row r="231" spans="1:4">
      <c r="A231" t="s">
        <v>188</v>
      </c>
      <c r="B231">
        <v>2</v>
      </c>
      <c r="C231" t="s">
        <v>199</v>
      </c>
      <c r="D231">
        <v>2</v>
      </c>
    </row>
    <row r="232" spans="1:4">
      <c r="A232" t="s">
        <v>188</v>
      </c>
      <c r="B232">
        <v>2</v>
      </c>
      <c r="C232" t="s">
        <v>200</v>
      </c>
      <c r="D232">
        <v>3</v>
      </c>
    </row>
    <row r="233" spans="1:4">
      <c r="A233" t="s">
        <v>188</v>
      </c>
      <c r="B233">
        <v>2</v>
      </c>
      <c r="C233" t="s">
        <v>201</v>
      </c>
      <c r="D233">
        <v>4</v>
      </c>
    </row>
    <row r="234" spans="1:4">
      <c r="A234" t="s">
        <v>188</v>
      </c>
      <c r="B234">
        <v>1</v>
      </c>
      <c r="C234" t="s">
        <v>202</v>
      </c>
      <c r="D234">
        <v>2</v>
      </c>
    </row>
    <row r="235" spans="1:4">
      <c r="A235" t="s">
        <v>188</v>
      </c>
      <c r="B235">
        <v>1</v>
      </c>
      <c r="C235" t="s">
        <v>203</v>
      </c>
      <c r="D235">
        <v>3</v>
      </c>
    </row>
    <row r="236" spans="1:4">
      <c r="A236" t="s">
        <v>188</v>
      </c>
      <c r="B236">
        <v>1</v>
      </c>
      <c r="C236" t="s">
        <v>204</v>
      </c>
      <c r="D236">
        <v>4</v>
      </c>
    </row>
    <row r="237" spans="1:4">
      <c r="A237" t="s">
        <v>188</v>
      </c>
      <c r="B237">
        <v>1</v>
      </c>
      <c r="C237" t="s">
        <v>205</v>
      </c>
      <c r="D237">
        <v>2</v>
      </c>
    </row>
    <row r="238" spans="1:4">
      <c r="A238" t="s">
        <v>206</v>
      </c>
      <c r="B238">
        <v>5</v>
      </c>
      <c r="C238" t="s">
        <v>207</v>
      </c>
      <c r="D238">
        <v>6</v>
      </c>
    </row>
    <row r="239" spans="1:4">
      <c r="A239" t="s">
        <v>206</v>
      </c>
      <c r="B239">
        <v>5</v>
      </c>
      <c r="C239" t="s">
        <v>208</v>
      </c>
      <c r="D239">
        <v>3</v>
      </c>
    </row>
    <row r="240" spans="1:4">
      <c r="A240" t="s">
        <v>206</v>
      </c>
      <c r="B240">
        <v>5</v>
      </c>
      <c r="C240" t="s">
        <v>209</v>
      </c>
      <c r="D240">
        <v>2</v>
      </c>
    </row>
    <row r="241" spans="1:4">
      <c r="A241" t="s">
        <v>206</v>
      </c>
      <c r="B241">
        <v>5</v>
      </c>
      <c r="C241" t="s">
        <v>210</v>
      </c>
      <c r="D241">
        <v>6</v>
      </c>
    </row>
    <row r="242" spans="1:4">
      <c r="A242" t="s">
        <v>206</v>
      </c>
      <c r="B242">
        <v>5</v>
      </c>
      <c r="C242" t="s">
        <v>211</v>
      </c>
      <c r="D242">
        <v>3</v>
      </c>
    </row>
    <row r="243" spans="1:4">
      <c r="A243" t="s">
        <v>206</v>
      </c>
      <c r="B243">
        <v>4</v>
      </c>
      <c r="C243" t="s">
        <v>212</v>
      </c>
      <c r="D243">
        <v>5</v>
      </c>
    </row>
    <row r="244" spans="1:4">
      <c r="A244" t="s">
        <v>206</v>
      </c>
      <c r="B244">
        <v>4</v>
      </c>
      <c r="C244" t="s">
        <v>213</v>
      </c>
      <c r="D244">
        <v>3</v>
      </c>
    </row>
    <row r="245" spans="1:4">
      <c r="A245" t="s">
        <v>206</v>
      </c>
      <c r="B245">
        <v>4</v>
      </c>
      <c r="C245" t="s">
        <v>214</v>
      </c>
      <c r="D245">
        <v>3</v>
      </c>
    </row>
    <row r="246" spans="1:4">
      <c r="A246" t="s">
        <v>206</v>
      </c>
      <c r="B246">
        <v>4</v>
      </c>
      <c r="C246" t="s">
        <v>215</v>
      </c>
      <c r="D246">
        <v>1</v>
      </c>
    </row>
    <row r="247" spans="1:4">
      <c r="A247" t="s">
        <v>206</v>
      </c>
      <c r="B247">
        <v>4</v>
      </c>
      <c r="C247" t="s">
        <v>216</v>
      </c>
      <c r="D247">
        <v>2</v>
      </c>
    </row>
    <row r="248" spans="1:4">
      <c r="A248" t="s">
        <v>206</v>
      </c>
      <c r="B248">
        <v>4</v>
      </c>
      <c r="C248" t="s">
        <v>217</v>
      </c>
      <c r="D248">
        <v>1</v>
      </c>
    </row>
    <row r="249" spans="1:4">
      <c r="A249" t="s">
        <v>206</v>
      </c>
      <c r="B249">
        <v>4</v>
      </c>
      <c r="C249" t="s">
        <v>218</v>
      </c>
      <c r="D249">
        <v>3</v>
      </c>
    </row>
    <row r="250" spans="1:4">
      <c r="A250" t="s">
        <v>206</v>
      </c>
      <c r="B250">
        <v>4</v>
      </c>
      <c r="C250" t="s">
        <v>219</v>
      </c>
      <c r="D250">
        <v>2</v>
      </c>
    </row>
    <row r="251" spans="1:4">
      <c r="A251" t="s">
        <v>206</v>
      </c>
      <c r="B251">
        <v>3</v>
      </c>
      <c r="C251" t="s">
        <v>220</v>
      </c>
      <c r="D251">
        <v>4</v>
      </c>
    </row>
    <row r="252" spans="1:4">
      <c r="A252" t="s">
        <v>206</v>
      </c>
      <c r="B252">
        <v>3</v>
      </c>
      <c r="C252" t="s">
        <v>221</v>
      </c>
      <c r="D252">
        <v>2</v>
      </c>
    </row>
    <row r="253" spans="1:4">
      <c r="A253" t="s">
        <v>206</v>
      </c>
      <c r="B253">
        <v>3</v>
      </c>
      <c r="C253" t="s">
        <v>222</v>
      </c>
      <c r="D253">
        <v>2</v>
      </c>
    </row>
    <row r="254" spans="1:4">
      <c r="A254" t="s">
        <v>206</v>
      </c>
      <c r="B254">
        <v>3</v>
      </c>
      <c r="C254" t="s">
        <v>223</v>
      </c>
      <c r="D254">
        <v>2</v>
      </c>
    </row>
    <row r="255" spans="1:4">
      <c r="A255" t="s">
        <v>206</v>
      </c>
      <c r="B255">
        <v>3</v>
      </c>
      <c r="C255" t="s">
        <v>224</v>
      </c>
      <c r="D255">
        <v>2</v>
      </c>
    </row>
    <row r="256" spans="1:4">
      <c r="A256" t="s">
        <v>206</v>
      </c>
      <c r="B256">
        <v>3</v>
      </c>
      <c r="C256" t="s">
        <v>225</v>
      </c>
      <c r="D256">
        <v>1</v>
      </c>
    </row>
    <row r="257" spans="1:4">
      <c r="A257" t="s">
        <v>206</v>
      </c>
      <c r="B257">
        <v>3</v>
      </c>
      <c r="C257" t="s">
        <v>226</v>
      </c>
      <c r="D257">
        <v>1</v>
      </c>
    </row>
    <row r="258" spans="1:4">
      <c r="A258" t="s">
        <v>206</v>
      </c>
      <c r="B258">
        <v>3</v>
      </c>
      <c r="C258" t="s">
        <v>227</v>
      </c>
      <c r="D258">
        <v>1</v>
      </c>
    </row>
    <row r="259" spans="1:4">
      <c r="A259" t="s">
        <v>206</v>
      </c>
      <c r="B259">
        <v>3</v>
      </c>
      <c r="C259" t="s">
        <v>228</v>
      </c>
      <c r="D259">
        <v>3</v>
      </c>
    </row>
    <row r="260" spans="1:4">
      <c r="A260" t="s">
        <v>206</v>
      </c>
      <c r="B260">
        <v>3</v>
      </c>
      <c r="C260" t="s">
        <v>229</v>
      </c>
      <c r="D260">
        <v>2</v>
      </c>
    </row>
    <row r="261" spans="1:4">
      <c r="A261" t="s">
        <v>206</v>
      </c>
      <c r="B261">
        <v>3</v>
      </c>
      <c r="C261" t="s">
        <v>229</v>
      </c>
      <c r="D261">
        <v>2</v>
      </c>
    </row>
    <row r="262" spans="1:4">
      <c r="A262" t="s">
        <v>206</v>
      </c>
      <c r="B262">
        <v>3</v>
      </c>
      <c r="C262" t="s">
        <v>230</v>
      </c>
      <c r="D262">
        <v>3</v>
      </c>
    </row>
    <row r="263" spans="1:4">
      <c r="A263" t="s">
        <v>206</v>
      </c>
      <c r="B263">
        <v>2</v>
      </c>
      <c r="C263" t="s">
        <v>231</v>
      </c>
      <c r="D263">
        <v>3</v>
      </c>
    </row>
    <row r="264" spans="1:4">
      <c r="A264" t="s">
        <v>206</v>
      </c>
      <c r="B264">
        <v>2</v>
      </c>
      <c r="C264" t="s">
        <v>232</v>
      </c>
      <c r="D264">
        <v>1</v>
      </c>
    </row>
    <row r="265" spans="1:4">
      <c r="A265" t="s">
        <v>206</v>
      </c>
      <c r="B265">
        <v>2</v>
      </c>
      <c r="C265" t="s">
        <v>233</v>
      </c>
      <c r="D265">
        <v>2</v>
      </c>
    </row>
    <row r="266" spans="1:4">
      <c r="A266" t="s">
        <v>206</v>
      </c>
      <c r="B266">
        <v>2</v>
      </c>
      <c r="C266" t="s">
        <v>234</v>
      </c>
      <c r="D266">
        <v>14</v>
      </c>
    </row>
    <row r="267" spans="1:4">
      <c r="A267" t="s">
        <v>206</v>
      </c>
      <c r="B267">
        <v>2</v>
      </c>
      <c r="C267" t="s">
        <v>235</v>
      </c>
      <c r="D267">
        <v>4</v>
      </c>
    </row>
    <row r="268" spans="1:4">
      <c r="A268" t="s">
        <v>206</v>
      </c>
      <c r="B268">
        <v>2</v>
      </c>
      <c r="C268" t="s">
        <v>236</v>
      </c>
      <c r="D268">
        <v>2</v>
      </c>
    </row>
    <row r="269" spans="1:4">
      <c r="A269" t="s">
        <v>206</v>
      </c>
      <c r="B269">
        <v>2</v>
      </c>
      <c r="C269" t="s">
        <v>237</v>
      </c>
      <c r="D269">
        <v>2</v>
      </c>
    </row>
    <row r="270" spans="1:4">
      <c r="A270" t="s">
        <v>206</v>
      </c>
      <c r="B270">
        <v>2</v>
      </c>
      <c r="C270" t="s">
        <v>238</v>
      </c>
      <c r="D270">
        <v>6</v>
      </c>
    </row>
    <row r="271" spans="1:4">
      <c r="A271" t="s">
        <v>206</v>
      </c>
      <c r="B271">
        <v>2</v>
      </c>
      <c r="C271" t="s">
        <v>239</v>
      </c>
      <c r="D271">
        <v>3</v>
      </c>
    </row>
    <row r="272" spans="1:4">
      <c r="A272" t="s">
        <v>206</v>
      </c>
      <c r="B272">
        <v>2</v>
      </c>
      <c r="C272" t="s">
        <v>240</v>
      </c>
      <c r="D272">
        <v>2</v>
      </c>
    </row>
    <row r="273" spans="1:4">
      <c r="A273" t="s">
        <v>206</v>
      </c>
      <c r="B273">
        <v>2</v>
      </c>
      <c r="C273" t="s">
        <v>241</v>
      </c>
      <c r="D273">
        <v>3</v>
      </c>
    </row>
    <row r="274" spans="1:4">
      <c r="A274" t="s">
        <v>206</v>
      </c>
      <c r="B274">
        <v>1</v>
      </c>
      <c r="C274" t="s">
        <v>242</v>
      </c>
      <c r="D274">
        <v>3</v>
      </c>
    </row>
    <row r="275" spans="1:4">
      <c r="A275" t="s">
        <v>206</v>
      </c>
      <c r="B275">
        <v>1</v>
      </c>
      <c r="C275" t="s">
        <v>243</v>
      </c>
      <c r="D275">
        <v>6</v>
      </c>
    </row>
    <row r="276" spans="1:4">
      <c r="A276" t="s">
        <v>206</v>
      </c>
      <c r="B276">
        <v>1</v>
      </c>
      <c r="C276" t="s">
        <v>244</v>
      </c>
      <c r="D276">
        <v>7</v>
      </c>
    </row>
    <row r="277" spans="1:4">
      <c r="A277" t="s">
        <v>245</v>
      </c>
      <c r="B277">
        <v>7</v>
      </c>
      <c r="C277" t="s">
        <v>246</v>
      </c>
      <c r="D277">
        <v>3</v>
      </c>
    </row>
    <row r="278" spans="1:4">
      <c r="A278" t="s">
        <v>245</v>
      </c>
      <c r="B278">
        <v>7</v>
      </c>
      <c r="C278" t="s">
        <v>247</v>
      </c>
      <c r="D278">
        <v>2</v>
      </c>
    </row>
    <row r="279" spans="1:4">
      <c r="A279" t="s">
        <v>245</v>
      </c>
      <c r="B279">
        <v>7</v>
      </c>
      <c r="C279" t="s">
        <v>248</v>
      </c>
      <c r="D279">
        <v>2</v>
      </c>
    </row>
    <row r="280" spans="1:4">
      <c r="A280" t="s">
        <v>245</v>
      </c>
      <c r="B280">
        <v>7</v>
      </c>
      <c r="C280" t="s">
        <v>249</v>
      </c>
      <c r="D280">
        <v>3</v>
      </c>
    </row>
    <row r="281" spans="1:4">
      <c r="A281" t="s">
        <v>245</v>
      </c>
      <c r="B281">
        <v>7</v>
      </c>
      <c r="C281" t="s">
        <v>250</v>
      </c>
      <c r="D281">
        <v>2</v>
      </c>
    </row>
    <row r="282" spans="1:4">
      <c r="A282" t="s">
        <v>245</v>
      </c>
      <c r="B282">
        <v>6</v>
      </c>
      <c r="C282" t="s">
        <v>250</v>
      </c>
      <c r="D282">
        <v>3</v>
      </c>
    </row>
    <row r="283" spans="1:4">
      <c r="A283" t="s">
        <v>245</v>
      </c>
      <c r="B283">
        <v>6</v>
      </c>
      <c r="C283" t="s">
        <v>246</v>
      </c>
      <c r="D283">
        <v>2</v>
      </c>
    </row>
    <row r="284" spans="1:4">
      <c r="A284" t="s">
        <v>245</v>
      </c>
      <c r="B284">
        <v>6</v>
      </c>
      <c r="C284" t="s">
        <v>249</v>
      </c>
      <c r="D284">
        <v>3</v>
      </c>
    </row>
    <row r="285" spans="1:4">
      <c r="A285" t="s">
        <v>245</v>
      </c>
      <c r="B285">
        <v>6</v>
      </c>
      <c r="C285" t="s">
        <v>251</v>
      </c>
      <c r="D285">
        <v>2</v>
      </c>
    </row>
    <row r="286" spans="1:4">
      <c r="A286" t="s">
        <v>245</v>
      </c>
      <c r="B286">
        <v>5</v>
      </c>
      <c r="C286" t="s">
        <v>252</v>
      </c>
      <c r="D286">
        <v>4</v>
      </c>
    </row>
    <row r="287" spans="1:4">
      <c r="A287" t="s">
        <v>245</v>
      </c>
      <c r="B287">
        <v>5</v>
      </c>
      <c r="C287" t="s">
        <v>253</v>
      </c>
      <c r="D287">
        <v>4</v>
      </c>
    </row>
    <row r="288" spans="1:4">
      <c r="A288" t="s">
        <v>245</v>
      </c>
      <c r="B288">
        <v>5</v>
      </c>
      <c r="C288" t="s">
        <v>254</v>
      </c>
      <c r="D288">
        <v>3</v>
      </c>
    </row>
    <row r="289" spans="1:4">
      <c r="A289" t="s">
        <v>245</v>
      </c>
      <c r="B289">
        <v>5</v>
      </c>
      <c r="C289" t="s">
        <v>255</v>
      </c>
      <c r="D289">
        <v>2</v>
      </c>
    </row>
    <row r="290" spans="1:4">
      <c r="A290" t="s">
        <v>245</v>
      </c>
      <c r="B290">
        <v>5</v>
      </c>
      <c r="C290" t="s">
        <v>256</v>
      </c>
      <c r="D290">
        <v>4</v>
      </c>
    </row>
    <row r="291" spans="1:4">
      <c r="A291" t="s">
        <v>245</v>
      </c>
      <c r="B291">
        <v>4</v>
      </c>
      <c r="C291" t="s">
        <v>257</v>
      </c>
      <c r="D291">
        <v>4</v>
      </c>
    </row>
    <row r="292" spans="1:4">
      <c r="A292" t="s">
        <v>245</v>
      </c>
      <c r="B292">
        <v>4</v>
      </c>
      <c r="C292" t="s">
        <v>258</v>
      </c>
      <c r="D292">
        <v>4</v>
      </c>
    </row>
    <row r="293" spans="1:4">
      <c r="A293" t="s">
        <v>245</v>
      </c>
      <c r="B293">
        <v>4</v>
      </c>
      <c r="C293" t="s">
        <v>259</v>
      </c>
      <c r="D293">
        <v>4</v>
      </c>
    </row>
    <row r="294" spans="1:4">
      <c r="A294" t="s">
        <v>245</v>
      </c>
      <c r="B294">
        <v>4</v>
      </c>
      <c r="C294" t="s">
        <v>260</v>
      </c>
      <c r="D294">
        <v>3</v>
      </c>
    </row>
    <row r="295" spans="1:4">
      <c r="A295" t="s">
        <v>245</v>
      </c>
      <c r="B295">
        <v>3</v>
      </c>
      <c r="C295" t="s">
        <v>261</v>
      </c>
      <c r="D295">
        <v>4</v>
      </c>
    </row>
    <row r="296" spans="1:4">
      <c r="A296" t="s">
        <v>245</v>
      </c>
      <c r="B296">
        <v>3</v>
      </c>
      <c r="C296" t="s">
        <v>262</v>
      </c>
      <c r="D296">
        <v>4</v>
      </c>
    </row>
    <row r="297" spans="1:4">
      <c r="A297" t="s">
        <v>245</v>
      </c>
      <c r="B297">
        <v>3</v>
      </c>
      <c r="C297" t="s">
        <v>263</v>
      </c>
      <c r="D297">
        <v>3</v>
      </c>
    </row>
    <row r="298" spans="1:4">
      <c r="A298" t="s">
        <v>245</v>
      </c>
      <c r="B298">
        <v>2</v>
      </c>
      <c r="C298" t="s">
        <v>262</v>
      </c>
      <c r="D298">
        <v>3</v>
      </c>
    </row>
    <row r="299" spans="1:4">
      <c r="A299" t="s">
        <v>245</v>
      </c>
      <c r="B299">
        <v>2</v>
      </c>
      <c r="C299" t="s">
        <v>264</v>
      </c>
      <c r="D299">
        <v>3</v>
      </c>
    </row>
    <row r="300" spans="1:4">
      <c r="A300" t="s">
        <v>245</v>
      </c>
      <c r="B300">
        <v>2</v>
      </c>
      <c r="C300" t="s">
        <v>265</v>
      </c>
      <c r="D300">
        <v>2</v>
      </c>
    </row>
    <row r="301" spans="1:4">
      <c r="A301" t="s">
        <v>245</v>
      </c>
      <c r="B301">
        <v>2</v>
      </c>
      <c r="C301" t="s">
        <v>266</v>
      </c>
      <c r="D301">
        <v>3</v>
      </c>
    </row>
    <row r="302" spans="1:4">
      <c r="A302" t="s">
        <v>245</v>
      </c>
      <c r="B302">
        <v>1</v>
      </c>
      <c r="C302" t="s">
        <v>267</v>
      </c>
      <c r="D302">
        <v>2</v>
      </c>
    </row>
    <row r="303" spans="1:4">
      <c r="A303" t="s">
        <v>245</v>
      </c>
      <c r="B303">
        <v>1</v>
      </c>
      <c r="C303" t="s">
        <v>268</v>
      </c>
      <c r="D303">
        <v>1</v>
      </c>
    </row>
    <row r="304" spans="1:4">
      <c r="A304" t="s">
        <v>245</v>
      </c>
      <c r="B304">
        <v>1</v>
      </c>
      <c r="C304" t="s">
        <v>269</v>
      </c>
      <c r="D304">
        <v>1</v>
      </c>
    </row>
    <row r="305" spans="1:4">
      <c r="A305" t="s">
        <v>245</v>
      </c>
      <c r="B305">
        <v>1</v>
      </c>
      <c r="C305" t="s">
        <v>270</v>
      </c>
      <c r="D305">
        <v>1</v>
      </c>
    </row>
    <row r="306" spans="1:4">
      <c r="A306" t="s">
        <v>245</v>
      </c>
      <c r="B306">
        <v>1</v>
      </c>
      <c r="C306" t="s">
        <v>251</v>
      </c>
      <c r="D306">
        <v>1</v>
      </c>
    </row>
    <row r="307" spans="1:4">
      <c r="A307" t="s">
        <v>245</v>
      </c>
      <c r="B307">
        <v>2</v>
      </c>
      <c r="C307" t="s">
        <v>259</v>
      </c>
      <c r="D30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8D4E-42AD-4CCE-9EDA-0BD293460E85}">
  <dimension ref="A3:F63"/>
  <sheetViews>
    <sheetView workbookViewId="0">
      <selection activeCell="K10" sqref="K10"/>
    </sheetView>
  </sheetViews>
  <sheetFormatPr defaultRowHeight="14.25"/>
  <cols>
    <col min="1" max="1" width="14.28515625" bestFit="1" customWidth="1"/>
    <col min="2" max="2" width="10.7109375" bestFit="1" customWidth="1"/>
    <col min="3" max="3" width="15.85546875" bestFit="1" customWidth="1"/>
    <col min="8" max="8" width="15" bestFit="1" customWidth="1"/>
    <col min="9" max="9" width="18.42578125" bestFit="1" customWidth="1"/>
    <col min="11" max="11" width="23.5703125" bestFit="1" customWidth="1"/>
    <col min="12" max="12" width="15.85546875" bestFit="1" customWidth="1"/>
  </cols>
  <sheetData>
    <row r="3" spans="1:6">
      <c r="A3" s="1" t="s">
        <v>0</v>
      </c>
      <c r="B3" s="1" t="s">
        <v>271</v>
      </c>
      <c r="C3" t="s">
        <v>272</v>
      </c>
      <c r="D3" t="s">
        <v>273</v>
      </c>
      <c r="E3" t="s">
        <v>274</v>
      </c>
      <c r="F3" t="s">
        <v>275</v>
      </c>
    </row>
    <row r="4" spans="1:6">
      <c r="A4" t="s">
        <v>4</v>
      </c>
      <c r="B4">
        <v>1</v>
      </c>
      <c r="C4" s="2">
        <v>10</v>
      </c>
      <c r="D4">
        <v>12</v>
      </c>
      <c r="E4">
        <v>0</v>
      </c>
      <c r="F4">
        <v>7</v>
      </c>
    </row>
    <row r="5" spans="1:6">
      <c r="B5">
        <v>2</v>
      </c>
      <c r="C5" s="2">
        <v>5</v>
      </c>
      <c r="D5">
        <v>0</v>
      </c>
      <c r="E5">
        <v>8</v>
      </c>
      <c r="F5">
        <v>5</v>
      </c>
    </row>
    <row r="6" spans="1:6">
      <c r="B6">
        <v>3</v>
      </c>
      <c r="C6" s="2">
        <v>6</v>
      </c>
      <c r="D6">
        <v>0</v>
      </c>
      <c r="E6">
        <v>8</v>
      </c>
      <c r="F6">
        <v>6</v>
      </c>
    </row>
    <row r="7" spans="1:6">
      <c r="B7">
        <v>4</v>
      </c>
      <c r="C7" s="2">
        <v>6</v>
      </c>
      <c r="D7">
        <v>0</v>
      </c>
      <c r="E7">
        <v>8</v>
      </c>
      <c r="F7">
        <v>6</v>
      </c>
    </row>
    <row r="8" spans="1:6">
      <c r="B8">
        <v>5</v>
      </c>
      <c r="C8" s="2">
        <v>6</v>
      </c>
      <c r="D8">
        <v>0</v>
      </c>
      <c r="E8">
        <v>8</v>
      </c>
      <c r="F8">
        <v>5</v>
      </c>
    </row>
    <row r="9" spans="1:6">
      <c r="A9" t="s">
        <v>8</v>
      </c>
      <c r="B9">
        <v>1</v>
      </c>
      <c r="C9" s="2">
        <v>23</v>
      </c>
      <c r="D9">
        <v>10</v>
      </c>
      <c r="E9">
        <v>34</v>
      </c>
      <c r="F9">
        <v>24</v>
      </c>
    </row>
    <row r="10" spans="1:6">
      <c r="B10">
        <v>2</v>
      </c>
      <c r="C10" s="2">
        <v>26</v>
      </c>
      <c r="D10">
        <v>10</v>
      </c>
      <c r="E10">
        <v>40</v>
      </c>
      <c r="F10">
        <v>24</v>
      </c>
    </row>
    <row r="11" spans="1:6">
      <c r="B11">
        <v>3</v>
      </c>
      <c r="C11" s="2">
        <v>24</v>
      </c>
      <c r="D11">
        <v>10</v>
      </c>
      <c r="E11">
        <v>38</v>
      </c>
      <c r="F11">
        <v>18</v>
      </c>
    </row>
    <row r="12" spans="1:6">
      <c r="B12">
        <v>4</v>
      </c>
      <c r="C12" s="2">
        <v>23</v>
      </c>
      <c r="D12">
        <v>10</v>
      </c>
      <c r="E12">
        <v>39</v>
      </c>
      <c r="F12">
        <v>18</v>
      </c>
    </row>
    <row r="13" spans="1:6">
      <c r="B13">
        <v>5</v>
      </c>
      <c r="C13" s="2">
        <v>25</v>
      </c>
      <c r="D13">
        <v>10</v>
      </c>
      <c r="E13">
        <v>42</v>
      </c>
      <c r="F13">
        <v>19</v>
      </c>
    </row>
    <row r="14" spans="1:6">
      <c r="B14">
        <v>6</v>
      </c>
      <c r="C14" s="2">
        <v>28</v>
      </c>
      <c r="D14">
        <v>10</v>
      </c>
      <c r="E14">
        <v>37</v>
      </c>
      <c r="F14">
        <v>17</v>
      </c>
    </row>
    <row r="15" spans="1:6">
      <c r="B15">
        <v>7</v>
      </c>
      <c r="C15" s="2">
        <v>24</v>
      </c>
      <c r="D15">
        <v>10</v>
      </c>
      <c r="E15">
        <v>0</v>
      </c>
      <c r="F15">
        <v>15</v>
      </c>
    </row>
    <row r="16" spans="1:6">
      <c r="B16">
        <v>8</v>
      </c>
      <c r="C16" s="2">
        <v>24</v>
      </c>
      <c r="D16">
        <v>10</v>
      </c>
      <c r="E16">
        <v>0</v>
      </c>
      <c r="F16">
        <v>0</v>
      </c>
    </row>
    <row r="17" spans="1:6">
      <c r="A17" t="s">
        <v>83</v>
      </c>
      <c r="B17">
        <v>1</v>
      </c>
      <c r="C17" s="2">
        <v>4</v>
      </c>
      <c r="D17">
        <v>12</v>
      </c>
      <c r="E17">
        <v>6</v>
      </c>
      <c r="F17">
        <v>4</v>
      </c>
    </row>
    <row r="18" spans="1:6">
      <c r="B18">
        <v>2</v>
      </c>
      <c r="C18" s="2">
        <v>4</v>
      </c>
      <c r="D18">
        <v>0</v>
      </c>
      <c r="E18">
        <v>6</v>
      </c>
      <c r="F18">
        <v>4</v>
      </c>
    </row>
    <row r="19" spans="1:6">
      <c r="B19">
        <v>3</v>
      </c>
      <c r="C19" s="2">
        <v>4</v>
      </c>
      <c r="D19">
        <v>0</v>
      </c>
      <c r="E19">
        <v>6</v>
      </c>
      <c r="F19">
        <v>4</v>
      </c>
    </row>
    <row r="20" spans="1:6">
      <c r="B20">
        <v>4</v>
      </c>
      <c r="C20" s="2">
        <v>4</v>
      </c>
      <c r="D20">
        <v>0</v>
      </c>
      <c r="E20">
        <v>7</v>
      </c>
      <c r="F20">
        <v>4</v>
      </c>
    </row>
    <row r="21" spans="1:6">
      <c r="A21" t="s">
        <v>90</v>
      </c>
      <c r="B21">
        <v>1</v>
      </c>
      <c r="C21" s="2">
        <v>13</v>
      </c>
      <c r="D21">
        <v>0</v>
      </c>
      <c r="E21" t="s">
        <v>276</v>
      </c>
      <c r="F21">
        <v>12</v>
      </c>
    </row>
    <row r="22" spans="1:6">
      <c r="B22">
        <v>2</v>
      </c>
      <c r="C22" s="2">
        <v>13</v>
      </c>
      <c r="D22">
        <v>0</v>
      </c>
      <c r="E22" t="s">
        <v>276</v>
      </c>
      <c r="F22">
        <v>12</v>
      </c>
    </row>
    <row r="23" spans="1:6">
      <c r="B23">
        <v>3</v>
      </c>
      <c r="C23" s="2">
        <v>12</v>
      </c>
      <c r="D23">
        <v>0</v>
      </c>
      <c r="E23" t="s">
        <v>276</v>
      </c>
      <c r="F23">
        <v>12</v>
      </c>
    </row>
    <row r="24" spans="1:6">
      <c r="B24">
        <v>4</v>
      </c>
      <c r="C24" s="2">
        <v>13</v>
      </c>
      <c r="D24">
        <v>0</v>
      </c>
      <c r="E24" t="s">
        <v>276</v>
      </c>
      <c r="F24">
        <v>11</v>
      </c>
    </row>
    <row r="25" spans="1:6">
      <c r="B25">
        <v>5</v>
      </c>
      <c r="C25" s="2">
        <v>11</v>
      </c>
      <c r="D25">
        <v>0</v>
      </c>
      <c r="E25" t="s">
        <v>276</v>
      </c>
      <c r="F25">
        <v>10</v>
      </c>
    </row>
    <row r="26" spans="1:6">
      <c r="B26">
        <v>6</v>
      </c>
      <c r="C26" s="2">
        <v>12</v>
      </c>
      <c r="D26">
        <v>0</v>
      </c>
      <c r="E26" t="s">
        <v>276</v>
      </c>
      <c r="F26">
        <v>0</v>
      </c>
    </row>
    <row r="27" spans="1:6">
      <c r="A27" t="s">
        <v>94</v>
      </c>
      <c r="B27">
        <v>1</v>
      </c>
      <c r="C27" s="2">
        <v>8</v>
      </c>
      <c r="D27">
        <v>10</v>
      </c>
      <c r="E27">
        <v>2</v>
      </c>
      <c r="F27">
        <v>7</v>
      </c>
    </row>
    <row r="28" spans="1:6">
      <c r="B28">
        <v>2</v>
      </c>
      <c r="C28" s="2">
        <v>8</v>
      </c>
      <c r="D28">
        <v>10</v>
      </c>
      <c r="E28">
        <v>3</v>
      </c>
      <c r="F28">
        <v>7</v>
      </c>
    </row>
    <row r="29" spans="1:6">
      <c r="B29">
        <v>3</v>
      </c>
      <c r="C29" s="2">
        <v>8</v>
      </c>
      <c r="D29">
        <v>0</v>
      </c>
      <c r="E29">
        <v>4</v>
      </c>
      <c r="F29">
        <v>7</v>
      </c>
    </row>
    <row r="30" spans="1:6">
      <c r="B30">
        <v>4</v>
      </c>
      <c r="C30" s="2">
        <v>8</v>
      </c>
      <c r="D30">
        <v>0</v>
      </c>
      <c r="E30">
        <v>5</v>
      </c>
      <c r="F30">
        <v>7</v>
      </c>
    </row>
    <row r="31" spans="1:6">
      <c r="B31">
        <v>5</v>
      </c>
      <c r="C31" s="2">
        <v>8</v>
      </c>
      <c r="D31">
        <v>0</v>
      </c>
      <c r="E31">
        <v>6</v>
      </c>
      <c r="F31">
        <v>7</v>
      </c>
    </row>
    <row r="32" spans="1:6">
      <c r="B32">
        <v>6</v>
      </c>
      <c r="C32" s="2">
        <v>8</v>
      </c>
      <c r="D32">
        <v>0</v>
      </c>
      <c r="E32">
        <v>0</v>
      </c>
      <c r="F32">
        <v>13</v>
      </c>
    </row>
    <row r="33" spans="1:6">
      <c r="A33" t="s">
        <v>96</v>
      </c>
      <c r="B33">
        <v>1</v>
      </c>
      <c r="C33" s="2">
        <v>27</v>
      </c>
      <c r="D33">
        <v>10</v>
      </c>
      <c r="E33">
        <v>20</v>
      </c>
      <c r="F33">
        <v>22</v>
      </c>
    </row>
    <row r="34" spans="1:6">
      <c r="B34">
        <v>2</v>
      </c>
      <c r="C34" s="2">
        <v>26</v>
      </c>
      <c r="D34">
        <v>10</v>
      </c>
      <c r="E34">
        <v>24</v>
      </c>
      <c r="F34">
        <v>21</v>
      </c>
    </row>
    <row r="35" spans="1:6">
      <c r="B35">
        <v>3</v>
      </c>
      <c r="C35" s="2">
        <v>65</v>
      </c>
      <c r="D35">
        <v>10</v>
      </c>
      <c r="E35">
        <v>26</v>
      </c>
      <c r="F35">
        <v>17</v>
      </c>
    </row>
    <row r="36" spans="1:6">
      <c r="B36">
        <v>4</v>
      </c>
      <c r="C36" s="2">
        <v>45</v>
      </c>
      <c r="D36">
        <v>10</v>
      </c>
      <c r="E36">
        <v>29</v>
      </c>
      <c r="F36">
        <v>19</v>
      </c>
    </row>
    <row r="37" spans="1:6">
      <c r="B37">
        <v>5</v>
      </c>
      <c r="C37" s="2">
        <v>72</v>
      </c>
      <c r="D37">
        <v>10</v>
      </c>
      <c r="E37">
        <v>26</v>
      </c>
      <c r="F37">
        <v>26</v>
      </c>
    </row>
    <row r="38" spans="1:6">
      <c r="A38" t="s">
        <v>85</v>
      </c>
      <c r="B38">
        <v>1</v>
      </c>
      <c r="C38" s="2">
        <v>21</v>
      </c>
      <c r="D38">
        <v>12</v>
      </c>
      <c r="E38">
        <v>6</v>
      </c>
      <c r="F38">
        <v>13</v>
      </c>
    </row>
    <row r="39" spans="1:6">
      <c r="B39">
        <v>2</v>
      </c>
      <c r="C39" s="2">
        <v>10</v>
      </c>
      <c r="D39">
        <v>12</v>
      </c>
      <c r="E39">
        <v>8</v>
      </c>
      <c r="F39">
        <v>8</v>
      </c>
    </row>
    <row r="40" spans="1:6">
      <c r="B40">
        <v>3</v>
      </c>
      <c r="C40" s="2">
        <v>14</v>
      </c>
      <c r="D40">
        <v>12</v>
      </c>
      <c r="E40">
        <v>8</v>
      </c>
      <c r="F40">
        <v>7</v>
      </c>
    </row>
    <row r="41" spans="1:6">
      <c r="B41">
        <v>4</v>
      </c>
      <c r="C41" s="2">
        <v>8</v>
      </c>
      <c r="D41">
        <v>0</v>
      </c>
      <c r="E41">
        <v>8</v>
      </c>
      <c r="F41">
        <v>6</v>
      </c>
    </row>
    <row r="42" spans="1:6">
      <c r="A42" t="s">
        <v>158</v>
      </c>
      <c r="B42">
        <v>1</v>
      </c>
      <c r="C42" s="2">
        <v>16</v>
      </c>
      <c r="D42">
        <v>10</v>
      </c>
      <c r="E42">
        <v>9</v>
      </c>
      <c r="F42">
        <v>14</v>
      </c>
    </row>
    <row r="43" spans="1:6">
      <c r="B43">
        <v>2</v>
      </c>
      <c r="C43" s="2">
        <v>26</v>
      </c>
      <c r="D43">
        <v>10</v>
      </c>
      <c r="E43">
        <v>9</v>
      </c>
      <c r="F43">
        <v>15</v>
      </c>
    </row>
    <row r="44" spans="1:6">
      <c r="B44">
        <v>3</v>
      </c>
      <c r="C44" s="2">
        <v>27</v>
      </c>
      <c r="D44">
        <v>10</v>
      </c>
      <c r="E44">
        <v>10</v>
      </c>
      <c r="F44">
        <v>17</v>
      </c>
    </row>
    <row r="45" spans="1:6">
      <c r="B45">
        <v>4</v>
      </c>
      <c r="C45" s="2">
        <v>23</v>
      </c>
      <c r="D45">
        <v>10</v>
      </c>
      <c r="E45">
        <v>10</v>
      </c>
      <c r="F45">
        <v>15</v>
      </c>
    </row>
    <row r="46" spans="1:6">
      <c r="B46">
        <v>5</v>
      </c>
      <c r="C46" s="2">
        <v>22</v>
      </c>
      <c r="D46">
        <v>10</v>
      </c>
      <c r="E46">
        <v>9</v>
      </c>
      <c r="F46">
        <v>12</v>
      </c>
    </row>
    <row r="47" spans="1:6">
      <c r="A47" t="s">
        <v>188</v>
      </c>
      <c r="B47">
        <v>1</v>
      </c>
      <c r="C47" s="2">
        <v>11</v>
      </c>
    </row>
    <row r="48" spans="1:6">
      <c r="B48">
        <v>2</v>
      </c>
      <c r="C48" s="2">
        <v>23</v>
      </c>
    </row>
    <row r="49" spans="1:3">
      <c r="B49">
        <v>3</v>
      </c>
      <c r="C49" s="2">
        <v>17</v>
      </c>
    </row>
    <row r="50" spans="1:3">
      <c r="A50" t="s">
        <v>206</v>
      </c>
      <c r="B50">
        <v>1</v>
      </c>
      <c r="C50" s="2">
        <v>16</v>
      </c>
    </row>
    <row r="51" spans="1:3">
      <c r="B51">
        <v>2</v>
      </c>
      <c r="C51" s="2">
        <v>42</v>
      </c>
    </row>
    <row r="52" spans="1:3">
      <c r="B52">
        <v>3</v>
      </c>
      <c r="C52" s="2">
        <v>25</v>
      </c>
    </row>
    <row r="53" spans="1:3">
      <c r="B53">
        <v>4</v>
      </c>
      <c r="C53" s="2">
        <v>20</v>
      </c>
    </row>
    <row r="54" spans="1:3">
      <c r="B54">
        <v>5</v>
      </c>
      <c r="C54" s="2">
        <v>20</v>
      </c>
    </row>
    <row r="55" spans="1:3">
      <c r="A55" t="s">
        <v>245</v>
      </c>
      <c r="B55">
        <v>1</v>
      </c>
      <c r="C55" s="2">
        <v>6</v>
      </c>
    </row>
    <row r="56" spans="1:3">
      <c r="B56">
        <v>2</v>
      </c>
      <c r="C56" s="2">
        <v>13</v>
      </c>
    </row>
    <row r="57" spans="1:3">
      <c r="B57">
        <v>3</v>
      </c>
      <c r="C57" s="2">
        <v>11</v>
      </c>
    </row>
    <row r="58" spans="1:3">
      <c r="B58">
        <v>4</v>
      </c>
      <c r="C58" s="2">
        <v>15</v>
      </c>
    </row>
    <row r="59" spans="1:3">
      <c r="B59">
        <v>5</v>
      </c>
      <c r="C59" s="2">
        <v>17</v>
      </c>
    </row>
    <row r="60" spans="1:3">
      <c r="B60">
        <v>6</v>
      </c>
      <c r="C60" s="2">
        <v>10</v>
      </c>
    </row>
    <row r="61" spans="1:3">
      <c r="B61">
        <v>7</v>
      </c>
      <c r="C61" s="2">
        <v>12</v>
      </c>
    </row>
    <row r="62" spans="1:3">
      <c r="A62" t="s">
        <v>277</v>
      </c>
      <c r="B62" t="s">
        <v>277</v>
      </c>
      <c r="C62" s="2"/>
    </row>
    <row r="63" spans="1:3">
      <c r="A63" t="s">
        <v>278</v>
      </c>
      <c r="C63" s="2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F69A-7475-42C2-AEE6-4D6E5B8CD4B0}">
  <dimension ref="A3:X63"/>
  <sheetViews>
    <sheetView topLeftCell="I23" workbookViewId="0">
      <selection activeCell="Q46" sqref="Q46:X46"/>
    </sheetView>
  </sheetViews>
  <sheetFormatPr defaultRowHeight="15"/>
  <cols>
    <col min="1" max="1" width="14.28515625" bestFit="1" customWidth="1"/>
    <col min="2" max="2" width="10.7109375" bestFit="1" customWidth="1"/>
    <col min="3" max="3" width="15.85546875" bestFit="1" customWidth="1"/>
    <col min="8" max="8" width="15" bestFit="1" customWidth="1"/>
    <col min="9" max="9" width="18.42578125" bestFit="1" customWidth="1"/>
    <col min="11" max="11" width="23.5703125" bestFit="1" customWidth="1"/>
    <col min="12" max="12" width="15.85546875" bestFit="1" customWidth="1"/>
    <col min="15" max="16" width="13" bestFit="1" customWidth="1"/>
  </cols>
  <sheetData>
    <row r="3" spans="1:24" ht="14.25">
      <c r="A3" t="s">
        <v>0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H3" t="s">
        <v>279</v>
      </c>
      <c r="I3" t="s">
        <v>280</v>
      </c>
      <c r="J3" t="s">
        <v>281</v>
      </c>
      <c r="K3" t="s">
        <v>282</v>
      </c>
      <c r="O3" t="s">
        <v>283</v>
      </c>
      <c r="P3" t="s">
        <v>284</v>
      </c>
      <c r="Q3" t="s">
        <v>285</v>
      </c>
      <c r="R3" t="s">
        <v>286</v>
      </c>
      <c r="S3" t="s">
        <v>287</v>
      </c>
      <c r="T3" t="s">
        <v>288</v>
      </c>
      <c r="U3" t="s">
        <v>289</v>
      </c>
      <c r="V3" t="s">
        <v>290</v>
      </c>
      <c r="W3" t="s">
        <v>291</v>
      </c>
      <c r="X3" t="s">
        <v>292</v>
      </c>
    </row>
    <row r="4" spans="1:24" ht="14.25">
      <c r="A4" t="s">
        <v>4</v>
      </c>
      <c r="B4">
        <v>1</v>
      </c>
      <c r="C4" s="2">
        <v>10</v>
      </c>
      <c r="D4">
        <v>12</v>
      </c>
      <c r="E4">
        <v>0</v>
      </c>
      <c r="F4">
        <v>7</v>
      </c>
      <c r="H4">
        <f>SUM(C4-D4)</f>
        <v>-2</v>
      </c>
      <c r="K4">
        <f>ABS(H4)^2</f>
        <v>4</v>
      </c>
      <c r="O4">
        <f>IF(C4&gt;0, 1, 0)</f>
        <v>1</v>
      </c>
      <c r="P4">
        <f>IF(D4&gt;0, 1, 0)</f>
        <v>1</v>
      </c>
    </row>
    <row r="5" spans="1:24" ht="14.25">
      <c r="B5">
        <v>2</v>
      </c>
      <c r="C5" s="2">
        <v>5</v>
      </c>
      <c r="D5">
        <v>0</v>
      </c>
      <c r="E5">
        <v>8</v>
      </c>
      <c r="F5">
        <v>5</v>
      </c>
      <c r="H5">
        <f>SUM(C5-D5)</f>
        <v>5</v>
      </c>
      <c r="K5">
        <f t="shared" ref="K5:K46" si="0">ABS(H5)^2</f>
        <v>25</v>
      </c>
      <c r="O5">
        <f t="shared" ref="O5:P46" si="1">IF(C5&gt;0, 1, 0)</f>
        <v>1</v>
      </c>
      <c r="P5">
        <f t="shared" si="1"/>
        <v>0</v>
      </c>
    </row>
    <row r="6" spans="1:24" ht="14.25">
      <c r="B6">
        <v>3</v>
      </c>
      <c r="C6" s="2">
        <v>6</v>
      </c>
      <c r="D6">
        <v>0</v>
      </c>
      <c r="E6">
        <v>8</v>
      </c>
      <c r="F6">
        <v>6</v>
      </c>
      <c r="H6">
        <f>SUM(C6-D6)</f>
        <v>6</v>
      </c>
      <c r="K6">
        <f t="shared" si="0"/>
        <v>36</v>
      </c>
      <c r="O6">
        <f t="shared" si="1"/>
        <v>1</v>
      </c>
      <c r="P6">
        <f t="shared" si="1"/>
        <v>0</v>
      </c>
    </row>
    <row r="7" spans="1:24" ht="14.25">
      <c r="B7">
        <v>4</v>
      </c>
      <c r="C7" s="2">
        <v>6</v>
      </c>
      <c r="D7">
        <v>0</v>
      </c>
      <c r="E7">
        <v>8</v>
      </c>
      <c r="F7">
        <v>6</v>
      </c>
      <c r="H7">
        <f>SUM(C7-D7)</f>
        <v>6</v>
      </c>
      <c r="K7">
        <f t="shared" si="0"/>
        <v>36</v>
      </c>
      <c r="O7">
        <f t="shared" si="1"/>
        <v>1</v>
      </c>
      <c r="P7">
        <f t="shared" si="1"/>
        <v>0</v>
      </c>
    </row>
    <row r="8" spans="1:24" ht="14.25">
      <c r="B8">
        <v>5</v>
      </c>
      <c r="C8" s="2">
        <v>6</v>
      </c>
      <c r="D8">
        <v>0</v>
      </c>
      <c r="E8">
        <v>8</v>
      </c>
      <c r="F8">
        <v>5</v>
      </c>
      <c r="H8">
        <f>SUM(C8-D8)</f>
        <v>6</v>
      </c>
      <c r="I8" cm="1">
        <f t="array" ref="I8">SUM(ABS(H4:H8))</f>
        <v>25</v>
      </c>
      <c r="J8">
        <f>I8/5</f>
        <v>5</v>
      </c>
      <c r="K8">
        <f t="shared" si="0"/>
        <v>36</v>
      </c>
      <c r="L8">
        <f>SUM(K4:K8)/5</f>
        <v>27.4</v>
      </c>
      <c r="O8">
        <f t="shared" si="1"/>
        <v>1</v>
      </c>
      <c r="P8">
        <f t="shared" si="1"/>
        <v>0</v>
      </c>
      <c r="Q8">
        <f>COUNTIFS(O4:O8, 1, P4:P8, 1)</f>
        <v>1</v>
      </c>
      <c r="R8">
        <f>COUNTIFS(O4:O8, 0, P4:P8, 1)</f>
        <v>0</v>
      </c>
      <c r="S8">
        <f>COUNTIFS(O4:O8, 1, P4:P8, 0)</f>
        <v>4</v>
      </c>
      <c r="T8">
        <f>COUNTIFS(O4:O8, 0, P4:P8, 0)</f>
        <v>0</v>
      </c>
      <c r="U8">
        <f>(Q8 + T8) / (Q8 + R8 + S8 + T8)</f>
        <v>0.2</v>
      </c>
      <c r="V8">
        <f>IF((Q8 + R8) = 0, 0, Q8 / (Q8 + R8))</f>
        <v>1</v>
      </c>
      <c r="W8">
        <f>IF((Q8 + S8) = 0, 0, Q8 / (Q8 + S8))</f>
        <v>0.2</v>
      </c>
      <c r="X8">
        <f>IF((2 * Q8 + R8 + S8) = 0, 0, 2 * Q8 / (2 * Q8 + R8 + S8))</f>
        <v>0.33333333333333331</v>
      </c>
    </row>
    <row r="9" spans="1:24" ht="14.25">
      <c r="A9" t="s">
        <v>8</v>
      </c>
      <c r="B9">
        <v>1</v>
      </c>
      <c r="C9" s="2">
        <v>23</v>
      </c>
      <c r="D9">
        <v>10</v>
      </c>
      <c r="E9">
        <v>34</v>
      </c>
      <c r="F9">
        <v>24</v>
      </c>
      <c r="H9">
        <f>SUM(C9-D9)</f>
        <v>13</v>
      </c>
      <c r="K9">
        <f t="shared" si="0"/>
        <v>169</v>
      </c>
      <c r="O9">
        <f t="shared" si="1"/>
        <v>1</v>
      </c>
      <c r="P9">
        <f t="shared" si="1"/>
        <v>1</v>
      </c>
    </row>
    <row r="10" spans="1:24" ht="14.25">
      <c r="B10">
        <v>2</v>
      </c>
      <c r="C10" s="2">
        <v>26</v>
      </c>
      <c r="D10">
        <v>10</v>
      </c>
      <c r="E10">
        <v>40</v>
      </c>
      <c r="F10">
        <v>24</v>
      </c>
      <c r="H10">
        <f>SUM(C10-D10)</f>
        <v>16</v>
      </c>
      <c r="K10">
        <f t="shared" si="0"/>
        <v>256</v>
      </c>
      <c r="O10">
        <f t="shared" si="1"/>
        <v>1</v>
      </c>
      <c r="P10">
        <f t="shared" si="1"/>
        <v>1</v>
      </c>
    </row>
    <row r="11" spans="1:24" ht="14.25">
      <c r="B11">
        <v>3</v>
      </c>
      <c r="C11" s="2">
        <v>24</v>
      </c>
      <c r="D11">
        <v>10</v>
      </c>
      <c r="E11">
        <v>38</v>
      </c>
      <c r="F11">
        <v>18</v>
      </c>
      <c r="H11">
        <f>SUM(C11-D11)</f>
        <v>14</v>
      </c>
      <c r="K11">
        <f t="shared" si="0"/>
        <v>196</v>
      </c>
      <c r="O11">
        <f t="shared" si="1"/>
        <v>1</v>
      </c>
      <c r="P11">
        <f t="shared" si="1"/>
        <v>1</v>
      </c>
    </row>
    <row r="12" spans="1:24" ht="14.25">
      <c r="B12">
        <v>4</v>
      </c>
      <c r="C12" s="2">
        <v>23</v>
      </c>
      <c r="D12">
        <v>10</v>
      </c>
      <c r="E12">
        <v>39</v>
      </c>
      <c r="F12">
        <v>18</v>
      </c>
      <c r="H12">
        <f>SUM(C12-D12)</f>
        <v>13</v>
      </c>
      <c r="K12">
        <f t="shared" si="0"/>
        <v>169</v>
      </c>
      <c r="O12">
        <f t="shared" si="1"/>
        <v>1</v>
      </c>
      <c r="P12">
        <f t="shared" si="1"/>
        <v>1</v>
      </c>
    </row>
    <row r="13" spans="1:24" ht="14.25">
      <c r="B13">
        <v>5</v>
      </c>
      <c r="C13" s="2">
        <v>25</v>
      </c>
      <c r="D13">
        <v>10</v>
      </c>
      <c r="E13">
        <v>42</v>
      </c>
      <c r="F13">
        <v>19</v>
      </c>
      <c r="H13">
        <f>SUM(C13-D13)</f>
        <v>15</v>
      </c>
      <c r="K13">
        <f t="shared" si="0"/>
        <v>225</v>
      </c>
      <c r="O13">
        <f t="shared" si="1"/>
        <v>1</v>
      </c>
      <c r="P13">
        <f t="shared" si="1"/>
        <v>1</v>
      </c>
    </row>
    <row r="14" spans="1:24" ht="14.25">
      <c r="B14">
        <v>6</v>
      </c>
      <c r="C14" s="2">
        <v>28</v>
      </c>
      <c r="D14">
        <v>10</v>
      </c>
      <c r="E14">
        <v>37</v>
      </c>
      <c r="F14">
        <v>17</v>
      </c>
      <c r="H14">
        <f>SUM(C14-D14)</f>
        <v>18</v>
      </c>
      <c r="K14">
        <f t="shared" si="0"/>
        <v>324</v>
      </c>
      <c r="O14">
        <f t="shared" si="1"/>
        <v>1</v>
      </c>
      <c r="P14">
        <f t="shared" si="1"/>
        <v>1</v>
      </c>
    </row>
    <row r="15" spans="1:24" ht="14.25">
      <c r="B15">
        <v>7</v>
      </c>
      <c r="C15" s="2">
        <v>24</v>
      </c>
      <c r="D15">
        <v>10</v>
      </c>
      <c r="E15">
        <v>0</v>
      </c>
      <c r="F15">
        <v>15</v>
      </c>
      <c r="H15">
        <f>SUM(C15-D15)</f>
        <v>14</v>
      </c>
      <c r="K15">
        <f t="shared" si="0"/>
        <v>196</v>
      </c>
      <c r="O15">
        <f t="shared" si="1"/>
        <v>1</v>
      </c>
      <c r="P15">
        <f t="shared" si="1"/>
        <v>1</v>
      </c>
    </row>
    <row r="16" spans="1:24" ht="14.25">
      <c r="B16">
        <v>8</v>
      </c>
      <c r="C16" s="2">
        <v>24</v>
      </c>
      <c r="D16">
        <v>10</v>
      </c>
      <c r="E16">
        <v>0</v>
      </c>
      <c r="F16">
        <v>0</v>
      </c>
      <c r="H16">
        <f>SUM(C16-D16)</f>
        <v>14</v>
      </c>
      <c r="I16" cm="1">
        <f t="array" ref="I16">SUM(ABS(H9:H16))</f>
        <v>117</v>
      </c>
      <c r="J16">
        <f>I16/8</f>
        <v>14.625</v>
      </c>
      <c r="K16">
        <f t="shared" si="0"/>
        <v>196</v>
      </c>
      <c r="L16">
        <f>SUM(K9:K16)/8</f>
        <v>216.375</v>
      </c>
      <c r="O16">
        <f t="shared" si="1"/>
        <v>1</v>
      </c>
      <c r="P16">
        <f t="shared" si="1"/>
        <v>1</v>
      </c>
      <c r="Q16">
        <f>COUNTIFS(O9:O16, 1, P9:P16, 1)</f>
        <v>8</v>
      </c>
      <c r="R16">
        <f>COUNTIFS(O9:O16, 0, P9:P16, 1)</f>
        <v>0</v>
      </c>
      <c r="S16">
        <f>COUNTIFS(O9:O16, 1, P9:P16, 0)</f>
        <v>0</v>
      </c>
      <c r="T16">
        <f>COUNTIFS(O9:O16, 0, P9:P16, 0)</f>
        <v>0</v>
      </c>
      <c r="U16">
        <f>(Q16 + T16) / (Q16 + R16 + S16 + T16)</f>
        <v>1</v>
      </c>
      <c r="V16">
        <f>IF((Q16 + R16) = 0, 0, Q16 / (Q16 + R16))</f>
        <v>1</v>
      </c>
      <c r="W16">
        <f>IF((Q16 + S16) = 0, 0, Q16 / (Q16 + S16))</f>
        <v>1</v>
      </c>
      <c r="X16">
        <f>IF((2 * Q16 + R16 + S16) = 0, 0, 2 * Q16 / (2 * Q16 + R16 + S16))</f>
        <v>1</v>
      </c>
    </row>
    <row r="17" spans="1:24" ht="14.25">
      <c r="A17" t="s">
        <v>83</v>
      </c>
      <c r="B17">
        <v>1</v>
      </c>
      <c r="C17" s="2">
        <v>4</v>
      </c>
      <c r="D17">
        <v>12</v>
      </c>
      <c r="E17">
        <v>6</v>
      </c>
      <c r="F17">
        <v>4</v>
      </c>
      <c r="H17">
        <f>SUM(C17-D17)</f>
        <v>-8</v>
      </c>
      <c r="K17">
        <f t="shared" si="0"/>
        <v>64</v>
      </c>
      <c r="O17">
        <f t="shared" si="1"/>
        <v>1</v>
      </c>
      <c r="P17">
        <f t="shared" si="1"/>
        <v>1</v>
      </c>
    </row>
    <row r="18" spans="1:24" ht="14.25">
      <c r="B18">
        <v>2</v>
      </c>
      <c r="C18" s="2">
        <v>4</v>
      </c>
      <c r="D18">
        <v>0</v>
      </c>
      <c r="E18">
        <v>6</v>
      </c>
      <c r="F18">
        <v>4</v>
      </c>
      <c r="H18">
        <f>SUM(C18-D18)</f>
        <v>4</v>
      </c>
      <c r="K18">
        <f t="shared" si="0"/>
        <v>16</v>
      </c>
      <c r="O18">
        <f t="shared" si="1"/>
        <v>1</v>
      </c>
      <c r="P18">
        <f t="shared" si="1"/>
        <v>0</v>
      </c>
    </row>
    <row r="19" spans="1:24" ht="14.25">
      <c r="B19">
        <v>3</v>
      </c>
      <c r="C19" s="2">
        <v>4</v>
      </c>
      <c r="D19">
        <v>0</v>
      </c>
      <c r="E19">
        <v>6</v>
      </c>
      <c r="F19">
        <v>4</v>
      </c>
      <c r="H19">
        <f>SUM(C19-D19)</f>
        <v>4</v>
      </c>
      <c r="K19">
        <f t="shared" si="0"/>
        <v>16</v>
      </c>
      <c r="O19">
        <f t="shared" si="1"/>
        <v>1</v>
      </c>
      <c r="P19">
        <f t="shared" si="1"/>
        <v>0</v>
      </c>
    </row>
    <row r="20" spans="1:24" ht="14.25">
      <c r="B20">
        <v>4</v>
      </c>
      <c r="C20" s="2">
        <v>4</v>
      </c>
      <c r="D20">
        <v>0</v>
      </c>
      <c r="E20">
        <v>7</v>
      </c>
      <c r="F20">
        <v>4</v>
      </c>
      <c r="H20">
        <f>SUM(C20-D20)</f>
        <v>4</v>
      </c>
      <c r="I20" cm="1">
        <f t="array" ref="I20">SUM(ABS(H17:H20))</f>
        <v>20</v>
      </c>
      <c r="J20">
        <f>I20/4</f>
        <v>5</v>
      </c>
      <c r="K20">
        <f t="shared" si="0"/>
        <v>16</v>
      </c>
      <c r="L20">
        <f>SUM(K17:K20)/4</f>
        <v>28</v>
      </c>
      <c r="O20">
        <f t="shared" si="1"/>
        <v>1</v>
      </c>
      <c r="P20">
        <f t="shared" si="1"/>
        <v>0</v>
      </c>
      <c r="Q20">
        <f>COUNTIFS(O17:O20, 1, P17:P20, 1)</f>
        <v>1</v>
      </c>
      <c r="R20">
        <f>COUNTIFS(O17:O20, 0, P17:P20, 1)</f>
        <v>0</v>
      </c>
      <c r="S20">
        <f>COUNTIFS(O17:O20, 1, P17:P20, 0)</f>
        <v>3</v>
      </c>
      <c r="T20">
        <f>COUNTIFS(O17:O20, 0, P17:P20, 0)</f>
        <v>0</v>
      </c>
      <c r="U20">
        <f>(Q20 + T20) / (Q20 + R20 + S20 + T20)</f>
        <v>0.25</v>
      </c>
      <c r="V20">
        <f>IF((Q20 + R20) = 0, 0, Q20 / (Q20 + R20))</f>
        <v>1</v>
      </c>
      <c r="W20">
        <f>IF((Q20 + S20) = 0, 0, Q20 / (Q20 + S20))</f>
        <v>0.25</v>
      </c>
      <c r="X20">
        <f>IF((2 * Q20 + R20 + S20) = 0, 0, 2 * Q20 / (2 * Q20 + R20 + S20))</f>
        <v>0.4</v>
      </c>
    </row>
    <row r="21" spans="1:24" ht="14.25">
      <c r="A21" t="s">
        <v>90</v>
      </c>
      <c r="B21">
        <v>1</v>
      </c>
      <c r="C21" s="2">
        <v>13</v>
      </c>
      <c r="D21">
        <v>0</v>
      </c>
      <c r="E21" t="s">
        <v>276</v>
      </c>
      <c r="F21">
        <v>12</v>
      </c>
      <c r="H21">
        <f>SUM(C21-D21)</f>
        <v>13</v>
      </c>
      <c r="K21">
        <f t="shared" si="0"/>
        <v>169</v>
      </c>
      <c r="O21">
        <f t="shared" si="1"/>
        <v>1</v>
      </c>
      <c r="P21">
        <f t="shared" si="1"/>
        <v>0</v>
      </c>
    </row>
    <row r="22" spans="1:24" ht="14.25">
      <c r="B22">
        <v>2</v>
      </c>
      <c r="C22" s="2">
        <v>13</v>
      </c>
      <c r="D22">
        <v>0</v>
      </c>
      <c r="E22" t="s">
        <v>276</v>
      </c>
      <c r="F22">
        <v>12</v>
      </c>
      <c r="H22">
        <f>SUM(C22-D22)</f>
        <v>13</v>
      </c>
      <c r="K22">
        <f t="shared" si="0"/>
        <v>169</v>
      </c>
      <c r="O22">
        <f t="shared" si="1"/>
        <v>1</v>
      </c>
      <c r="P22">
        <f t="shared" si="1"/>
        <v>0</v>
      </c>
    </row>
    <row r="23" spans="1:24" ht="14.25">
      <c r="B23">
        <v>3</v>
      </c>
      <c r="C23" s="2">
        <v>12</v>
      </c>
      <c r="D23">
        <v>0</v>
      </c>
      <c r="E23" t="s">
        <v>276</v>
      </c>
      <c r="F23">
        <v>12</v>
      </c>
      <c r="H23">
        <f>SUM(C23-D23)</f>
        <v>12</v>
      </c>
      <c r="K23">
        <f t="shared" si="0"/>
        <v>144</v>
      </c>
      <c r="O23">
        <f t="shared" si="1"/>
        <v>1</v>
      </c>
      <c r="P23">
        <f t="shared" si="1"/>
        <v>0</v>
      </c>
    </row>
    <row r="24" spans="1:24" ht="14.25">
      <c r="B24">
        <v>4</v>
      </c>
      <c r="C24" s="2">
        <v>13</v>
      </c>
      <c r="D24">
        <v>0</v>
      </c>
      <c r="E24" t="s">
        <v>276</v>
      </c>
      <c r="F24">
        <v>11</v>
      </c>
      <c r="H24">
        <f>SUM(C24-D24)</f>
        <v>13</v>
      </c>
      <c r="K24">
        <f t="shared" si="0"/>
        <v>169</v>
      </c>
      <c r="O24">
        <f t="shared" si="1"/>
        <v>1</v>
      </c>
      <c r="P24">
        <f t="shared" si="1"/>
        <v>0</v>
      </c>
    </row>
    <row r="25" spans="1:24" ht="14.25">
      <c r="B25">
        <v>5</v>
      </c>
      <c r="C25" s="2">
        <v>11</v>
      </c>
      <c r="D25">
        <v>0</v>
      </c>
      <c r="E25" t="s">
        <v>276</v>
      </c>
      <c r="F25">
        <v>10</v>
      </c>
      <c r="H25">
        <f>SUM(C25-D25)</f>
        <v>11</v>
      </c>
      <c r="K25">
        <f t="shared" si="0"/>
        <v>121</v>
      </c>
      <c r="O25">
        <f t="shared" si="1"/>
        <v>1</v>
      </c>
      <c r="P25">
        <f t="shared" si="1"/>
        <v>0</v>
      </c>
    </row>
    <row r="26" spans="1:24" ht="14.25">
      <c r="B26">
        <v>6</v>
      </c>
      <c r="C26" s="2">
        <v>12</v>
      </c>
      <c r="D26">
        <v>0</v>
      </c>
      <c r="E26" t="s">
        <v>276</v>
      </c>
      <c r="F26">
        <v>0</v>
      </c>
      <c r="H26">
        <f>SUM(C26-D26)</f>
        <v>12</v>
      </c>
      <c r="I26" cm="1">
        <f t="array" ref="I26">SUM(ABS(H21:H26))</f>
        <v>74</v>
      </c>
      <c r="J26">
        <f>I26/6</f>
        <v>12.333333333333334</v>
      </c>
      <c r="K26">
        <f t="shared" si="0"/>
        <v>144</v>
      </c>
      <c r="L26">
        <f>SUM(K21:K26)/6</f>
        <v>152.66666666666666</v>
      </c>
      <c r="O26">
        <f t="shared" si="1"/>
        <v>1</v>
      </c>
      <c r="P26">
        <f t="shared" si="1"/>
        <v>0</v>
      </c>
      <c r="Q26">
        <f>COUNTIFS(O21:O26, 1, P21:P26, 1)</f>
        <v>0</v>
      </c>
      <c r="R26">
        <f>COUNTIFS(O21:O26, 0, P21:P26, 1)</f>
        <v>0</v>
      </c>
      <c r="S26">
        <f>COUNTIFS(O21:O26, 1, P21:P26, 0)</f>
        <v>6</v>
      </c>
      <c r="T26">
        <f>COUNTIFS(O21:O26, 0, P21:P26, 0)</f>
        <v>0</v>
      </c>
      <c r="U26">
        <f>(Q26 + T26) / (Q26 + R26 + S26 + T26)</f>
        <v>0</v>
      </c>
      <c r="V26">
        <f>IF((Q26 + R26) = 0, 0, Q26 / (Q26 + R26))</f>
        <v>0</v>
      </c>
      <c r="W26">
        <f>IF((Q26 + S26) = 0, 0, Q26 / (Q26 + S26))</f>
        <v>0</v>
      </c>
      <c r="X26">
        <f>IF((2 * Q26 + R26 + S26) = 0, 0, 2 * Q26 / (2 * Q26 + R26 + S26))</f>
        <v>0</v>
      </c>
    </row>
    <row r="27" spans="1:24" ht="14.25">
      <c r="A27" t="s">
        <v>94</v>
      </c>
      <c r="B27">
        <v>1</v>
      </c>
      <c r="C27" s="2">
        <v>8</v>
      </c>
      <c r="D27">
        <v>10</v>
      </c>
      <c r="E27">
        <v>2</v>
      </c>
      <c r="F27">
        <v>7</v>
      </c>
      <c r="H27">
        <f>SUM(C27-D27)</f>
        <v>-2</v>
      </c>
      <c r="K27">
        <f t="shared" si="0"/>
        <v>4</v>
      </c>
      <c r="O27">
        <f t="shared" si="1"/>
        <v>1</v>
      </c>
      <c r="P27">
        <f t="shared" si="1"/>
        <v>1</v>
      </c>
    </row>
    <row r="28" spans="1:24" ht="14.25">
      <c r="B28">
        <v>2</v>
      </c>
      <c r="C28" s="2">
        <v>8</v>
      </c>
      <c r="D28">
        <v>10</v>
      </c>
      <c r="E28">
        <v>3</v>
      </c>
      <c r="F28">
        <v>7</v>
      </c>
      <c r="H28">
        <f>SUM(C28-D28)</f>
        <v>-2</v>
      </c>
      <c r="K28">
        <f t="shared" si="0"/>
        <v>4</v>
      </c>
      <c r="O28">
        <f t="shared" si="1"/>
        <v>1</v>
      </c>
      <c r="P28">
        <f t="shared" si="1"/>
        <v>1</v>
      </c>
    </row>
    <row r="29" spans="1:24" ht="14.25">
      <c r="B29">
        <v>3</v>
      </c>
      <c r="C29" s="2">
        <v>8</v>
      </c>
      <c r="D29">
        <v>0</v>
      </c>
      <c r="E29">
        <v>4</v>
      </c>
      <c r="F29">
        <v>7</v>
      </c>
      <c r="H29">
        <f>SUM(C29-D29)</f>
        <v>8</v>
      </c>
      <c r="K29">
        <f t="shared" si="0"/>
        <v>64</v>
      </c>
      <c r="O29">
        <f t="shared" si="1"/>
        <v>1</v>
      </c>
      <c r="P29">
        <f t="shared" si="1"/>
        <v>0</v>
      </c>
    </row>
    <row r="30" spans="1:24" ht="14.25">
      <c r="B30">
        <v>4</v>
      </c>
      <c r="C30" s="2">
        <v>8</v>
      </c>
      <c r="D30">
        <v>0</v>
      </c>
      <c r="E30">
        <v>5</v>
      </c>
      <c r="F30">
        <v>7</v>
      </c>
      <c r="H30">
        <f>SUM(C30-D30)</f>
        <v>8</v>
      </c>
      <c r="K30">
        <f t="shared" si="0"/>
        <v>64</v>
      </c>
      <c r="O30">
        <f t="shared" si="1"/>
        <v>1</v>
      </c>
      <c r="P30">
        <f t="shared" si="1"/>
        <v>0</v>
      </c>
    </row>
    <row r="31" spans="1:24" ht="14.25">
      <c r="B31">
        <v>5</v>
      </c>
      <c r="C31" s="2">
        <v>8</v>
      </c>
      <c r="D31">
        <v>0</v>
      </c>
      <c r="E31">
        <v>6</v>
      </c>
      <c r="F31">
        <v>7</v>
      </c>
      <c r="H31">
        <f>SUM(C31-D31)</f>
        <v>8</v>
      </c>
      <c r="K31">
        <f t="shared" si="0"/>
        <v>64</v>
      </c>
      <c r="O31">
        <f t="shared" si="1"/>
        <v>1</v>
      </c>
      <c r="P31">
        <f t="shared" si="1"/>
        <v>0</v>
      </c>
    </row>
    <row r="32" spans="1:24" ht="14.25">
      <c r="B32">
        <v>6</v>
      </c>
      <c r="C32" s="2">
        <v>8</v>
      </c>
      <c r="D32">
        <v>0</v>
      </c>
      <c r="E32">
        <v>0</v>
      </c>
      <c r="F32">
        <v>13</v>
      </c>
      <c r="H32">
        <f>SUM(C32-D32)</f>
        <v>8</v>
      </c>
      <c r="I32" cm="1">
        <f t="array" ref="I32">SUM(ABS(H27:H32))</f>
        <v>36</v>
      </c>
      <c r="J32">
        <f>I32/6</f>
        <v>6</v>
      </c>
      <c r="K32">
        <f t="shared" si="0"/>
        <v>64</v>
      </c>
      <c r="L32">
        <f>SUM(K27:K32)/6</f>
        <v>44</v>
      </c>
      <c r="O32">
        <f t="shared" si="1"/>
        <v>1</v>
      </c>
      <c r="P32">
        <f t="shared" si="1"/>
        <v>0</v>
      </c>
      <c r="Q32">
        <f>COUNTIFS(O27:O32, 1, P27:P32, 1)</f>
        <v>2</v>
      </c>
      <c r="R32">
        <f>COUNTIFS(O27:O32, 0, P27:P32, 1)</f>
        <v>0</v>
      </c>
      <c r="S32">
        <f>COUNTIFS(O27:O32, 1, P27:P32, 0)</f>
        <v>4</v>
      </c>
      <c r="T32">
        <f>COUNTIFS(O27:O32, 0, P27:P32, 0)</f>
        <v>0</v>
      </c>
      <c r="U32">
        <f>(Q32 + T32) / (Q32 + R32 + S32 + T32)</f>
        <v>0.33333333333333331</v>
      </c>
      <c r="V32">
        <f>IF((Q32 + R32) = 0, 0, Q32 / (Q32 + R32))</f>
        <v>1</v>
      </c>
      <c r="W32">
        <f>IF((Q32 + S32) = 0, 0, Q32 / (Q32 + S32))</f>
        <v>0.33333333333333331</v>
      </c>
      <c r="X32">
        <f>IF((2 * Q32 + R32 + S32) = 0, 0, 2 * Q32 / (2 * Q32 + R32 + S32))</f>
        <v>0.5</v>
      </c>
    </row>
    <row r="33" spans="1:24" ht="14.25">
      <c r="A33" t="s">
        <v>96</v>
      </c>
      <c r="B33">
        <v>1</v>
      </c>
      <c r="C33" s="2">
        <v>27</v>
      </c>
      <c r="D33">
        <v>10</v>
      </c>
      <c r="E33">
        <v>20</v>
      </c>
      <c r="F33">
        <v>22</v>
      </c>
      <c r="H33">
        <f>SUM(C33-D33)</f>
        <v>17</v>
      </c>
      <c r="K33">
        <f t="shared" si="0"/>
        <v>289</v>
      </c>
      <c r="O33">
        <f t="shared" si="1"/>
        <v>1</v>
      </c>
      <c r="P33">
        <f t="shared" si="1"/>
        <v>1</v>
      </c>
    </row>
    <row r="34" spans="1:24" ht="14.25">
      <c r="B34">
        <v>2</v>
      </c>
      <c r="C34" s="2">
        <v>26</v>
      </c>
      <c r="D34">
        <v>10</v>
      </c>
      <c r="E34">
        <v>24</v>
      </c>
      <c r="F34">
        <v>21</v>
      </c>
      <c r="H34">
        <f>SUM(C34-D34)</f>
        <v>16</v>
      </c>
      <c r="K34">
        <f t="shared" si="0"/>
        <v>256</v>
      </c>
      <c r="O34">
        <f t="shared" si="1"/>
        <v>1</v>
      </c>
      <c r="P34">
        <f t="shared" si="1"/>
        <v>1</v>
      </c>
    </row>
    <row r="35" spans="1:24" ht="14.25">
      <c r="B35">
        <v>3</v>
      </c>
      <c r="C35" s="2">
        <v>65</v>
      </c>
      <c r="D35">
        <v>10</v>
      </c>
      <c r="E35">
        <v>26</v>
      </c>
      <c r="F35">
        <v>17</v>
      </c>
      <c r="H35">
        <f>SUM(C35-D35)</f>
        <v>55</v>
      </c>
      <c r="K35">
        <f t="shared" si="0"/>
        <v>3025</v>
      </c>
      <c r="O35">
        <f t="shared" si="1"/>
        <v>1</v>
      </c>
      <c r="P35">
        <f t="shared" si="1"/>
        <v>1</v>
      </c>
    </row>
    <row r="36" spans="1:24" ht="14.25">
      <c r="B36">
        <v>4</v>
      </c>
      <c r="C36" s="2">
        <v>45</v>
      </c>
      <c r="D36">
        <v>10</v>
      </c>
      <c r="E36">
        <v>29</v>
      </c>
      <c r="F36">
        <v>19</v>
      </c>
      <c r="H36">
        <f>SUM(C36-D36)</f>
        <v>35</v>
      </c>
      <c r="K36">
        <f t="shared" si="0"/>
        <v>1225</v>
      </c>
      <c r="O36">
        <f t="shared" si="1"/>
        <v>1</v>
      </c>
      <c r="P36">
        <f t="shared" si="1"/>
        <v>1</v>
      </c>
    </row>
    <row r="37" spans="1:24" ht="14.25">
      <c r="B37">
        <v>5</v>
      </c>
      <c r="C37" s="2">
        <v>72</v>
      </c>
      <c r="D37">
        <v>10</v>
      </c>
      <c r="E37">
        <v>26</v>
      </c>
      <c r="F37">
        <v>26</v>
      </c>
      <c r="H37">
        <f>SUM(C37-D37)</f>
        <v>62</v>
      </c>
      <c r="I37" cm="1">
        <f t="array" ref="I37">SUM(ABS(H33:H37))</f>
        <v>185</v>
      </c>
      <c r="J37">
        <f>I37/5</f>
        <v>37</v>
      </c>
      <c r="K37">
        <f t="shared" si="0"/>
        <v>3844</v>
      </c>
      <c r="L37">
        <f>SUM(K33:K37)/5</f>
        <v>1727.8</v>
      </c>
      <c r="O37">
        <f t="shared" si="1"/>
        <v>1</v>
      </c>
      <c r="P37">
        <f t="shared" si="1"/>
        <v>1</v>
      </c>
      <c r="Q37">
        <f>COUNTIFS(O33:O37, 1, P33:P37, 1)</f>
        <v>5</v>
      </c>
      <c r="R37">
        <f>COUNTIFS(O33:O37, 0, P33:P37, 1)</f>
        <v>0</v>
      </c>
      <c r="S37">
        <f>COUNTIFS(O33:O37, 1, P33:P37, 0)</f>
        <v>0</v>
      </c>
      <c r="T37">
        <f>COUNTIFS(O33:O37, 0, P33:P37, 0)</f>
        <v>0</v>
      </c>
      <c r="U37">
        <f>(Q37 + T37) / (Q37 + R37 + S37 + T37)</f>
        <v>1</v>
      </c>
      <c r="V37">
        <f>IF((Q37 + R37) = 0, 0, Q37 / (Q37 + R37))</f>
        <v>1</v>
      </c>
      <c r="W37">
        <f>IF((Q37 + S37) = 0, 0, Q37 / (Q37 + S37))</f>
        <v>1</v>
      </c>
      <c r="X37">
        <f>IF((2 * Q37 + R37 + S37) = 0, 0, 2 * Q37 / (2 * Q37 + R37 + S37))</f>
        <v>1</v>
      </c>
    </row>
    <row r="38" spans="1:24" ht="14.25">
      <c r="A38" t="s">
        <v>85</v>
      </c>
      <c r="B38">
        <v>1</v>
      </c>
      <c r="C38" s="2">
        <v>21</v>
      </c>
      <c r="D38">
        <v>12</v>
      </c>
      <c r="E38">
        <v>6</v>
      </c>
      <c r="F38">
        <v>13</v>
      </c>
      <c r="H38">
        <f>SUM(C38-D38)</f>
        <v>9</v>
      </c>
      <c r="K38">
        <f t="shared" si="0"/>
        <v>81</v>
      </c>
      <c r="O38">
        <f t="shared" si="1"/>
        <v>1</v>
      </c>
      <c r="P38">
        <f t="shared" si="1"/>
        <v>1</v>
      </c>
    </row>
    <row r="39" spans="1:24" ht="14.25">
      <c r="B39">
        <v>2</v>
      </c>
      <c r="C39" s="2">
        <v>10</v>
      </c>
      <c r="D39">
        <v>12</v>
      </c>
      <c r="E39">
        <v>8</v>
      </c>
      <c r="F39">
        <v>8</v>
      </c>
      <c r="H39">
        <f>SUM(C39-D39)</f>
        <v>-2</v>
      </c>
      <c r="K39">
        <f t="shared" si="0"/>
        <v>4</v>
      </c>
      <c r="O39">
        <f t="shared" si="1"/>
        <v>1</v>
      </c>
      <c r="P39">
        <f t="shared" si="1"/>
        <v>1</v>
      </c>
    </row>
    <row r="40" spans="1:24" ht="14.25">
      <c r="B40">
        <v>3</v>
      </c>
      <c r="C40" s="2">
        <v>14</v>
      </c>
      <c r="D40">
        <v>12</v>
      </c>
      <c r="E40">
        <v>8</v>
      </c>
      <c r="F40">
        <v>7</v>
      </c>
      <c r="H40">
        <f>SUM(C40-D40)</f>
        <v>2</v>
      </c>
      <c r="K40">
        <f t="shared" si="0"/>
        <v>4</v>
      </c>
      <c r="O40">
        <f t="shared" si="1"/>
        <v>1</v>
      </c>
      <c r="P40">
        <f t="shared" si="1"/>
        <v>1</v>
      </c>
    </row>
    <row r="41" spans="1:24" ht="14.25">
      <c r="B41">
        <v>4</v>
      </c>
      <c r="C41" s="2">
        <v>8</v>
      </c>
      <c r="D41">
        <v>0</v>
      </c>
      <c r="E41">
        <v>8</v>
      </c>
      <c r="F41">
        <v>6</v>
      </c>
      <c r="H41">
        <f>SUM(C41-D41)</f>
        <v>8</v>
      </c>
      <c r="I41" cm="1">
        <f t="array" ref="I41">SUM(ABS(H38:H41))</f>
        <v>21</v>
      </c>
      <c r="J41">
        <f>I41/4</f>
        <v>5.25</v>
      </c>
      <c r="K41">
        <f t="shared" si="0"/>
        <v>64</v>
      </c>
      <c r="L41">
        <f>SUM(K38:K41)/4</f>
        <v>38.25</v>
      </c>
      <c r="O41">
        <f t="shared" si="1"/>
        <v>1</v>
      </c>
      <c r="P41">
        <f t="shared" si="1"/>
        <v>0</v>
      </c>
      <c r="Q41">
        <f>COUNTIFS(O38:O41, 1, P38:P41, 1)</f>
        <v>3</v>
      </c>
      <c r="R41">
        <f>COUNTIFS(O38:O41, 0, P38:P41, 1)</f>
        <v>0</v>
      </c>
      <c r="S41">
        <f>COUNTIFS(O38:O41, 1, P38:P41, 0)</f>
        <v>1</v>
      </c>
      <c r="T41">
        <f>COUNTIFS(O38:O41, 0, P38:P41, 0)</f>
        <v>0</v>
      </c>
      <c r="U41">
        <f>(Q41 + T41) / (Q41 + R41 + S41 + T41)</f>
        <v>0.75</v>
      </c>
      <c r="V41">
        <f>IF((Q41 + R41) = 0, 0, Q41 / (Q41 + R41))</f>
        <v>1</v>
      </c>
      <c r="W41">
        <f>IF((Q41 + S41) = 0, 0, Q41 / (Q41 + S41))</f>
        <v>0.75</v>
      </c>
      <c r="X41">
        <f>IF((2 * Q41 + R41 + S41) = 0, 0, 2 * Q41 / (2 * Q41 + R41 + S41))</f>
        <v>0.8571428571428571</v>
      </c>
    </row>
    <row r="42" spans="1:24" ht="14.25">
      <c r="A42" t="s">
        <v>158</v>
      </c>
      <c r="B42">
        <v>1</v>
      </c>
      <c r="C42" s="2">
        <v>16</v>
      </c>
      <c r="D42">
        <v>10</v>
      </c>
      <c r="E42">
        <v>9</v>
      </c>
      <c r="F42">
        <v>14</v>
      </c>
      <c r="H42">
        <f>SUM(C42-D42)</f>
        <v>6</v>
      </c>
      <c r="K42">
        <f t="shared" si="0"/>
        <v>36</v>
      </c>
      <c r="O42">
        <f t="shared" si="1"/>
        <v>1</v>
      </c>
      <c r="P42">
        <f t="shared" si="1"/>
        <v>1</v>
      </c>
    </row>
    <row r="43" spans="1:24" ht="14.25">
      <c r="B43">
        <v>2</v>
      </c>
      <c r="C43" s="2">
        <v>26</v>
      </c>
      <c r="D43">
        <v>10</v>
      </c>
      <c r="E43">
        <v>9</v>
      </c>
      <c r="F43">
        <v>15</v>
      </c>
      <c r="H43">
        <f>SUM(C43-D43)</f>
        <v>16</v>
      </c>
      <c r="K43">
        <f t="shared" si="0"/>
        <v>256</v>
      </c>
      <c r="O43">
        <f t="shared" si="1"/>
        <v>1</v>
      </c>
      <c r="P43">
        <f t="shared" si="1"/>
        <v>1</v>
      </c>
    </row>
    <row r="44" spans="1:24" ht="14.25">
      <c r="B44">
        <v>3</v>
      </c>
      <c r="C44" s="2">
        <v>27</v>
      </c>
      <c r="D44">
        <v>10</v>
      </c>
      <c r="E44">
        <v>10</v>
      </c>
      <c r="F44">
        <v>17</v>
      </c>
      <c r="H44">
        <f>SUM(C44-D44)</f>
        <v>17</v>
      </c>
      <c r="K44">
        <f t="shared" si="0"/>
        <v>289</v>
      </c>
      <c r="O44">
        <f t="shared" si="1"/>
        <v>1</v>
      </c>
      <c r="P44">
        <f t="shared" si="1"/>
        <v>1</v>
      </c>
    </row>
    <row r="45" spans="1:24" ht="14.25">
      <c r="B45">
        <v>4</v>
      </c>
      <c r="C45" s="2">
        <v>23</v>
      </c>
      <c r="D45">
        <v>10</v>
      </c>
      <c r="E45">
        <v>10</v>
      </c>
      <c r="F45">
        <v>15</v>
      </c>
      <c r="H45">
        <f>SUM(C45-D45)</f>
        <v>13</v>
      </c>
      <c r="K45">
        <f t="shared" si="0"/>
        <v>169</v>
      </c>
      <c r="O45">
        <f t="shared" si="1"/>
        <v>1</v>
      </c>
      <c r="P45">
        <f t="shared" si="1"/>
        <v>1</v>
      </c>
    </row>
    <row r="46" spans="1:24" ht="14.25">
      <c r="B46">
        <v>5</v>
      </c>
      <c r="C46" s="2">
        <v>22</v>
      </c>
      <c r="D46">
        <v>10</v>
      </c>
      <c r="E46">
        <v>9</v>
      </c>
      <c r="F46">
        <v>12</v>
      </c>
      <c r="H46">
        <f>SUM(C46-D46)</f>
        <v>12</v>
      </c>
      <c r="I46" cm="1">
        <f t="array" ref="I46">SUM(ABS(H42:H46))</f>
        <v>64</v>
      </c>
      <c r="J46">
        <f>I46/5</f>
        <v>12.8</v>
      </c>
      <c r="K46">
        <f t="shared" si="0"/>
        <v>144</v>
      </c>
      <c r="L46">
        <f>SUM(K42:K46)/5</f>
        <v>178.8</v>
      </c>
      <c r="O46">
        <f t="shared" si="1"/>
        <v>1</v>
      </c>
      <c r="P46">
        <f t="shared" si="1"/>
        <v>1</v>
      </c>
      <c r="Q46">
        <f>COUNTIFS(O42:O46, 1, P42:P46, 1)</f>
        <v>5</v>
      </c>
      <c r="R46">
        <f>COUNTIFS(O42:O46, 0, P42:P46, 1)</f>
        <v>0</v>
      </c>
      <c r="S46">
        <f>COUNTIFS(O42:O46, 1, P42:P46, 0)</f>
        <v>0</v>
      </c>
      <c r="T46">
        <f>COUNTIFS(O42:O46, 0, P42:P46, 0)</f>
        <v>0</v>
      </c>
      <c r="U46">
        <f>(Q46 + T46) / (Q46 + R46 + S46 + T46)</f>
        <v>1</v>
      </c>
      <c r="V46">
        <f>IF((Q46 + R46) = 0, 0, Q46 / (Q46 + R46))</f>
        <v>1</v>
      </c>
      <c r="W46">
        <f>IF((Q46 + S46) = 0, 0, Q46 / (Q46 + S46))</f>
        <v>1</v>
      </c>
      <c r="X46">
        <f>IF((2 * Q46 + R46 + S46) = 0, 0, 2 * Q46 / (2 * Q46 + R46 + S46))</f>
        <v>1</v>
      </c>
    </row>
    <row r="47" spans="1:24" ht="14.25">
      <c r="A47" t="s">
        <v>188</v>
      </c>
      <c r="B47">
        <v>1</v>
      </c>
      <c r="C47" s="2">
        <v>11</v>
      </c>
    </row>
    <row r="48" spans="1:24" ht="14.25">
      <c r="B48">
        <v>2</v>
      </c>
      <c r="C48" s="2">
        <v>23</v>
      </c>
    </row>
    <row r="49" spans="1:3" ht="14.25">
      <c r="B49">
        <v>3</v>
      </c>
      <c r="C49" s="2">
        <v>17</v>
      </c>
    </row>
    <row r="50" spans="1:3" ht="14.25">
      <c r="A50" t="s">
        <v>206</v>
      </c>
      <c r="B50">
        <v>1</v>
      </c>
      <c r="C50" s="2">
        <v>16</v>
      </c>
    </row>
    <row r="51" spans="1:3" ht="14.25">
      <c r="B51">
        <v>2</v>
      </c>
      <c r="C51" s="2">
        <v>42</v>
      </c>
    </row>
    <row r="52" spans="1:3" ht="14.25">
      <c r="B52">
        <v>3</v>
      </c>
      <c r="C52" s="2">
        <v>25</v>
      </c>
    </row>
    <row r="53" spans="1:3" ht="14.25">
      <c r="B53">
        <v>4</v>
      </c>
      <c r="C53" s="2">
        <v>20</v>
      </c>
    </row>
    <row r="54" spans="1:3" ht="14.25">
      <c r="B54">
        <v>5</v>
      </c>
      <c r="C54" s="2">
        <v>20</v>
      </c>
    </row>
    <row r="55" spans="1:3" ht="14.25">
      <c r="A55" t="s">
        <v>245</v>
      </c>
      <c r="B55">
        <v>1</v>
      </c>
      <c r="C55" s="2">
        <v>6</v>
      </c>
    </row>
    <row r="56" spans="1:3" ht="14.25">
      <c r="B56">
        <v>2</v>
      </c>
      <c r="C56" s="2">
        <v>13</v>
      </c>
    </row>
    <row r="57" spans="1:3" ht="14.25">
      <c r="B57">
        <v>3</v>
      </c>
      <c r="C57" s="2">
        <v>11</v>
      </c>
    </row>
    <row r="58" spans="1:3" ht="14.25">
      <c r="B58">
        <v>4</v>
      </c>
      <c r="C58" s="2">
        <v>15</v>
      </c>
    </row>
    <row r="59" spans="1:3" ht="14.25">
      <c r="B59">
        <v>5</v>
      </c>
      <c r="C59" s="2">
        <v>17</v>
      </c>
    </row>
    <row r="60" spans="1:3" ht="14.25">
      <c r="B60">
        <v>6</v>
      </c>
      <c r="C60" s="2">
        <v>10</v>
      </c>
    </row>
    <row r="61" spans="1:3" ht="14.25">
      <c r="B61">
        <v>7</v>
      </c>
      <c r="C61" s="2">
        <v>12</v>
      </c>
    </row>
    <row r="62" spans="1:3" ht="14.25">
      <c r="A62" t="s">
        <v>277</v>
      </c>
      <c r="B62" t="s">
        <v>277</v>
      </c>
      <c r="C62" s="2"/>
    </row>
    <row r="63" spans="1:3" ht="14.25">
      <c r="A63" t="s">
        <v>278</v>
      </c>
      <c r="C63" s="2">
        <v>1028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0e1020-0e03-40d4-9cf8-54f342e1585c">
      <Terms xmlns="http://schemas.microsoft.com/office/infopath/2007/PartnerControls"/>
    </lcf76f155ced4ddcb4097134ff3c332f>
    <TaxCatchAll xmlns="8a6fa724-d9d6-44c5-86c6-081c06a9f2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F78E92B6B17447AC7E151F9C3FC591" ma:contentTypeVersion="11" ma:contentTypeDescription="Create a new document." ma:contentTypeScope="" ma:versionID="e2c18092b483d1188ba1cff6c3280d48">
  <xsd:schema xmlns:xsd="http://www.w3.org/2001/XMLSchema" xmlns:xs="http://www.w3.org/2001/XMLSchema" xmlns:p="http://schemas.microsoft.com/office/2006/metadata/properties" xmlns:ns2="570e1020-0e03-40d4-9cf8-54f342e1585c" xmlns:ns3="8a6fa724-d9d6-44c5-86c6-081c06a9f2d3" targetNamespace="http://schemas.microsoft.com/office/2006/metadata/properties" ma:root="true" ma:fieldsID="3965f05b61b30c93c293abeb01247869" ns2:_="" ns3:_="">
    <xsd:import namespace="570e1020-0e03-40d4-9cf8-54f342e1585c"/>
    <xsd:import namespace="8a6fa724-d9d6-44c5-86c6-081c06a9f2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e1020-0e03-40d4-9cf8-54f342e15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fa724-d9d6-44c5-86c6-081c06a9f2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450e92e-2a77-4020-9a7f-460bd732db3c}" ma:internalName="TaxCatchAll" ma:showField="CatchAllData" ma:web="8a6fa724-d9d6-44c5-86c6-081c06a9f2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F7EC7-DDF3-4A87-8864-8FE3DBBAA9DB}"/>
</file>

<file path=customXml/itemProps2.xml><?xml version="1.0" encoding="utf-8"?>
<ds:datastoreItem xmlns:ds="http://schemas.openxmlformats.org/officeDocument/2006/customXml" ds:itemID="{1A22CCCB-E27C-4E06-BCB7-4D371C79E128}"/>
</file>

<file path=customXml/itemProps3.xml><?xml version="1.0" encoding="utf-8"?>
<ds:datastoreItem xmlns:ds="http://schemas.openxmlformats.org/officeDocument/2006/customXml" ds:itemID="{1C332C2B-7A2D-477B-AA69-ADF204D9E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Guzmán Ávila</dc:creator>
  <cp:keywords/>
  <dc:description/>
  <cp:lastModifiedBy/>
  <cp:revision/>
  <dcterms:created xsi:type="dcterms:W3CDTF">2025-06-01T21:22:05Z</dcterms:created>
  <dcterms:modified xsi:type="dcterms:W3CDTF">2025-06-02T05:37:52Z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0x010100A1F78E92B6B17447AC7E151F9C3FC591</vt:lpwstr>
  </property>
</Properties>
</file>