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PROJECTS\AEI PROJECT\AEI_IOT_V1.0\modulo\Electronica\END_DEVICE_PCB_V1.0\"/>
    </mc:Choice>
  </mc:AlternateContent>
  <bookViews>
    <workbookView xWindow="0" yWindow="0" windowWidth="2049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14" i="1"/>
  <c r="D9" i="1"/>
  <c r="D3" i="1"/>
  <c r="G10" i="1" l="1"/>
  <c r="G11" i="1"/>
  <c r="G12" i="1"/>
  <c r="G13" i="1"/>
  <c r="G9" i="1"/>
  <c r="F10" i="1"/>
  <c r="F11" i="1"/>
  <c r="F12" i="1"/>
  <c r="F13" i="1"/>
  <c r="F14" i="1"/>
  <c r="F9" i="1"/>
  <c r="E10" i="1"/>
  <c r="E11" i="1"/>
  <c r="E12" i="1"/>
  <c r="E13" i="1"/>
  <c r="E14" i="1"/>
  <c r="E9" i="1"/>
  <c r="D10" i="1"/>
  <c r="D11" i="1"/>
  <c r="D12" i="1"/>
  <c r="D13" i="1"/>
  <c r="D14" i="1"/>
  <c r="C9" i="1"/>
  <c r="C10" i="1"/>
  <c r="C11" i="1"/>
  <c r="C12" i="1"/>
  <c r="C13" i="1"/>
  <c r="C14" i="1"/>
  <c r="G4" i="1"/>
  <c r="G5" i="1"/>
  <c r="G6" i="1"/>
  <c r="G7" i="1"/>
  <c r="G3" i="1"/>
  <c r="F4" i="1"/>
  <c r="F5" i="1"/>
  <c r="F6" i="1"/>
  <c r="F7" i="1"/>
  <c r="F8" i="1"/>
  <c r="F3" i="1"/>
  <c r="E4" i="1"/>
  <c r="E5" i="1"/>
  <c r="E6" i="1"/>
  <c r="E7" i="1"/>
  <c r="E8" i="1"/>
  <c r="E3" i="1"/>
  <c r="D4" i="1"/>
  <c r="D5" i="1"/>
  <c r="D6" i="1"/>
  <c r="D7" i="1"/>
  <c r="D8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<sst xmlns="http://schemas.openxmlformats.org/spreadsheetml/2006/main" count="20" uniqueCount="19">
  <si>
    <t>Battery Voltage (Vin)</t>
  </si>
  <si>
    <t>Efficiency</t>
  </si>
  <si>
    <t>Regulator Ref.</t>
  </si>
  <si>
    <t>1,6uA Quiescent Current</t>
  </si>
  <si>
    <t>MCP 1700-3302E</t>
  </si>
  <si>
    <t>250mA Io Voltages &gt;2.5V</t>
  </si>
  <si>
    <t>Dropout Voltage 178mV</t>
  </si>
  <si>
    <t xml:space="preserve">Sending </t>
  </si>
  <si>
    <t xml:space="preserve">Sampling </t>
  </si>
  <si>
    <t>Load Current(mA).</t>
  </si>
  <si>
    <t>Sampling</t>
  </si>
  <si>
    <t>Sleeping</t>
  </si>
  <si>
    <t>Sending</t>
  </si>
  <si>
    <t>Power Dissipation (mW)</t>
  </si>
  <si>
    <t>Differential Voltage (Vi-Vo)mV</t>
  </si>
  <si>
    <t>MIC5205-3.3</t>
  </si>
  <si>
    <t>Dropout Voltage 165mV</t>
  </si>
  <si>
    <t>600uA Quiescent Current</t>
  </si>
  <si>
    <t>150mA Io Voltage &gt;2V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</si>
</sst>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145" zoomScaleNormal="145" workbookViewId="0">
      <selection activeCell="A9" sqref="A9:A10"/>
    </sheetView>
  </sheetViews>
  <sheetFormatPr baseColWidth="10" defaultRowHeight="15" x14ac:dyDescent="0.25"/>
  <cols>
    <col min="1" max="1" width="26.7109375" customWidth="1"/>
    <col min="2" max="2" width="23.140625" customWidth="1"/>
    <col min="3" max="3" width="30.42578125" customWidth="1"/>
    <col min="4" max="5" width="13.42578125" customWidth="1"/>
    <col min="6" max="6" width="12.28515625" customWidth="1"/>
    <col min="7" max="7" width="20.140625" customWidth="1"/>
    <col min="8" max="8" width="12.140625" customWidth="1"/>
    <col min="9" max="9" width="15.5703125" customWidth="1"/>
  </cols>
  <sheetData>
    <row r="1" spans="1:10" ht="15.75" x14ac:dyDescent="0.25">
      <c r="A1" s="14" t="s">
        <v>2</v>
      </c>
      <c r="B1" s="14" t="s">
        <v>0</v>
      </c>
      <c r="C1" s="14" t="s">
        <v>14</v>
      </c>
      <c r="D1" s="14" t="s">
        <v>13</v>
      </c>
      <c r="E1" s="14"/>
      <c r="F1" s="14"/>
      <c r="G1" s="14" t="s">
        <v>1</v>
      </c>
      <c r="H1" s="14" t="s">
        <v>9</v>
      </c>
      <c r="I1" s="14"/>
      <c r="J1" s="14"/>
    </row>
    <row r="2" spans="1:10" ht="15.75" x14ac:dyDescent="0.25">
      <c r="A2" s="14"/>
      <c r="B2" s="14"/>
      <c r="C2" s="14"/>
      <c r="D2" s="1" t="s">
        <v>11</v>
      </c>
      <c r="E2" s="1" t="s">
        <v>10</v>
      </c>
      <c r="F2" s="1" t="s">
        <v>12</v>
      </c>
      <c r="G2" s="14"/>
      <c r="H2" s="1" t="s">
        <v>11</v>
      </c>
      <c r="I2" s="1" t="s">
        <v>8</v>
      </c>
      <c r="J2" s="1" t="s">
        <v>7</v>
      </c>
    </row>
    <row r="3" spans="1:10" x14ac:dyDescent="0.25">
      <c r="A3" s="10" t="s">
        <v>4</v>
      </c>
      <c r="B3" s="2">
        <v>4.2</v>
      </c>
      <c r="C3" s="2">
        <f>(B3-3.3)*1000</f>
        <v>900.00000000000034</v>
      </c>
      <c r="D3" s="2">
        <f>(C3)*(0.126+0.016)</f>
        <v>127.80000000000007</v>
      </c>
      <c r="E3" s="2">
        <f>(C3)*(14.5+0.016)</f>
        <v>13064.400000000005</v>
      </c>
      <c r="F3" s="2">
        <f>(C3)*(55+0.016)</f>
        <v>49514.400000000016</v>
      </c>
      <c r="G3" s="3">
        <f>((55*3.3)/((55+0.016)*B3))*100</f>
        <v>78.548578075988289</v>
      </c>
      <c r="H3" s="12">
        <v>0.126</v>
      </c>
      <c r="I3" s="13">
        <v>14.5</v>
      </c>
      <c r="J3" s="13">
        <v>55</v>
      </c>
    </row>
    <row r="4" spans="1:10" x14ac:dyDescent="0.25">
      <c r="A4" s="11"/>
      <c r="B4" s="2">
        <v>4.0999999999999996</v>
      </c>
      <c r="C4" s="2">
        <f t="shared" ref="C4:C14" si="0">(B4-3.3)*1000</f>
        <v>799.99999999999977</v>
      </c>
      <c r="D4" s="2">
        <f t="shared" ref="D4:D8" si="1">(C4)*(0.126+0.016)</f>
        <v>113.59999999999998</v>
      </c>
      <c r="E4" s="2">
        <f t="shared" ref="E4:E8" si="2">(C4)*(14.5+0.016)</f>
        <v>11612.799999999997</v>
      </c>
      <c r="F4" s="2">
        <f t="shared" ref="F4:F8" si="3">(C4)*(55+0.016)</f>
        <v>44012.799999999988</v>
      </c>
      <c r="G4" s="3">
        <f t="shared" ref="G4:G7" si="4">((55*3.3)/((55+0.016)*B4))*100</f>
        <v>80.464397053451435</v>
      </c>
      <c r="H4" s="12"/>
      <c r="I4" s="13"/>
      <c r="J4" s="13"/>
    </row>
    <row r="5" spans="1:10" x14ac:dyDescent="0.25">
      <c r="A5" s="11" t="s">
        <v>3</v>
      </c>
      <c r="B5" s="2">
        <v>3.8</v>
      </c>
      <c r="C5" s="2">
        <f t="shared" si="0"/>
        <v>500</v>
      </c>
      <c r="D5" s="2">
        <f t="shared" si="1"/>
        <v>71.000000000000014</v>
      </c>
      <c r="E5" s="2">
        <f t="shared" si="2"/>
        <v>7258</v>
      </c>
      <c r="F5" s="2">
        <f t="shared" si="3"/>
        <v>27508</v>
      </c>
      <c r="G5" s="3">
        <f t="shared" si="4"/>
        <v>86.816849452408121</v>
      </c>
      <c r="H5" s="12"/>
      <c r="I5" s="13"/>
      <c r="J5" s="13"/>
    </row>
    <row r="6" spans="1:10" x14ac:dyDescent="0.25">
      <c r="A6" s="11"/>
      <c r="B6" s="2">
        <v>3.6</v>
      </c>
      <c r="C6" s="2">
        <f t="shared" si="0"/>
        <v>300.00000000000028</v>
      </c>
      <c r="D6" s="2">
        <f t="shared" si="1"/>
        <v>42.600000000000044</v>
      </c>
      <c r="E6" s="2">
        <f t="shared" si="2"/>
        <v>4354.8000000000038</v>
      </c>
      <c r="F6" s="2">
        <f t="shared" si="3"/>
        <v>16504.800000000014</v>
      </c>
      <c r="G6" s="3">
        <f t="shared" si="4"/>
        <v>91.640007755319658</v>
      </c>
      <c r="H6" s="12"/>
      <c r="I6" s="13"/>
      <c r="J6" s="13"/>
    </row>
    <row r="7" spans="1:10" x14ac:dyDescent="0.25">
      <c r="A7" s="4" t="s">
        <v>5</v>
      </c>
      <c r="B7" s="2">
        <v>3.5</v>
      </c>
      <c r="C7" s="2">
        <f t="shared" si="0"/>
        <v>200.00000000000017</v>
      </c>
      <c r="D7" s="2">
        <f t="shared" si="1"/>
        <v>28.400000000000027</v>
      </c>
      <c r="E7" s="2">
        <f t="shared" si="2"/>
        <v>2903.2000000000025</v>
      </c>
      <c r="F7" s="2">
        <f t="shared" si="3"/>
        <v>11003.20000000001</v>
      </c>
      <c r="G7" s="3">
        <f t="shared" si="4"/>
        <v>94.258293691185941</v>
      </c>
      <c r="H7" s="12"/>
      <c r="I7" s="13"/>
      <c r="J7" s="13"/>
    </row>
    <row r="8" spans="1:10" x14ac:dyDescent="0.25">
      <c r="A8" s="5" t="s">
        <v>6</v>
      </c>
      <c r="B8" s="2">
        <v>3.4</v>
      </c>
      <c r="C8" s="2">
        <f t="shared" si="0"/>
        <v>100.00000000000009</v>
      </c>
      <c r="D8" s="2">
        <f t="shared" si="1"/>
        <v>14.200000000000014</v>
      </c>
      <c r="E8" s="2">
        <f t="shared" si="2"/>
        <v>1451.6000000000013</v>
      </c>
      <c r="F8" s="2">
        <f t="shared" si="3"/>
        <v>5501.6000000000049</v>
      </c>
      <c r="G8" s="3">
        <f>((55*3.3)/((55+0.016)*B8))*100</f>
        <v>97.030596446809056</v>
      </c>
      <c r="H8" s="12"/>
      <c r="I8" s="13"/>
      <c r="J8" s="13"/>
    </row>
    <row r="9" spans="1:10" x14ac:dyDescent="0.25">
      <c r="A9" s="15" t="s">
        <v>15</v>
      </c>
      <c r="B9" s="6">
        <v>4.2</v>
      </c>
      <c r="C9" s="6">
        <f t="shared" si="0"/>
        <v>900.00000000000034</v>
      </c>
      <c r="D9" s="6">
        <f>(C3)*(0.126+0.6)</f>
        <v>653.4000000000002</v>
      </c>
      <c r="E9" s="6">
        <f>(C3)*(14.5+0.6)</f>
        <v>13590.000000000005</v>
      </c>
      <c r="F9" s="6">
        <f>(C3)*(55+0.6)</f>
        <v>50040.000000000022</v>
      </c>
      <c r="G9" s="7">
        <f>((55*3.3)/((55+0.6)*B9))*100</f>
        <v>77.723535457348405</v>
      </c>
      <c r="H9" s="17">
        <v>0.126</v>
      </c>
      <c r="I9" s="18">
        <v>14.5</v>
      </c>
      <c r="J9" s="18">
        <v>55</v>
      </c>
    </row>
    <row r="10" spans="1:10" x14ac:dyDescent="0.25">
      <c r="A10" s="16"/>
      <c r="B10" s="6">
        <v>4.0999999999999996</v>
      </c>
      <c r="C10" s="6">
        <f t="shared" si="0"/>
        <v>799.99999999999977</v>
      </c>
      <c r="D10" s="6">
        <f t="shared" ref="D10:D14" si="5">(C4)*(0.126+0.6)</f>
        <v>580.79999999999984</v>
      </c>
      <c r="E10" s="6">
        <f t="shared" ref="E10:E14" si="6">(C4)*(14.5+0.6)</f>
        <v>12079.999999999996</v>
      </c>
      <c r="F10" s="6">
        <f t="shared" ref="F10:F14" si="7">(C4)*(55+0.6)</f>
        <v>44479.999999999985</v>
      </c>
      <c r="G10" s="7">
        <f t="shared" ref="G10:G13" si="8">((55*3.3)/((55+0.6)*B10))*100</f>
        <v>79.619231444113012</v>
      </c>
      <c r="H10" s="17"/>
      <c r="I10" s="18"/>
      <c r="J10" s="18"/>
    </row>
    <row r="11" spans="1:10" x14ac:dyDescent="0.25">
      <c r="A11" s="16" t="s">
        <v>17</v>
      </c>
      <c r="B11" s="6">
        <v>3.8</v>
      </c>
      <c r="C11" s="6">
        <f t="shared" si="0"/>
        <v>500</v>
      </c>
      <c r="D11" s="6">
        <f t="shared" si="5"/>
        <v>363</v>
      </c>
      <c r="E11" s="6">
        <f t="shared" si="6"/>
        <v>7550</v>
      </c>
      <c r="F11" s="6">
        <f t="shared" si="7"/>
        <v>27800</v>
      </c>
      <c r="G11" s="7">
        <f t="shared" si="8"/>
        <v>85.90496024233245</v>
      </c>
      <c r="H11" s="17"/>
      <c r="I11" s="18"/>
      <c r="J11" s="18"/>
    </row>
    <row r="12" spans="1:10" x14ac:dyDescent="0.25">
      <c r="A12" s="16"/>
      <c r="B12" s="6">
        <v>3.6</v>
      </c>
      <c r="C12" s="6">
        <f t="shared" si="0"/>
        <v>300.00000000000028</v>
      </c>
      <c r="D12" s="6">
        <f t="shared" si="5"/>
        <v>217.80000000000021</v>
      </c>
      <c r="E12" s="6">
        <f t="shared" si="6"/>
        <v>4530.0000000000045</v>
      </c>
      <c r="F12" s="6">
        <f t="shared" si="7"/>
        <v>16680.000000000015</v>
      </c>
      <c r="G12" s="7">
        <f t="shared" si="8"/>
        <v>90.677458033573146</v>
      </c>
      <c r="H12" s="17"/>
      <c r="I12" s="18"/>
      <c r="J12" s="18"/>
    </row>
    <row r="13" spans="1:10" x14ac:dyDescent="0.25">
      <c r="A13" s="8" t="s">
        <v>18</v>
      </c>
      <c r="B13" s="6">
        <v>3.5</v>
      </c>
      <c r="C13" s="6">
        <f t="shared" si="0"/>
        <v>200.00000000000017</v>
      </c>
      <c r="D13" s="6">
        <f t="shared" si="5"/>
        <v>145.20000000000013</v>
      </c>
      <c r="E13" s="6">
        <f t="shared" si="6"/>
        <v>3020.0000000000027</v>
      </c>
      <c r="F13" s="6">
        <f t="shared" si="7"/>
        <v>11120.000000000009</v>
      </c>
      <c r="G13" s="7">
        <f t="shared" si="8"/>
        <v>93.268242548818094</v>
      </c>
      <c r="H13" s="17"/>
      <c r="I13" s="18"/>
      <c r="J13" s="18"/>
    </row>
    <row r="14" spans="1:10" x14ac:dyDescent="0.25">
      <c r="A14" s="9" t="s">
        <v>16</v>
      </c>
      <c r="B14" s="6">
        <v>3.4</v>
      </c>
      <c r="C14" s="6">
        <f t="shared" si="0"/>
        <v>100.00000000000009</v>
      </c>
      <c r="D14" s="6">
        <f t="shared" si="5"/>
        <v>72.600000000000065</v>
      </c>
      <c r="E14" s="6">
        <f t="shared" si="6"/>
        <v>1510.0000000000014</v>
      </c>
      <c r="F14" s="6">
        <f t="shared" si="7"/>
        <v>5560.0000000000045</v>
      </c>
      <c r="G14" s="7">
        <f>((55*3.3)/((55+0.6)*B14))*100</f>
        <v>96.011426153195089</v>
      </c>
      <c r="H14" s="17"/>
      <c r="I14" s="18"/>
      <c r="J14" s="18"/>
    </row>
  </sheetData>
  <mergeCells count="16">
    <mergeCell ref="A9:A10"/>
    <mergeCell ref="H9:H14"/>
    <mergeCell ref="I9:I14"/>
    <mergeCell ref="J9:J14"/>
    <mergeCell ref="A11:A12"/>
    <mergeCell ref="H1:J1"/>
    <mergeCell ref="G1:G2"/>
    <mergeCell ref="C1:C2"/>
    <mergeCell ref="B1:B2"/>
    <mergeCell ref="A1:A2"/>
    <mergeCell ref="D1:F1"/>
    <mergeCell ref="A3:A4"/>
    <mergeCell ref="A5:A6"/>
    <mergeCell ref="H3:H8"/>
    <mergeCell ref="I3:I8"/>
    <mergeCell ref="J3:J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2020-09-21T21:57:50Z</dcterms:created>
  <dcterms:modified xsi:type="dcterms:W3CDTF">2020-09-27T22:32:51Z</dcterms:modified>
</cp:coreProperties>
</file>