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03"/>
  <workbookPr defaultThemeVersion="166925"/>
  <xr:revisionPtr revIDLastSave="0" documentId="8_{BC212815-F87C-4A7F-8090-4ED2F91073D9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resupuesto" sheetId="1" r:id="rId1"/>
    <sheet name="Sheet1" sheetId="3" r:id="rId2"/>
    <sheet name="Flujo de caja descontado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H25" i="3"/>
  <c r="H24" i="3"/>
  <c r="H23" i="3"/>
  <c r="H21" i="3"/>
  <c r="H20" i="3"/>
  <c r="H19" i="3"/>
  <c r="H18" i="3"/>
  <c r="H17" i="3"/>
  <c r="H16" i="3"/>
  <c r="H22" i="3" s="1"/>
  <c r="H8" i="3"/>
  <c r="H2" i="3"/>
  <c r="H7" i="3"/>
  <c r="H27" i="3"/>
  <c r="H3" i="3"/>
  <c r="H4" i="3"/>
  <c r="H5" i="3"/>
  <c r="H6" i="3"/>
  <c r="H9" i="3"/>
  <c r="H10" i="3"/>
  <c r="H11" i="3"/>
  <c r="H12" i="3"/>
  <c r="H13" i="3"/>
  <c r="H14" i="3"/>
  <c r="L3" i="3"/>
  <c r="G4" i="1"/>
  <c r="G5" i="1"/>
  <c r="G6" i="1"/>
  <c r="G7" i="1"/>
  <c r="G8" i="1"/>
  <c r="G9" i="1"/>
  <c r="G11" i="1"/>
  <c r="G12" i="1"/>
  <c r="E13" i="1"/>
  <c r="G13" i="1"/>
  <c r="G14" i="1"/>
  <c r="G16" i="1"/>
  <c r="E18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3" i="1"/>
  <c r="H15" i="3" l="1"/>
  <c r="H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tc={3C1E1DF4-CEAD-4BFE-AF03-9FFC1CC743C6}</author>
  </authors>
  <commentList>
    <comment ref="B11" authorId="0" shapeId="0" xr:uid="{3C1E1DF4-CEAD-4BFE-AF03-9FFC1CC743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gasto operacion, gasto necesario para cumplir con el proyecto
</t>
      </text>
    </comment>
  </commentList>
</comments>
</file>

<file path=xl/sharedStrings.xml><?xml version="1.0" encoding="utf-8"?>
<sst xmlns="http://schemas.openxmlformats.org/spreadsheetml/2006/main" count="111" uniqueCount="95">
  <si>
    <t>ITEMS</t>
  </si>
  <si>
    <t>Nombred del RRHH</t>
  </si>
  <si>
    <t>Descripción</t>
  </si>
  <si>
    <t>Monto</t>
  </si>
  <si>
    <t>Meses/Un</t>
  </si>
  <si>
    <t>Total</t>
  </si>
  <si>
    <t>RRHH</t>
  </si>
  <si>
    <t>Andree Díaz</t>
  </si>
  <si>
    <t>Ingeniero de proceso</t>
  </si>
  <si>
    <t>Felipe rojas</t>
  </si>
  <si>
    <t>Diseñar</t>
  </si>
  <si>
    <t>blas pinto</t>
  </si>
  <si>
    <t>Mecanico</t>
  </si>
  <si>
    <t>antonio mella</t>
  </si>
  <si>
    <t>Prevencionista</t>
  </si>
  <si>
    <t>kevin aranda</t>
  </si>
  <si>
    <t>técnico</t>
  </si>
  <si>
    <t>total del ITEM RRH</t>
  </si>
  <si>
    <t>Gastos Operacionales</t>
  </si>
  <si>
    <t>Servicios de planimetria</t>
  </si>
  <si>
    <t>Generación de planos y ploteo de planos, esquematicos, diagramas, P&amp;ID, etc.</t>
  </si>
  <si>
    <t>Servicios de fotogrametria</t>
  </si>
  <si>
    <t>Servicio de levantamiento de imagenes en terreno con drone</t>
  </si>
  <si>
    <t>Servicio de arriendo de camioneta</t>
  </si>
  <si>
    <t>Servicio de arriendo de camioneta 3</t>
  </si>
  <si>
    <t>Servicios de maquetado</t>
  </si>
  <si>
    <t>Servicio de prototipado y maqueta de propuesta tecnica a realizar</t>
  </si>
  <si>
    <t>servicios de arriendo de maquinaria</t>
  </si>
  <si>
    <t>total del ITEM Operacionales</t>
  </si>
  <si>
    <t>Gastos de Administración</t>
  </si>
  <si>
    <t>Personal de adminstración</t>
  </si>
  <si>
    <t>gastos contable</t>
  </si>
  <si>
    <t>gastos de notaria</t>
  </si>
  <si>
    <t>arriendo de oficina</t>
  </si>
  <si>
    <t>servicios basicos: luz, agua, gas, etc</t>
  </si>
  <si>
    <t>Papeleria</t>
  </si>
  <si>
    <t>arriendo oficina container</t>
  </si>
  <si>
    <t>Total gastos Administrativos</t>
  </si>
  <si>
    <t>Gastos de inversión</t>
  </si>
  <si>
    <t>container</t>
  </si>
  <si>
    <t>Computadores</t>
  </si>
  <si>
    <t>computadores marca tanto con capacidad tanto, etc</t>
  </si>
  <si>
    <t>equipos</t>
  </si>
  <si>
    <t>equipos de mineria, medición, etc</t>
  </si>
  <si>
    <t>S</t>
  </si>
  <si>
    <t>maquinaria pesada para etc</t>
  </si>
  <si>
    <t>etc</t>
  </si>
  <si>
    <t>Total gastos de inversión</t>
  </si>
  <si>
    <t>Total proyecto</t>
  </si>
  <si>
    <t>Nombre</t>
  </si>
  <si>
    <t xml:space="preserve">Descripción/Función </t>
  </si>
  <si>
    <t>Meses</t>
  </si>
  <si>
    <t>montajista</t>
  </si>
  <si>
    <t>Ingeniero de procesos</t>
  </si>
  <si>
    <t xml:space="preserve">Ingeniere encargade de procesos </t>
  </si>
  <si>
    <t>Horas Humano al mes</t>
  </si>
  <si>
    <t>$ Hora</t>
  </si>
  <si>
    <t>HH mes</t>
  </si>
  <si>
    <t>ingeniero electrico</t>
  </si>
  <si>
    <t>Prevencionista en seguridad en el trabajo</t>
  </si>
  <si>
    <t>diseñador</t>
  </si>
  <si>
    <t>mecanico</t>
  </si>
  <si>
    <t>total RRHH</t>
  </si>
  <si>
    <t>Ingeniero Civil</t>
  </si>
  <si>
    <t>Ingeniero en Geología</t>
  </si>
  <si>
    <t>Servicios de arriendo leasing camioneta</t>
  </si>
  <si>
    <t>Compañía externa</t>
  </si>
  <si>
    <t>Servicios arriendo de maquinaria</t>
  </si>
  <si>
    <t>Servicios de mantenimiento</t>
  </si>
  <si>
    <t>Técnico en electricidad</t>
  </si>
  <si>
    <t>Viaticos y alojamiento</t>
  </si>
  <si>
    <t>Departamento de finanzas</t>
  </si>
  <si>
    <t>Programador</t>
  </si>
  <si>
    <t>Ingeniero en automatización y robótica</t>
  </si>
  <si>
    <t>Total de Gastos operacionales</t>
  </si>
  <si>
    <t>Gastos Administrativos</t>
  </si>
  <si>
    <t>Contabilidad</t>
  </si>
  <si>
    <t>Contador publico</t>
  </si>
  <si>
    <t>Notaria</t>
  </si>
  <si>
    <t>Notario</t>
  </si>
  <si>
    <t>Personal de administración</t>
  </si>
  <si>
    <t>Administrador publico</t>
  </si>
  <si>
    <t>Servicios de arriendo de oficina</t>
  </si>
  <si>
    <t xml:space="preserve">Gastos servicios basicos, luz, agua, gas, </t>
  </si>
  <si>
    <t>Gastos asociados a internet, telefono</t>
  </si>
  <si>
    <t>Total gastos administrativos</t>
  </si>
  <si>
    <t>Gastos de Inversión</t>
  </si>
  <si>
    <t>Control de la planta y empresa</t>
  </si>
  <si>
    <t>Materiales de oficina</t>
  </si>
  <si>
    <t>Indumentaria de oficina</t>
  </si>
  <si>
    <t>Herramientas</t>
  </si>
  <si>
    <t>Herramientas de trabajo</t>
  </si>
  <si>
    <t>Equipos de seguridad</t>
  </si>
  <si>
    <t>Prevencion de riesgos</t>
  </si>
  <si>
    <t>Total gastos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</si>
</sst>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0" fontId="0" fillId="0" borderId="4" xfId="0" applyBorder="1"/>
    <xf numFmtId="0" fontId="1" fillId="0" borderId="0" xfId="0" applyFont="1"/>
    <xf numFmtId="164" fontId="1" fillId="0" borderId="5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8" xfId="0" applyBorder="1"/>
    <xf numFmtId="0" fontId="1" fillId="0" borderId="5" xfId="0" applyFon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0" xfId="0" applyFill="1"/>
    <xf numFmtId="164" fontId="0" fillId="2" borderId="0" xfId="0" applyNumberFormat="1" applyFill="1"/>
    <xf numFmtId="164" fontId="0" fillId="2" borderId="5" xfId="0" applyNumberFormat="1" applyFill="1" applyBorder="1"/>
    <xf numFmtId="0" fontId="0" fillId="2" borderId="7" xfId="0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NICOLAS ELORZA RIVERA" id="{FBF1455E-FC7D-4D0F-8271-D3F2D639DA72}" userId="S::diego.elorza@inacapmail.cl::f924a6df-99b8-4853-96fd-a0a8df7459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3-09-01T22:58:34.83" personId="{FBF1455E-FC7D-4D0F-8271-D3F2D639DA72}" id="{3C1E1DF4-CEAD-4BFE-AF03-9FFC1CC743C6}">
    <text xml:space="preserve">gasto operacion, gasto necesario para cumplir con el proyecto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3"/>
  <sheetViews>
    <sheetView workbookViewId="0">
      <selection activeCell="D13" sqref="D13"/>
    </sheetView>
  </sheetViews>
  <sheetFormatPr defaultRowHeight="15"/>
  <cols>
    <col min="1" max="1" width="3.85546875" customWidth="1"/>
    <col min="2" max="2" width="27.7109375" customWidth="1"/>
    <col min="3" max="3" width="34.7109375" customWidth="1"/>
    <col min="4" max="4" width="71.7109375" customWidth="1"/>
    <col min="5" max="5" width="12" customWidth="1"/>
    <col min="6" max="6" width="12.42578125" customWidth="1"/>
    <col min="7" max="7" width="16.85546875" bestFit="1" customWidth="1"/>
  </cols>
  <sheetData>
    <row r="3" spans="1:7">
      <c r="A3" s="21"/>
      <c r="B3" s="22" t="s">
        <v>0</v>
      </c>
      <c r="C3" s="22" t="s">
        <v>1</v>
      </c>
      <c r="D3" s="22" t="s">
        <v>2</v>
      </c>
      <c r="E3" s="22" t="s">
        <v>3</v>
      </c>
      <c r="F3" s="22" t="s">
        <v>4</v>
      </c>
      <c r="G3" s="23" t="s">
        <v>5</v>
      </c>
    </row>
    <row r="4" spans="1:7">
      <c r="A4" s="47">
        <v>1</v>
      </c>
      <c r="B4" s="41" t="s">
        <v>6</v>
      </c>
      <c r="C4" s="22" t="s">
        <v>7</v>
      </c>
      <c r="D4" s="22" t="s">
        <v>8</v>
      </c>
      <c r="E4" s="24">
        <v>950000</v>
      </c>
      <c r="F4" s="22">
        <v>6</v>
      </c>
      <c r="G4" s="25">
        <f>E4*F4</f>
        <v>5700000</v>
      </c>
    </row>
    <row r="5" spans="1:7">
      <c r="A5" s="48"/>
      <c r="B5" s="42"/>
      <c r="C5" s="26" t="s">
        <v>9</v>
      </c>
      <c r="D5" s="26" t="s">
        <v>10</v>
      </c>
      <c r="E5" s="27">
        <v>850000</v>
      </c>
      <c r="F5" s="26">
        <v>6</v>
      </c>
      <c r="G5" s="28">
        <f>E5*F5</f>
        <v>5100000</v>
      </c>
    </row>
    <row r="6" spans="1:7">
      <c r="A6" s="48"/>
      <c r="B6" s="42"/>
      <c r="C6" s="26" t="s">
        <v>11</v>
      </c>
      <c r="D6" s="26" t="s">
        <v>12</v>
      </c>
      <c r="E6" s="27">
        <v>1200000</v>
      </c>
      <c r="F6" s="26">
        <v>6</v>
      </c>
      <c r="G6" s="28">
        <f>E6*F6</f>
        <v>7200000</v>
      </c>
    </row>
    <row r="7" spans="1:7">
      <c r="A7" s="48"/>
      <c r="B7" s="42"/>
      <c r="C7" s="26" t="s">
        <v>13</v>
      </c>
      <c r="D7" s="26" t="s">
        <v>14</v>
      </c>
      <c r="E7" s="27">
        <v>800000</v>
      </c>
      <c r="F7" s="26">
        <v>6</v>
      </c>
      <c r="G7" s="28">
        <f>E7*F7</f>
        <v>4800000</v>
      </c>
    </row>
    <row r="8" spans="1:7">
      <c r="A8" s="49"/>
      <c r="B8" s="43"/>
      <c r="C8" s="29" t="s">
        <v>15</v>
      </c>
      <c r="D8" s="29" t="s">
        <v>16</v>
      </c>
      <c r="E8" s="30">
        <v>650000</v>
      </c>
      <c r="F8" s="29">
        <v>6</v>
      </c>
      <c r="G8" s="31">
        <f>E8*F8</f>
        <v>3900000</v>
      </c>
    </row>
    <row r="9" spans="1:7">
      <c r="A9" s="6"/>
      <c r="B9" s="7" t="s">
        <v>17</v>
      </c>
      <c r="C9" s="7"/>
      <c r="D9" s="7"/>
      <c r="E9" s="7"/>
      <c r="F9" s="7"/>
      <c r="G9" s="8">
        <f>SUM(G4:G8)</f>
        <v>26700000</v>
      </c>
    </row>
    <row r="10" spans="1:7">
      <c r="A10" s="6"/>
      <c r="G10" s="9"/>
    </row>
    <row r="11" spans="1:7">
      <c r="A11" s="38">
        <v>2</v>
      </c>
      <c r="B11" s="44" t="s">
        <v>18</v>
      </c>
      <c r="C11" s="3" t="s">
        <v>19</v>
      </c>
      <c r="D11" s="3" t="s">
        <v>20</v>
      </c>
      <c r="E11" s="13">
        <v>3000000</v>
      </c>
      <c r="F11" s="3">
        <v>1</v>
      </c>
      <c r="G11" s="14">
        <f>E11*F11</f>
        <v>3000000</v>
      </c>
    </row>
    <row r="12" spans="1:7">
      <c r="A12" s="39"/>
      <c r="B12" s="45"/>
      <c r="C12" t="s">
        <v>21</v>
      </c>
      <c r="D12" t="s">
        <v>22</v>
      </c>
      <c r="E12" s="1">
        <v>1500000</v>
      </c>
      <c r="F12">
        <v>1</v>
      </c>
      <c r="G12" s="5">
        <f>E12*F12</f>
        <v>1500000</v>
      </c>
    </row>
    <row r="13" spans="1:7">
      <c r="A13" s="39"/>
      <c r="B13" s="45"/>
      <c r="C13" t="s">
        <v>23</v>
      </c>
      <c r="D13" t="s">
        <v>24</v>
      </c>
      <c r="E13" s="1">
        <f>3*1200000</f>
        <v>3600000</v>
      </c>
      <c r="F13">
        <v>6</v>
      </c>
      <c r="G13" s="5">
        <f>E13*F13</f>
        <v>21600000</v>
      </c>
    </row>
    <row r="14" spans="1:7">
      <c r="A14" s="39"/>
      <c r="B14" s="45"/>
      <c r="C14" t="s">
        <v>25</v>
      </c>
      <c r="D14" t="s">
        <v>26</v>
      </c>
      <c r="E14" s="1">
        <v>3500000</v>
      </c>
      <c r="F14">
        <v>1</v>
      </c>
      <c r="G14" s="5">
        <f>E14*F14</f>
        <v>3500000</v>
      </c>
    </row>
    <row r="15" spans="1:7">
      <c r="A15" s="40"/>
      <c r="B15" s="46"/>
      <c r="C15" s="11" t="s">
        <v>27</v>
      </c>
      <c r="D15" s="11"/>
      <c r="E15" s="11"/>
      <c r="F15" s="11"/>
      <c r="G15" s="15"/>
    </row>
    <row r="16" spans="1:7">
      <c r="A16" s="6"/>
      <c r="B16" s="7" t="s">
        <v>28</v>
      </c>
      <c r="C16" s="7"/>
      <c r="D16" s="7"/>
      <c r="E16" s="7"/>
      <c r="F16" s="7"/>
      <c r="G16" s="8">
        <f>SUM(G11:G15)</f>
        <v>29600000</v>
      </c>
    </row>
    <row r="17" spans="1:7">
      <c r="A17" s="6"/>
      <c r="G17" s="9"/>
    </row>
    <row r="18" spans="1:7">
      <c r="A18" s="38">
        <v>3</v>
      </c>
      <c r="B18" s="50" t="s">
        <v>29</v>
      </c>
      <c r="C18" s="3" t="s">
        <v>30</v>
      </c>
      <c r="D18" s="3"/>
      <c r="E18" s="13">
        <f>600000</f>
        <v>600000</v>
      </c>
      <c r="F18" s="3">
        <v>6</v>
      </c>
      <c r="G18" s="14">
        <f>E18*F18</f>
        <v>3600000</v>
      </c>
    </row>
    <row r="19" spans="1:7">
      <c r="A19" s="39"/>
      <c r="B19" s="51"/>
      <c r="C19" t="s">
        <v>31</v>
      </c>
      <c r="G19" s="5">
        <f>E19*F19</f>
        <v>0</v>
      </c>
    </row>
    <row r="20" spans="1:7">
      <c r="A20" s="39"/>
      <c r="B20" s="51"/>
      <c r="C20" t="s">
        <v>32</v>
      </c>
      <c r="G20" s="5">
        <f>E20*F20</f>
        <v>0</v>
      </c>
    </row>
    <row r="21" spans="1:7">
      <c r="A21" s="39"/>
      <c r="B21" s="51"/>
      <c r="C21" t="s">
        <v>33</v>
      </c>
      <c r="G21" s="5">
        <f>E21*F21</f>
        <v>0</v>
      </c>
    </row>
    <row r="22" spans="1:7">
      <c r="A22" s="39"/>
      <c r="B22" s="51"/>
      <c r="C22" t="s">
        <v>34</v>
      </c>
      <c r="G22" s="5">
        <f>E22*F22</f>
        <v>0</v>
      </c>
    </row>
    <row r="23" spans="1:7">
      <c r="A23" s="39"/>
      <c r="B23" s="51"/>
      <c r="C23" t="s">
        <v>35</v>
      </c>
      <c r="G23" s="5">
        <f>E23*F23</f>
        <v>0</v>
      </c>
    </row>
    <row r="24" spans="1:7">
      <c r="A24" s="40"/>
      <c r="B24" s="52"/>
      <c r="C24" s="11" t="s">
        <v>36</v>
      </c>
      <c r="D24" s="11"/>
      <c r="E24" s="11"/>
      <c r="F24" s="11"/>
      <c r="G24" s="12">
        <f>E24*F24</f>
        <v>0</v>
      </c>
    </row>
    <row r="25" spans="1:7">
      <c r="A25" s="6"/>
      <c r="B25" s="7" t="s">
        <v>37</v>
      </c>
      <c r="C25" s="7"/>
      <c r="D25" s="7"/>
      <c r="E25" s="7"/>
      <c r="F25" s="7"/>
      <c r="G25" s="16"/>
    </row>
    <row r="26" spans="1:7">
      <c r="A26" s="38">
        <v>4</v>
      </c>
      <c r="B26" s="35" t="s">
        <v>38</v>
      </c>
      <c r="C26" s="3" t="s">
        <v>39</v>
      </c>
      <c r="D26" s="3"/>
      <c r="E26" s="3"/>
      <c r="F26" s="3"/>
      <c r="G26" s="4">
        <f>E26*F26</f>
        <v>0</v>
      </c>
    </row>
    <row r="27" spans="1:7">
      <c r="A27" s="39"/>
      <c r="B27" s="36"/>
      <c r="C27" t="s">
        <v>40</v>
      </c>
      <c r="D27" t="s">
        <v>41</v>
      </c>
      <c r="G27" s="4">
        <f>E27*F27</f>
        <v>0</v>
      </c>
    </row>
    <row r="28" spans="1:7">
      <c r="A28" s="39"/>
      <c r="B28" s="36"/>
      <c r="C28" t="s">
        <v>42</v>
      </c>
      <c r="D28" t="s">
        <v>43</v>
      </c>
      <c r="G28" s="4">
        <f>E28*F28</f>
        <v>0</v>
      </c>
    </row>
    <row r="29" spans="1:7">
      <c r="A29" s="39"/>
      <c r="B29" s="36"/>
      <c r="C29" t="s">
        <v>44</v>
      </c>
      <c r="D29" t="s">
        <v>45</v>
      </c>
      <c r="G29" s="4">
        <f>E29*F29</f>
        <v>0</v>
      </c>
    </row>
    <row r="30" spans="1:7">
      <c r="A30" s="40"/>
      <c r="B30" s="37"/>
      <c r="C30" s="11" t="s">
        <v>46</v>
      </c>
      <c r="D30" s="11" t="s">
        <v>46</v>
      </c>
      <c r="E30" s="11"/>
      <c r="F30" s="11"/>
      <c r="G30" s="20">
        <f>E30*F30</f>
        <v>0</v>
      </c>
    </row>
    <row r="31" spans="1:7">
      <c r="A31" s="6"/>
      <c r="B31" s="7" t="s">
        <v>47</v>
      </c>
      <c r="C31" s="7"/>
      <c r="D31" s="7"/>
      <c r="E31" s="7"/>
      <c r="F31" s="7"/>
      <c r="G31" s="16">
        <f>SUM(G26:G30)</f>
        <v>0</v>
      </c>
    </row>
    <row r="32" spans="1:7">
      <c r="A32" s="6"/>
      <c r="G32" s="9"/>
    </row>
    <row r="33" spans="1:7">
      <c r="A33" s="10"/>
      <c r="B33" s="17" t="s">
        <v>48</v>
      </c>
      <c r="C33" s="18"/>
      <c r="D33" s="18"/>
      <c r="E33" s="18"/>
      <c r="F33" s="18"/>
      <c r="G33" s="19">
        <f>G9+G16+G26</f>
        <v>56300000</v>
      </c>
    </row>
  </sheetData>
  <mergeCells count="8">
    <mergeCell ref="B26:B30"/>
    <mergeCell ref="A18:A24"/>
    <mergeCell ref="A26:A30"/>
    <mergeCell ref="B4:B8"/>
    <mergeCell ref="B11:B15"/>
    <mergeCell ref="A4:A8"/>
    <mergeCell ref="A11:A15"/>
    <mergeCell ref="B18:B2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DBBC-495F-495B-9588-0EA64F2BE6C7}">
  <dimension ref="A1:L29"/>
  <sheetViews>
    <sheetView tabSelected="1" topLeftCell="A11" workbookViewId="0">
      <selection activeCell="F26" sqref="F26"/>
    </sheetView>
  </sheetViews>
  <sheetFormatPr defaultColWidth="9.140625" defaultRowHeight="15"/>
  <cols>
    <col min="2" max="2" width="2.28515625" customWidth="1"/>
    <col min="3" max="3" width="27.85546875" customWidth="1"/>
    <col min="4" max="4" width="40.7109375" customWidth="1"/>
    <col min="5" max="5" width="40.5703125" customWidth="1"/>
    <col min="6" max="7" width="11.85546875" customWidth="1"/>
    <col min="8" max="8" width="14" customWidth="1"/>
    <col min="10" max="10" width="20.140625" customWidth="1"/>
    <col min="12" max="12" width="15.85546875" bestFit="1" customWidth="1"/>
  </cols>
  <sheetData>
    <row r="1" spans="1:12">
      <c r="C1" s="32" t="s">
        <v>0</v>
      </c>
      <c r="D1" s="33" t="s">
        <v>49</v>
      </c>
      <c r="E1" s="33" t="s">
        <v>50</v>
      </c>
      <c r="F1" s="33" t="s">
        <v>3</v>
      </c>
      <c r="G1" s="33" t="s">
        <v>51</v>
      </c>
      <c r="H1" s="34" t="s">
        <v>5</v>
      </c>
    </row>
    <row r="2" spans="1:12">
      <c r="A2" t="s">
        <v>52</v>
      </c>
      <c r="B2" s="56"/>
      <c r="C2" s="35" t="s">
        <v>6</v>
      </c>
      <c r="D2" s="3" t="s">
        <v>53</v>
      </c>
      <c r="E2" s="3" t="s">
        <v>54</v>
      </c>
      <c r="F2" s="3">
        <v>1500000</v>
      </c>
      <c r="G2" s="3">
        <v>4</v>
      </c>
      <c r="H2" s="14">
        <f>F2*G2</f>
        <v>6000000</v>
      </c>
      <c r="J2" t="s">
        <v>55</v>
      </c>
      <c r="K2" t="s">
        <v>56</v>
      </c>
      <c r="L2" t="s">
        <v>57</v>
      </c>
    </row>
    <row r="3" spans="1:12">
      <c r="A3" t="s">
        <v>58</v>
      </c>
      <c r="B3" s="56"/>
      <c r="C3" s="36"/>
      <c r="D3" t="s">
        <v>14</v>
      </c>
      <c r="E3" t="s">
        <v>59</v>
      </c>
      <c r="F3">
        <v>850000</v>
      </c>
      <c r="G3">
        <v>2</v>
      </c>
      <c r="H3" s="5">
        <f t="shared" ref="H3:H6" si="0">F3*G3</f>
        <v>1700000</v>
      </c>
      <c r="J3">
        <v>180</v>
      </c>
      <c r="K3">
        <v>9500</v>
      </c>
      <c r="L3" s="1">
        <f>J3*K3</f>
        <v>1710000</v>
      </c>
    </row>
    <row r="4" spans="1:12">
      <c r="B4" s="56"/>
      <c r="C4" s="36"/>
      <c r="D4" t="s">
        <v>16</v>
      </c>
      <c r="F4">
        <v>750000</v>
      </c>
      <c r="G4">
        <v>4</v>
      </c>
      <c r="H4" s="5">
        <f t="shared" si="0"/>
        <v>3000000</v>
      </c>
    </row>
    <row r="5" spans="1:12">
      <c r="B5" s="56"/>
      <c r="C5" s="36"/>
      <c r="D5" t="s">
        <v>60</v>
      </c>
      <c r="H5" s="5">
        <f t="shared" si="0"/>
        <v>0</v>
      </c>
    </row>
    <row r="6" spans="1:12">
      <c r="B6" s="56"/>
      <c r="C6" s="37"/>
      <c r="D6" s="11" t="s">
        <v>61</v>
      </c>
      <c r="E6" s="11"/>
      <c r="F6" s="11">
        <v>1750000</v>
      </c>
      <c r="G6" s="11">
        <v>4</v>
      </c>
      <c r="H6" s="12">
        <f t="shared" si="0"/>
        <v>7000000</v>
      </c>
    </row>
    <row r="7" spans="1:12">
      <c r="C7" s="6" t="s">
        <v>62</v>
      </c>
      <c r="H7" s="5">
        <f>SUM(H2:H6)</f>
        <v>17700000</v>
      </c>
    </row>
    <row r="8" spans="1:12">
      <c r="B8" s="56"/>
      <c r="C8" s="35" t="s">
        <v>18</v>
      </c>
      <c r="D8" s="3" t="s">
        <v>19</v>
      </c>
      <c r="E8" s="3" t="s">
        <v>63</v>
      </c>
      <c r="F8" s="3">
        <v>2500000</v>
      </c>
      <c r="G8" s="3">
        <v>1</v>
      </c>
      <c r="H8" s="4">
        <f>F8*G8</f>
        <v>2500000</v>
      </c>
    </row>
    <row r="9" spans="1:12">
      <c r="B9" s="56"/>
      <c r="C9" s="36"/>
      <c r="D9" t="s">
        <v>21</v>
      </c>
      <c r="E9" t="s">
        <v>64</v>
      </c>
      <c r="F9">
        <v>2200000</v>
      </c>
      <c r="G9">
        <v>1</v>
      </c>
      <c r="H9" s="9">
        <f t="shared" ref="H9:H14" si="1">F9*G9</f>
        <v>2200000</v>
      </c>
    </row>
    <row r="10" spans="1:12">
      <c r="B10" s="56"/>
      <c r="C10" s="36"/>
      <c r="D10" t="s">
        <v>65</v>
      </c>
      <c r="E10" t="s">
        <v>66</v>
      </c>
      <c r="F10">
        <v>1200000</v>
      </c>
      <c r="G10">
        <v>4</v>
      </c>
      <c r="H10" s="9">
        <f t="shared" si="1"/>
        <v>4800000</v>
      </c>
    </row>
    <row r="11" spans="1:12">
      <c r="B11" s="56"/>
      <c r="C11" s="36"/>
      <c r="D11" t="s">
        <v>67</v>
      </c>
      <c r="E11" t="s">
        <v>66</v>
      </c>
      <c r="F11">
        <v>12000000</v>
      </c>
      <c r="G11">
        <v>4</v>
      </c>
      <c r="H11" s="9">
        <f t="shared" si="1"/>
        <v>48000000</v>
      </c>
    </row>
    <row r="12" spans="1:12">
      <c r="B12" s="56"/>
      <c r="C12" s="36"/>
      <c r="D12" t="s">
        <v>68</v>
      </c>
      <c r="E12" t="s">
        <v>69</v>
      </c>
      <c r="F12">
        <v>700000</v>
      </c>
      <c r="G12">
        <v>4</v>
      </c>
      <c r="H12" s="9">
        <f t="shared" si="1"/>
        <v>2800000</v>
      </c>
    </row>
    <row r="13" spans="1:12">
      <c r="B13" s="56"/>
      <c r="C13" s="36"/>
      <c r="D13" t="s">
        <v>70</v>
      </c>
      <c r="E13" t="s">
        <v>71</v>
      </c>
      <c r="F13">
        <v>2000000</v>
      </c>
      <c r="G13">
        <v>2</v>
      </c>
      <c r="H13" s="9">
        <f t="shared" si="1"/>
        <v>4000000</v>
      </c>
    </row>
    <row r="14" spans="1:12">
      <c r="B14" s="56"/>
      <c r="C14" s="37"/>
      <c r="D14" t="s">
        <v>72</v>
      </c>
      <c r="E14" t="s">
        <v>73</v>
      </c>
      <c r="F14">
        <v>1200000</v>
      </c>
      <c r="G14">
        <v>4</v>
      </c>
      <c r="H14" s="9">
        <f t="shared" si="1"/>
        <v>4800000</v>
      </c>
    </row>
    <row r="15" spans="1:12">
      <c r="C15" s="2" t="s">
        <v>74</v>
      </c>
      <c r="D15" s="3"/>
      <c r="E15" s="3"/>
      <c r="F15" s="3"/>
      <c r="G15" s="3"/>
      <c r="H15" s="4">
        <f>SUM(H8:H14)</f>
        <v>69100000</v>
      </c>
    </row>
    <row r="16" spans="1:12">
      <c r="B16" s="56"/>
      <c r="C16" s="35" t="s">
        <v>75</v>
      </c>
      <c r="D16" s="3" t="s">
        <v>76</v>
      </c>
      <c r="E16" s="3" t="s">
        <v>77</v>
      </c>
      <c r="F16" s="3">
        <v>1200000</v>
      </c>
      <c r="G16" s="3">
        <v>4</v>
      </c>
      <c r="H16" s="4">
        <f>F16*G16</f>
        <v>4800000</v>
      </c>
    </row>
    <row r="17" spans="2:8">
      <c r="B17" s="56"/>
      <c r="C17" s="36"/>
      <c r="D17" t="s">
        <v>78</v>
      </c>
      <c r="E17" t="s">
        <v>79</v>
      </c>
      <c r="F17" s="57">
        <v>1200000</v>
      </c>
      <c r="G17" s="57">
        <v>4</v>
      </c>
      <c r="H17" s="9">
        <f>F17*G17</f>
        <v>4800000</v>
      </c>
    </row>
    <row r="18" spans="2:8">
      <c r="B18" s="56"/>
      <c r="C18" s="36"/>
      <c r="D18" t="s">
        <v>80</v>
      </c>
      <c r="E18" t="s">
        <v>81</v>
      </c>
      <c r="F18" s="57">
        <v>1200000</v>
      </c>
      <c r="G18" s="57">
        <v>4</v>
      </c>
      <c r="H18" s="9">
        <f>F18*G18</f>
        <v>4800000</v>
      </c>
    </row>
    <row r="19" spans="2:8">
      <c r="B19" s="56"/>
      <c r="C19" s="36"/>
      <c r="D19" t="s">
        <v>82</v>
      </c>
      <c r="E19" t="s">
        <v>66</v>
      </c>
      <c r="F19">
        <v>5000000</v>
      </c>
      <c r="G19">
        <v>4</v>
      </c>
      <c r="H19" s="9">
        <f>F19*G19</f>
        <v>20000000</v>
      </c>
    </row>
    <row r="20" spans="2:8">
      <c r="B20" s="56"/>
      <c r="C20" s="36"/>
      <c r="D20" t="s">
        <v>83</v>
      </c>
      <c r="E20" t="s">
        <v>66</v>
      </c>
      <c r="F20">
        <v>5000000</v>
      </c>
      <c r="G20">
        <v>4</v>
      </c>
      <c r="H20" s="9">
        <f>F20*G20</f>
        <v>20000000</v>
      </c>
    </row>
    <row r="21" spans="2:8">
      <c r="B21" s="56"/>
      <c r="C21" s="37"/>
      <c r="D21" s="11" t="s">
        <v>84</v>
      </c>
      <c r="E21" s="11" t="s">
        <v>66</v>
      </c>
      <c r="F21" s="11">
        <v>3200000</v>
      </c>
      <c r="G21" s="11">
        <v>4</v>
      </c>
      <c r="H21" s="15">
        <f>F21*G21</f>
        <v>12800000</v>
      </c>
    </row>
    <row r="22" spans="2:8">
      <c r="C22" s="6" t="s">
        <v>85</v>
      </c>
      <c r="H22" s="9">
        <f>SUM(H16:H21)</f>
        <v>67200000</v>
      </c>
    </row>
    <row r="23" spans="2:8">
      <c r="C23" s="53" t="s">
        <v>86</v>
      </c>
      <c r="D23" s="3" t="s">
        <v>40</v>
      </c>
      <c r="E23" s="3" t="s">
        <v>87</v>
      </c>
      <c r="F23" s="3">
        <v>6000000</v>
      </c>
      <c r="G23" s="3">
        <v>1</v>
      </c>
      <c r="H23" s="4">
        <f>F23*G23</f>
        <v>6000000</v>
      </c>
    </row>
    <row r="24" spans="2:8">
      <c r="C24" s="54"/>
      <c r="D24" t="s">
        <v>88</v>
      </c>
      <c r="E24" t="s">
        <v>89</v>
      </c>
      <c r="F24">
        <v>2000000</v>
      </c>
      <c r="G24">
        <v>1</v>
      </c>
      <c r="H24" s="9">
        <f>F24*G24</f>
        <v>2000000</v>
      </c>
    </row>
    <row r="25" spans="2:8">
      <c r="C25" s="54"/>
      <c r="D25" t="s">
        <v>90</v>
      </c>
      <c r="E25" t="s">
        <v>91</v>
      </c>
      <c r="F25">
        <v>5000000</v>
      </c>
      <c r="G25">
        <v>1</v>
      </c>
      <c r="H25" s="9">
        <f>F25*G25</f>
        <v>5000000</v>
      </c>
    </row>
    <row r="26" spans="2:8">
      <c r="C26" s="55"/>
      <c r="D26" s="11" t="s">
        <v>92</v>
      </c>
      <c r="E26" s="11" t="s">
        <v>93</v>
      </c>
      <c r="F26" s="11">
        <v>5000000</v>
      </c>
      <c r="G26" s="11">
        <v>1</v>
      </c>
      <c r="H26" s="15">
        <f>F26*G26</f>
        <v>5000000</v>
      </c>
    </row>
    <row r="27" spans="2:8">
      <c r="C27" s="10" t="s">
        <v>94</v>
      </c>
      <c r="D27" s="11"/>
      <c r="E27" s="11"/>
      <c r="F27" s="11"/>
      <c r="G27" s="11"/>
      <c r="H27" s="15">
        <f>SUM(H23:H26)</f>
        <v>18000000</v>
      </c>
    </row>
    <row r="29" spans="2:8">
      <c r="C29" t="s">
        <v>48</v>
      </c>
      <c r="H29" s="1">
        <f>H7+H15+H22+H27</f>
        <v>172000000</v>
      </c>
    </row>
  </sheetData>
  <mergeCells count="7">
    <mergeCell ref="C23:C26"/>
    <mergeCell ref="C2:C6"/>
    <mergeCell ref="B2:B6"/>
    <mergeCell ref="C8:C14"/>
    <mergeCell ref="C16:C21"/>
    <mergeCell ref="B8:B14"/>
    <mergeCell ref="B16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FF3A-465F-4BCC-B14E-E2EB0C250CC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2023-09-01T22:49:44Z</dcterms:created>
  <dcterms:modified xsi:type="dcterms:W3CDTF">2023-09-10T00:53:16Z</dcterms:modified>
  <cp:category/>
  <cp:contentStatus/>
</cp:coreProperties>
</file>