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<sst xmlns="http://schemas.openxmlformats.org/spreadsheetml/2006/main" count="22" uniqueCount="18">
  <si>
    <t xml:space="preserve">Resistor Value </t>
  </si>
  <si>
    <t>Input</t>
  </si>
  <si>
    <t>Desired Output</t>
  </si>
  <si>
    <t>Measure Ouput</t>
  </si>
  <si>
    <t>Xantrex (0-44V)</t>
  </si>
  <si>
    <t>Voltage</t>
  </si>
  <si>
    <t xml:space="preserve">Current </t>
  </si>
  <si>
    <t>Duty Cycle</t>
  </si>
  <si>
    <t xml:space="preserve">Voltage </t>
  </si>
  <si>
    <t>Current</t>
  </si>
  <si>
    <t>Power</t>
  </si>
  <si>
    <t>2.23 Ohm Resistor</t>
  </si>
  <si>
    <t>Ideal Out</t>
  </si>
  <si>
    <t>Measured Out</t>
  </si>
  <si>
    <t>Vin</t>
  </si>
  <si>
    <t>Ideal</t>
  </si>
  <si>
    <t>LTSPICE</t>
  </si>
  <si>
    <t>Measured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</si>
</sst>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164" xfId="0" applyFont="1" applyNumberFormat="1"/>
    <xf borderId="0" fillId="0" fontId="1" numFmtId="164" xfId="0" applyAlignment="1" applyFont="1" applyNumberFormat="1">
      <alignment/>
    </xf>
    <xf borderId="0" fillId="0" fontId="2" numFmtId="0" xfId="0" applyFont="1"/>
    <xf borderId="0" fillId="0" fontId="1" numFmtId="2" xfId="0" applyAlignment="1" applyFont="1" applyNumberFormat="1">
      <alignment/>
    </xf>
    <xf borderId="0" fillId="0" fontId="1" numFmtId="2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H1" s="1" t="s">
        <v>0</v>
      </c>
      <c r="I1" t="str">
        <f>10.15</f>
        <v>10.15</v>
      </c>
    </row>
    <row r="2">
      <c r="A2" s="2" t="s">
        <v>1</v>
      </c>
      <c r="B2" s="3"/>
      <c r="C2" s="3"/>
      <c r="D2" s="2" t="s">
        <v>2</v>
      </c>
      <c r="E2" s="3"/>
      <c r="F2" s="2" t="s">
        <v>3</v>
      </c>
      <c r="G2" s="4" t="s">
        <v>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5</v>
      </c>
      <c r="B3" s="4" t="s">
        <v>6</v>
      </c>
      <c r="C3" s="4" t="s">
        <v>7</v>
      </c>
      <c r="D3" s="4" t="s">
        <v>8</v>
      </c>
      <c r="E3" s="4"/>
      <c r="F3" s="4" t="s">
        <v>5</v>
      </c>
      <c r="G3" s="4" t="s">
        <v>9</v>
      </c>
      <c r="H3" s="1" t="s">
        <v>10</v>
      </c>
    </row>
    <row r="4">
      <c r="A4" s="6">
        <v>6.0</v>
      </c>
      <c r="B4" s="4">
        <v>0.28</v>
      </c>
      <c r="C4" s="6" t="str">
        <f>32/80</f>
        <v>0.40</v>
      </c>
      <c r="D4" s="6">
        <v>4.0</v>
      </c>
      <c r="E4" s="4"/>
      <c r="F4" s="6">
        <v>3.0</v>
      </c>
      <c r="G4" s="6" t="str">
        <f t="shared" ref="G4:G9" si="1">F4/10.15</f>
        <v>0.30</v>
      </c>
      <c r="H4" s="7" t="str">
        <f t="shared" ref="H4:H9" si="2">F4^2/10.15</f>
        <v>0.89</v>
      </c>
    </row>
    <row r="5">
      <c r="A5" s="6">
        <v>7.0</v>
      </c>
      <c r="B5" s="4">
        <v>0.75</v>
      </c>
      <c r="C5" s="6">
        <v>0.5</v>
      </c>
      <c r="D5" s="6">
        <v>7.0</v>
      </c>
      <c r="E5" s="7"/>
      <c r="F5" s="6">
        <v>5.79</v>
      </c>
      <c r="G5" s="6" t="str">
        <f t="shared" si="1"/>
        <v>0.57</v>
      </c>
      <c r="H5" s="7" t="str">
        <f t="shared" si="2"/>
        <v>3.30</v>
      </c>
    </row>
    <row r="6">
      <c r="A6" s="6">
        <v>7.0</v>
      </c>
      <c r="B6" s="4">
        <v>1.69</v>
      </c>
      <c r="C6" s="6" t="str">
        <f>48/80</f>
        <v>0.60</v>
      </c>
      <c r="D6" s="6">
        <v>10.0</v>
      </c>
      <c r="E6" s="7"/>
      <c r="F6" s="6">
        <v>8.6</v>
      </c>
      <c r="G6" s="6" t="str">
        <f t="shared" si="1"/>
        <v>0.85</v>
      </c>
      <c r="H6" s="7" t="str">
        <f t="shared" si="2"/>
        <v>7.29</v>
      </c>
    </row>
    <row r="7">
      <c r="A7" s="6">
        <v>12.0</v>
      </c>
      <c r="B7" s="4">
        <v>2.45</v>
      </c>
      <c r="C7" s="7" t="str">
        <f>44/80</f>
        <v>0.55</v>
      </c>
      <c r="D7" s="6">
        <v>14.0</v>
      </c>
      <c r="E7" s="7"/>
      <c r="F7" s="6">
        <v>14.0</v>
      </c>
      <c r="G7" s="6" t="str">
        <f t="shared" si="1"/>
        <v>1.38</v>
      </c>
      <c r="H7" s="7" t="str">
        <f t="shared" si="2"/>
        <v>19.31</v>
      </c>
    </row>
    <row r="8">
      <c r="A8" s="7"/>
      <c r="B8" s="8"/>
      <c r="C8" s="7"/>
      <c r="D8" s="7"/>
      <c r="E8" s="7"/>
      <c r="F8" s="7"/>
      <c r="G8" s="6" t="str">
        <f t="shared" si="1"/>
        <v>0.00</v>
      </c>
      <c r="H8" s="7" t="str">
        <f t="shared" si="2"/>
        <v>0.00</v>
      </c>
    </row>
    <row r="9">
      <c r="A9" s="7"/>
      <c r="B9" s="8"/>
      <c r="C9" s="7"/>
      <c r="D9" s="7"/>
      <c r="E9" s="7"/>
      <c r="F9" s="7"/>
      <c r="G9" s="6" t="str">
        <f t="shared" si="1"/>
        <v>0.00</v>
      </c>
      <c r="H9" s="7" t="str">
        <f t="shared" si="2"/>
        <v>0.00</v>
      </c>
    </row>
    <row r="10">
      <c r="A10" s="6" t="s">
        <v>11</v>
      </c>
      <c r="B10" s="8"/>
      <c r="C10" s="7"/>
      <c r="D10" s="7"/>
      <c r="E10" s="7"/>
      <c r="F10" s="7"/>
      <c r="G10" s="6"/>
      <c r="H10" s="7"/>
    </row>
    <row r="11">
      <c r="A11" s="6" t="s">
        <v>5</v>
      </c>
      <c r="B11" s="4" t="s">
        <v>7</v>
      </c>
      <c r="C11" s="6" t="s">
        <v>12</v>
      </c>
      <c r="D11" s="6" t="s">
        <v>13</v>
      </c>
      <c r="E11" s="7"/>
      <c r="F11" s="7"/>
      <c r="G11" s="6"/>
      <c r="H11" s="7"/>
    </row>
    <row r="12">
      <c r="A12" s="6">
        <v>2.0</v>
      </c>
      <c r="B12" s="4">
        <v>0.5</v>
      </c>
      <c r="C12" s="7" t="str">
        <f t="shared" ref="C12:C20" si="3">A12*(-B12/(1-B12))</f>
        <v>-2.00</v>
      </c>
      <c r="D12" s="6">
        <v>-0.8465</v>
      </c>
      <c r="E12" s="7"/>
      <c r="F12" s="7"/>
      <c r="G12" s="6"/>
      <c r="H12" s="7"/>
    </row>
    <row r="13">
      <c r="A13" s="6">
        <v>2.5</v>
      </c>
      <c r="B13" s="4">
        <v>0.5</v>
      </c>
      <c r="C13" s="7" t="str">
        <f t="shared" si="3"/>
        <v>-2.50</v>
      </c>
      <c r="D13" s="6">
        <v>-1.1135</v>
      </c>
      <c r="E13" s="7"/>
      <c r="F13" s="7"/>
      <c r="G13" s="6"/>
      <c r="H13" s="7"/>
    </row>
    <row r="14">
      <c r="A14" s="6">
        <v>3.0</v>
      </c>
      <c r="B14" s="4">
        <v>0.5</v>
      </c>
      <c r="C14" s="7" t="str">
        <f t="shared" si="3"/>
        <v>-3.00</v>
      </c>
      <c r="D14" s="6">
        <v>-1.42</v>
      </c>
      <c r="E14" s="7"/>
      <c r="F14" s="7"/>
      <c r="G14" s="6"/>
      <c r="H14" s="7"/>
    </row>
    <row r="15">
      <c r="A15" s="6">
        <v>3.5</v>
      </c>
      <c r="B15" s="4">
        <v>0.5</v>
      </c>
      <c r="C15" s="7" t="str">
        <f t="shared" si="3"/>
        <v>-3.50</v>
      </c>
      <c r="D15" s="6">
        <v>-1.78</v>
      </c>
      <c r="E15" s="7"/>
      <c r="F15" s="7"/>
      <c r="G15" s="6"/>
      <c r="H15" s="7"/>
    </row>
    <row r="16">
      <c r="A16" s="6">
        <v>4.0</v>
      </c>
      <c r="B16" s="4">
        <v>0.5</v>
      </c>
      <c r="C16" s="7" t="str">
        <f t="shared" si="3"/>
        <v>-4.00</v>
      </c>
      <c r="D16" s="6">
        <v>-2.15</v>
      </c>
      <c r="E16" s="7"/>
      <c r="F16" s="7"/>
      <c r="G16" s="6"/>
      <c r="H16" s="7"/>
    </row>
    <row r="17">
      <c r="A17" s="6">
        <v>4.5</v>
      </c>
      <c r="B17" s="4">
        <v>0.5</v>
      </c>
      <c r="C17" s="7" t="str">
        <f t="shared" si="3"/>
        <v>-4.50</v>
      </c>
      <c r="D17" s="6">
        <v>-2.67</v>
      </c>
      <c r="E17" s="7"/>
      <c r="F17" s="7"/>
      <c r="G17" s="6"/>
      <c r="H17" s="7"/>
    </row>
    <row r="18">
      <c r="A18" s="6">
        <v>5.0</v>
      </c>
      <c r="B18" s="4">
        <v>0.5</v>
      </c>
      <c r="C18" s="7" t="str">
        <f t="shared" si="3"/>
        <v>-5.00</v>
      </c>
      <c r="D18" s="6">
        <v>-3.2</v>
      </c>
      <c r="E18" s="7"/>
      <c r="F18" s="7"/>
      <c r="G18" s="6"/>
      <c r="H18" s="7"/>
    </row>
    <row r="19">
      <c r="A19" s="6">
        <v>5.5</v>
      </c>
      <c r="B19" s="4">
        <v>0.5</v>
      </c>
      <c r="C19" s="7" t="str">
        <f t="shared" si="3"/>
        <v>-5.50</v>
      </c>
      <c r="D19" s="6">
        <v>-3.644</v>
      </c>
      <c r="E19" s="7"/>
      <c r="F19" s="7"/>
      <c r="G19" s="6"/>
      <c r="H19" s="7"/>
    </row>
    <row r="20">
      <c r="A20" s="6">
        <v>6.0</v>
      </c>
      <c r="B20" s="4">
        <v>0.5</v>
      </c>
      <c r="C20" s="7" t="str">
        <f t="shared" si="3"/>
        <v>-6.00</v>
      </c>
      <c r="D20" s="6">
        <v>-4.17</v>
      </c>
      <c r="E20" s="7"/>
      <c r="F20" s="7"/>
      <c r="G20" s="7"/>
    </row>
    <row r="21">
      <c r="A21" s="7"/>
      <c r="B21" s="8"/>
      <c r="C21" s="7"/>
      <c r="D21" s="7"/>
      <c r="E21" s="7"/>
      <c r="F21" s="7"/>
      <c r="G21" s="7"/>
    </row>
    <row r="22">
      <c r="A22" s="6" t="s">
        <v>14</v>
      </c>
      <c r="B22" s="4" t="s">
        <v>7</v>
      </c>
      <c r="C22" s="6" t="s">
        <v>15</v>
      </c>
      <c r="D22" s="1" t="s">
        <v>16</v>
      </c>
      <c r="E22" s="6" t="s">
        <v>17</v>
      </c>
      <c r="F22" s="7"/>
      <c r="G22" s="7"/>
    </row>
    <row r="23">
      <c r="A23" s="6">
        <v>5.0</v>
      </c>
      <c r="B23" s="4" t="str">
        <f>20/80</f>
        <v>0.250</v>
      </c>
      <c r="C23" s="7" t="str">
        <f t="shared" ref="C23:C26" si="4">A23*(-B23/(1-B23))</f>
        <v>-1.67</v>
      </c>
      <c r="D23" s="1">
        <v>-1.38</v>
      </c>
      <c r="E23" s="6">
        <v>-1.056</v>
      </c>
      <c r="F23" s="7"/>
      <c r="G23" s="7"/>
    </row>
    <row r="24">
      <c r="A24" s="6">
        <v>5.0</v>
      </c>
      <c r="B24" s="8" t="str">
        <f>30/80</f>
        <v>0.375</v>
      </c>
      <c r="C24" s="7" t="str">
        <f t="shared" si="4"/>
        <v>-3.00</v>
      </c>
      <c r="D24" s="1">
        <v>-2.62</v>
      </c>
      <c r="E24" s="6">
        <v>-2.22</v>
      </c>
      <c r="F24" s="7"/>
      <c r="G24" s="7"/>
    </row>
    <row r="25">
      <c r="A25" s="6">
        <v>5.0</v>
      </c>
      <c r="B25" s="8" t="str">
        <f>40/80</f>
        <v>0.500</v>
      </c>
      <c r="C25" s="7" t="str">
        <f t="shared" si="4"/>
        <v>-5.00</v>
      </c>
      <c r="D25" s="1">
        <v>-4.53</v>
      </c>
      <c r="E25" s="6">
        <v>3.91</v>
      </c>
      <c r="F25" s="7"/>
      <c r="G25" s="7"/>
    </row>
    <row r="26">
      <c r="A26" s="6">
        <v>5.0</v>
      </c>
      <c r="B26" s="8" t="str">
        <f>50/80</f>
        <v>0.625</v>
      </c>
      <c r="C26" s="7" t="str">
        <f t="shared" si="4"/>
        <v>-8.33</v>
      </c>
      <c r="D26" s="1">
        <v>-7.72</v>
      </c>
      <c r="E26" s="6">
        <v>-6.83</v>
      </c>
      <c r="F26" s="7"/>
      <c r="G26" s="7"/>
    </row>
    <row r="27">
      <c r="A27" s="6"/>
      <c r="B27" s="8"/>
      <c r="C27" s="7"/>
      <c r="E27" s="6"/>
      <c r="F27" s="7"/>
      <c r="G27" s="7"/>
    </row>
    <row r="28">
      <c r="A28" s="6"/>
      <c r="B28" s="8"/>
      <c r="C28" s="7"/>
      <c r="D28" s="7"/>
      <c r="E28" s="7"/>
      <c r="F28" s="7"/>
      <c r="G28" s="7"/>
    </row>
    <row r="29">
      <c r="A29" s="6"/>
      <c r="B29" s="8"/>
      <c r="C29" s="7"/>
      <c r="D29" s="7"/>
      <c r="E29" s="7"/>
      <c r="F29" s="7"/>
      <c r="G29" s="7"/>
    </row>
    <row r="30">
      <c r="A30" s="7"/>
      <c r="B30" s="8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</row>
  </sheetData>
  <drawing r:id="rId1"/>
</worksheet>
</file>