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activeTab="1"/>
  </bookViews>
  <sheets>
    <sheet name="formula ganancias" sheetId="1" r:id="rId1"/>
    <sheet name="grilla" sheetId="3" r:id="rId2"/>
    <sheet name="pruebas" sheetId="4" r:id="rId3"/>
  </sheets>
  <calcPr calcId="144525"/>
</workbook>
</file>

<file path=xl/sharedStrings.xml><?xml version="1.0" encoding="utf-8"?>
<sst xmlns="http://schemas.openxmlformats.org/spreadsheetml/2006/main" count="47" uniqueCount="26">
  <si>
    <t>SALDO INICIAL</t>
  </si>
  <si>
    <t>PORCENTAJE DIARIO DE GANANCIAS</t>
  </si>
  <si>
    <t>DIAS</t>
  </si>
  <si>
    <t>FORMULA</t>
  </si>
  <si>
    <t>ganancia</t>
  </si>
  <si>
    <t>para entrar en LONG</t>
  </si>
  <si>
    <t>capital</t>
  </si>
  <si>
    <t>perdida</t>
  </si>
  <si>
    <t>distancia</t>
  </si>
  <si>
    <t>incremento</t>
  </si>
  <si>
    <t>tipo</t>
  </si>
  <si>
    <t>cantidad</t>
  </si>
  <si>
    <t>precio</t>
  </si>
  <si>
    <t>cantidad en usdt</t>
  </si>
  <si>
    <t>entrada</t>
  </si>
  <si>
    <t>salida</t>
  </si>
  <si>
    <t>variacion porc</t>
  </si>
  <si>
    <t>cantidad crypto</t>
  </si>
  <si>
    <t>tamaño usdt</t>
  </si>
  <si>
    <t>pnl</t>
  </si>
  <si>
    <t>pp</t>
  </si>
  <si>
    <t>long</t>
  </si>
  <si>
    <t>short</t>
  </si>
  <si>
    <t>ataque</t>
  </si>
  <si>
    <t>precio de la posicion al final</t>
  </si>
  <si>
    <t>precio stop deberia ser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</si>
</sst>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  <numFmt numFmtId="178" formatCode="0.000"/>
  </numFmts>
  <fonts count="24">
    <font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i/>
      <sz val="11"/>
      <color theme="4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2D2D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9" fillId="0" borderId="24" applyNumberFormat="0" applyFill="0" applyAlignment="0" applyProtection="0">
      <alignment vertical="center"/>
    </xf>
    <xf numFmtId="0" fontId="0" fillId="12" borderId="28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24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15" borderId="25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6" fillId="6" borderId="23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6" borderId="25" applyNumberFormat="0" applyAlignment="0" applyProtection="0">
      <alignment vertical="center"/>
    </xf>
    <xf numFmtId="0" fontId="5" fillId="0" borderId="22" applyNumberFormat="0" applyFill="0" applyAlignment="0" applyProtection="0">
      <alignment vertical="center"/>
    </xf>
    <xf numFmtId="0" fontId="18" fillId="0" borderId="29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</cellStyleXfs>
  <cellXfs count="41">
    <xf numFmtId="0" fontId="0" fillId="0" borderId="0" xfId="0"/>
    <xf numFmtId="0" fontId="0" fillId="0" borderId="0" xfId="0" applyFont="1" applyFill="1" applyAlignment="1">
      <alignment vertical="center"/>
    </xf>
    <xf numFmtId="0" fontId="0" fillId="2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178" fontId="0" fillId="0" borderId="6" xfId="0" applyNumberFormat="1" applyFont="1" applyFill="1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0" fillId="0" borderId="7" xfId="0" applyFont="1" applyFill="1" applyBorder="1" applyAlignment="1">
      <alignment vertical="center"/>
    </xf>
    <xf numFmtId="0" fontId="2" fillId="0" borderId="8" xfId="0" applyFont="1" applyFill="1" applyBorder="1" applyAlignment="1">
      <alignment horizontal="left" vertical="center"/>
    </xf>
    <xf numFmtId="178" fontId="0" fillId="3" borderId="9" xfId="0" applyNumberFormat="1" applyFont="1" applyFill="1" applyBorder="1" applyAlignment="1">
      <alignment vertical="center"/>
    </xf>
    <xf numFmtId="178" fontId="0" fillId="3" borderId="10" xfId="0" applyNumberFormat="1" applyFont="1" applyFill="1" applyBorder="1" applyAlignment="1">
      <alignment vertical="center"/>
    </xf>
    <xf numFmtId="178" fontId="0" fillId="0" borderId="11" xfId="0" applyNumberFormat="1" applyFont="1" applyFill="1" applyBorder="1" applyAlignment="1">
      <alignment vertical="center"/>
    </xf>
    <xf numFmtId="0" fontId="2" fillId="0" borderId="12" xfId="0" applyFont="1" applyFill="1" applyBorder="1" applyAlignment="1">
      <alignment horizontal="left" vertical="center"/>
    </xf>
    <xf numFmtId="178" fontId="0" fillId="3" borderId="13" xfId="0" applyNumberFormat="1" applyFont="1" applyFill="1" applyBorder="1" applyAlignment="1">
      <alignment vertical="center"/>
    </xf>
    <xf numFmtId="178" fontId="0" fillId="3" borderId="14" xfId="0" applyNumberFormat="1" applyFont="1" applyFill="1" applyBorder="1" applyAlignment="1">
      <alignment vertical="center"/>
    </xf>
    <xf numFmtId="178" fontId="0" fillId="0" borderId="15" xfId="0" applyNumberFormat="1" applyFont="1" applyFill="1" applyBorder="1" applyAlignment="1">
      <alignment vertical="center"/>
    </xf>
    <xf numFmtId="178" fontId="0" fillId="3" borderId="16" xfId="0" applyNumberFormat="1" applyFont="1" applyFill="1" applyBorder="1" applyAlignment="1">
      <alignment vertical="center"/>
    </xf>
    <xf numFmtId="178" fontId="0" fillId="3" borderId="17" xfId="0" applyNumberFormat="1" applyFont="1" applyFill="1" applyBorder="1" applyAlignment="1">
      <alignment vertical="center"/>
    </xf>
    <xf numFmtId="0" fontId="2" fillId="0" borderId="13" xfId="0" applyFont="1" applyFill="1" applyBorder="1" applyAlignment="1">
      <alignment horizontal="left" vertical="center"/>
    </xf>
    <xf numFmtId="178" fontId="0" fillId="0" borderId="14" xfId="0" applyNumberFormat="1" applyFont="1" applyFill="1" applyBorder="1" applyAlignment="1">
      <alignment vertical="center"/>
    </xf>
    <xf numFmtId="0" fontId="2" fillId="0" borderId="16" xfId="0" applyFont="1" applyFill="1" applyBorder="1" applyAlignment="1">
      <alignment horizontal="left" vertical="center"/>
    </xf>
    <xf numFmtId="178" fontId="0" fillId="0" borderId="18" xfId="0" applyNumberFormat="1" applyFont="1" applyFill="1" applyBorder="1" applyAlignment="1">
      <alignment vertical="center"/>
    </xf>
    <xf numFmtId="178" fontId="0" fillId="0" borderId="19" xfId="0" applyNumberFormat="1" applyFont="1" applyFill="1" applyBorder="1" applyAlignment="1">
      <alignment vertical="center"/>
    </xf>
    <xf numFmtId="178" fontId="0" fillId="0" borderId="17" xfId="0" applyNumberFormat="1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178" fontId="3" fillId="0" borderId="0" xfId="0" applyNumberFormat="1" applyFont="1" applyFill="1" applyAlignment="1">
      <alignment vertical="center"/>
    </xf>
    <xf numFmtId="0" fontId="1" fillId="0" borderId="20" xfId="0" applyFont="1" applyFill="1" applyBorder="1" applyAlignment="1">
      <alignment vertical="center"/>
    </xf>
    <xf numFmtId="0" fontId="0" fillId="2" borderId="21" xfId="0" applyFont="1" applyFill="1" applyBorder="1" applyAlignment="1">
      <alignment vertical="center"/>
    </xf>
    <xf numFmtId="178" fontId="0" fillId="4" borderId="21" xfId="0" applyNumberFormat="1" applyFont="1" applyFill="1" applyBorder="1" applyAlignment="1">
      <alignment vertical="center"/>
    </xf>
    <xf numFmtId="0" fontId="0" fillId="5" borderId="21" xfId="0" applyFont="1" applyFill="1" applyBorder="1" applyAlignment="1">
      <alignment vertical="center"/>
    </xf>
    <xf numFmtId="4" fontId="0" fillId="0" borderId="0" xfId="0" applyNumberFormat="1" applyAlignment="1">
      <alignment horizontal="right"/>
    </xf>
    <xf numFmtId="3" fontId="0" fillId="0" borderId="0" xfId="0" applyNumberFormat="1" applyAlignment="1"/>
    <xf numFmtId="4" fontId="4" fillId="0" borderId="0" xfId="0" applyNumberFormat="1" applyFont="1" applyBorder="1" applyAlignment="1">
      <alignment horizontal="left"/>
    </xf>
    <xf numFmtId="3" fontId="4" fillId="0" borderId="0" xfId="0" applyNumberFormat="1" applyFont="1" applyBorder="1" applyAlignment="1">
      <alignment horizontal="left"/>
    </xf>
    <xf numFmtId="3" fontId="4" fillId="0" borderId="0" xfId="0" applyNumberFormat="1" applyFont="1" applyBorder="1" applyAlignment="1">
      <alignment horizontal="right"/>
    </xf>
    <xf numFmtId="4" fontId="4" fillId="0" borderId="0" xfId="0" applyNumberFormat="1" applyFont="1" applyBorder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C5"/>
  <sheetViews>
    <sheetView workbookViewId="0">
      <selection activeCell="A1" sqref="A1"/>
    </sheetView>
  </sheetViews>
  <sheetFormatPr defaultColWidth="9" defaultRowHeight="14.4" outlineLevelRow="4" outlineLevelCol="2"/>
  <cols>
    <col min="1" max="1" width="20.5740740740741" style="35" customWidth="1"/>
    <col min="2" max="2" width="34.287037037037" style="35" customWidth="1"/>
    <col min="3" max="3" width="14.1481481481481" style="36" customWidth="1"/>
  </cols>
  <sheetData>
    <row r="1" ht="19.5" customHeight="1" spans="1:3">
      <c r="A1" s="37" t="s">
        <v>0</v>
      </c>
      <c r="B1" s="37" t="s">
        <v>1</v>
      </c>
      <c r="C1" s="38" t="s">
        <v>2</v>
      </c>
    </row>
    <row r="2" ht="19.5" customHeight="1" spans="1:3">
      <c r="A2" s="39">
        <v>205</v>
      </c>
      <c r="B2" s="40">
        <v>0.75</v>
      </c>
      <c r="C2" s="39">
        <v>30</v>
      </c>
    </row>
    <row r="3" ht="19.5" customHeight="1"/>
    <row r="4" ht="19.5" customHeight="1" spans="1:2">
      <c r="A4" s="37" t="s">
        <v>3</v>
      </c>
      <c r="B4" s="37" t="s">
        <v>4</v>
      </c>
    </row>
    <row r="5" ht="19.5" customHeight="1" spans="1:2">
      <c r="A5" s="40">
        <f>POWER(1+(B2/100),C2)*A2</f>
        <v>256.510711583785</v>
      </c>
      <c r="B5" s="40">
        <f>A5-A2</f>
        <v>51.5107115837845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3"/>
  <sheetViews>
    <sheetView tabSelected="1" workbookViewId="0">
      <selection activeCell="I25" sqref="I25"/>
    </sheetView>
  </sheetViews>
  <sheetFormatPr defaultColWidth="8.44444444444444" defaultRowHeight="14.4"/>
  <cols>
    <col min="1" max="1" width="8.44444444444444" style="1"/>
    <col min="2" max="2" width="9.55555555555556" style="1" customWidth="1"/>
    <col min="3" max="3" width="8.44444444444444" style="1"/>
    <col min="4" max="4" width="11.8888888888889" style="1" customWidth="1"/>
    <col min="5" max="5" width="8.44444444444444" style="1" customWidth="1"/>
    <col min="6" max="6" width="8.66666666666667" style="1" customWidth="1"/>
    <col min="7" max="7" width="6.77777777777778" style="1" customWidth="1"/>
    <col min="8" max="8" width="15.6666666666667" style="1" customWidth="1"/>
    <col min="9" max="9" width="9" style="1" customWidth="1"/>
    <col min="10" max="10" width="24.8888888888889" style="1" customWidth="1"/>
    <col min="11" max="11" width="20" style="1" customWidth="1"/>
    <col min="12" max="12" width="5.11111111111111" style="1" customWidth="1"/>
    <col min="13" max="15" width="8.44444444444444" style="1" customWidth="1"/>
    <col min="16" max="16" width="14.8888888888889" style="1" customWidth="1"/>
    <col min="17" max="17" width="12.1111111111111" style="1" customWidth="1"/>
    <col min="18" max="18" width="14.1111111111111" style="1" customWidth="1"/>
    <col min="19" max="16382" width="8.44444444444444" style="1" customWidth="1"/>
    <col min="16383" max="16384" width="8.44444444444444" style="1"/>
  </cols>
  <sheetData>
    <row r="1" ht="15.15" spans="1:2">
      <c r="A1" s="2" t="s">
        <v>5</v>
      </c>
      <c r="B1" s="2"/>
    </row>
    <row r="2" s="1" customFormat="1" ht="15.15" spans="1:18">
      <c r="A2" s="3" t="s">
        <v>6</v>
      </c>
      <c r="B2" s="4" t="s">
        <v>7</v>
      </c>
      <c r="C2" s="5" t="s">
        <v>8</v>
      </c>
      <c r="D2" s="6" t="s">
        <v>9</v>
      </c>
      <c r="E2" s="7" t="s">
        <v>10</v>
      </c>
      <c r="F2" s="8" t="s">
        <v>11</v>
      </c>
      <c r="G2" s="4" t="s">
        <v>12</v>
      </c>
      <c r="H2" s="9" t="s">
        <v>13</v>
      </c>
      <c r="M2" s="31" t="s">
        <v>14</v>
      </c>
      <c r="N2" s="31" t="s">
        <v>15</v>
      </c>
      <c r="O2" s="31" t="s">
        <v>16</v>
      </c>
      <c r="P2" s="31" t="s">
        <v>17</v>
      </c>
      <c r="Q2" s="31" t="s">
        <v>18</v>
      </c>
      <c r="R2" s="31" t="s">
        <v>19</v>
      </c>
    </row>
    <row r="3" s="1" customFormat="1" spans="1:18">
      <c r="A3" s="10">
        <v>308.99</v>
      </c>
      <c r="B3" s="10">
        <f>A3*10/100</f>
        <v>30.899</v>
      </c>
      <c r="C3" s="11">
        <v>1.7</v>
      </c>
      <c r="D3" s="12">
        <v>30</v>
      </c>
      <c r="E3" s="13" t="s">
        <v>20</v>
      </c>
      <c r="F3" s="14">
        <v>1.3</v>
      </c>
      <c r="G3" s="15">
        <v>32.28</v>
      </c>
      <c r="H3" s="16">
        <f t="shared" ref="H3:H12" si="0">F3*G3</f>
        <v>41.964</v>
      </c>
      <c r="L3" s="32" t="s">
        <v>21</v>
      </c>
      <c r="M3" s="33">
        <f>J13</f>
        <v>29.4807123864744</v>
      </c>
      <c r="N3" s="33">
        <f>K13</f>
        <v>29.014884430236</v>
      </c>
      <c r="O3" s="33">
        <f>((N3/M3)-1)*100</f>
        <v>-1.58011092178387</v>
      </c>
      <c r="P3" s="33">
        <f>F13</f>
        <v>66.331356</v>
      </c>
      <c r="Q3" s="33">
        <f>P3*N3</f>
        <v>1924.59662844084</v>
      </c>
      <c r="R3" s="33">
        <f>O3/100*P3*N3</f>
        <v>-30.4107615262779</v>
      </c>
    </row>
    <row r="4" s="1" customFormat="1" spans="5:18">
      <c r="E4" s="17">
        <v>1</v>
      </c>
      <c r="F4" s="18">
        <f>F3*(1+($D$3/100))</f>
        <v>1.69</v>
      </c>
      <c r="G4" s="19">
        <f>G3*(1-$C$3/100)</f>
        <v>31.73124</v>
      </c>
      <c r="H4" s="20">
        <f t="shared" si="0"/>
        <v>53.6257956</v>
      </c>
      <c r="L4" s="34" t="s">
        <v>22</v>
      </c>
      <c r="M4" s="33">
        <v>100</v>
      </c>
      <c r="N4" s="33">
        <v>200</v>
      </c>
      <c r="O4" s="33">
        <f>((M4/N4)-1)*100</f>
        <v>-50</v>
      </c>
      <c r="P4" s="33"/>
      <c r="Q4" s="33">
        <f>P4*N4</f>
        <v>0</v>
      </c>
      <c r="R4" s="33">
        <f>O4/100*P4*N4</f>
        <v>0</v>
      </c>
    </row>
    <row r="5" s="1" customFormat="1" spans="5:8">
      <c r="E5" s="17">
        <v>2</v>
      </c>
      <c r="F5" s="18">
        <f t="shared" ref="F5:F11" si="1">F4*(1+($D$3/100))</f>
        <v>2.197</v>
      </c>
      <c r="G5" s="19">
        <f t="shared" ref="G5:G11" si="2">G4*(1-$C$3/100)</f>
        <v>31.19180892</v>
      </c>
      <c r="H5" s="20">
        <f t="shared" si="0"/>
        <v>68.52840419724</v>
      </c>
    </row>
    <row r="6" s="1" customFormat="1" spans="5:8">
      <c r="E6" s="17">
        <v>3</v>
      </c>
      <c r="F6" s="18">
        <f t="shared" si="1"/>
        <v>2.8561</v>
      </c>
      <c r="G6" s="19">
        <f t="shared" si="2"/>
        <v>30.66154816836</v>
      </c>
      <c r="H6" s="20">
        <f t="shared" si="0"/>
        <v>87.572447723653</v>
      </c>
    </row>
    <row r="7" s="1" customFormat="1" spans="5:8">
      <c r="E7" s="17">
        <v>4</v>
      </c>
      <c r="F7" s="18">
        <f t="shared" si="1"/>
        <v>3.71293</v>
      </c>
      <c r="G7" s="19">
        <f t="shared" si="2"/>
        <v>30.1403018494979</v>
      </c>
      <c r="H7" s="20">
        <f t="shared" si="0"/>
        <v>111.908830946056</v>
      </c>
    </row>
    <row r="8" s="1" customFormat="1" ht="15.15" spans="5:8">
      <c r="E8" s="17">
        <v>5</v>
      </c>
      <c r="F8" s="21">
        <f t="shared" si="1"/>
        <v>4.826809</v>
      </c>
      <c r="G8" s="22">
        <f t="shared" si="2"/>
        <v>29.6279167180564</v>
      </c>
      <c r="H8" s="20">
        <f t="shared" si="0"/>
        <v>143.008295065965</v>
      </c>
    </row>
    <row r="9" s="1" customFormat="1" ht="15.15" spans="5:8">
      <c r="E9" s="23">
        <v>6</v>
      </c>
      <c r="F9" s="21"/>
      <c r="G9" s="22"/>
      <c r="H9" s="24">
        <f>F9*G9</f>
        <v>0</v>
      </c>
    </row>
    <row r="10" s="1" customFormat="1" ht="15.15" spans="5:8">
      <c r="E10" s="23">
        <v>7</v>
      </c>
      <c r="F10" s="21"/>
      <c r="G10" s="22"/>
      <c r="H10" s="24">
        <f>F10*G10</f>
        <v>0</v>
      </c>
    </row>
    <row r="11" s="1" customFormat="1" ht="15.15" spans="5:8">
      <c r="E11" s="23">
        <v>8</v>
      </c>
      <c r="F11" s="21"/>
      <c r="G11" s="22"/>
      <c r="H11" s="24">
        <f>F11*G11</f>
        <v>0</v>
      </c>
    </row>
    <row r="12" s="1" customFormat="1" ht="15.15" spans="5:11">
      <c r="E12" s="25" t="s">
        <v>23</v>
      </c>
      <c r="F12" s="26">
        <f>SUM(F3:F11)*3</f>
        <v>49.748517</v>
      </c>
      <c r="G12" s="27">
        <f>MIN(G3:G11)*(1-$C$3/100)</f>
        <v>29.1242421338495</v>
      </c>
      <c r="H12" s="28">
        <f>F12*G12</f>
        <v>1448.88785490793</v>
      </c>
      <c r="J12" s="31" t="s">
        <v>24</v>
      </c>
      <c r="K12" s="31" t="s">
        <v>25</v>
      </c>
    </row>
    <row r="13" s="1" customFormat="1" spans="5:11">
      <c r="E13" s="29"/>
      <c r="F13" s="30">
        <f>SUM(F3:F12)</f>
        <v>66.331356</v>
      </c>
      <c r="G13" s="30"/>
      <c r="H13" s="30">
        <f>SUM(H3:H12)</f>
        <v>1955.49562844084</v>
      </c>
      <c r="I13" s="29"/>
      <c r="J13" s="30">
        <f>H13/F13</f>
        <v>29.4807123864744</v>
      </c>
      <c r="K13" s="30">
        <f>((-B3/H13)+1)*J13</f>
        <v>29.014884430236</v>
      </c>
    </row>
  </sheetData>
  <mergeCells count="1">
    <mergeCell ref="A1:B1"/>
  </mergeCells>
  <conditionalFormatting sqref="R3">
    <cfRule type="cellIs" dxfId="0" priority="2" operator="greaterThan">
      <formula>$B$3</formula>
    </cfRule>
    <cfRule type="cellIs" dxfId="1" priority="3" operator="lessThan">
      <formula>$B$3</formula>
    </cfRule>
  </conditionalFormatting>
  <conditionalFormatting sqref="K13">
    <cfRule type="cellIs" dxfId="2" priority="1" operator="lessThan">
      <formula>$G$12</formula>
    </cfRule>
    <cfRule type="cellIs" dxfId="0" priority="4" operator="greaterThan">
      <formula>$G$13</formula>
    </cfRule>
    <cfRule type="cellIs" dxfId="1" priority="5" operator="lessThan">
      <formula>$G$13</formula>
    </cfRule>
    <cfRule type="cellIs" dxfId="0" priority="6" operator="lessThan">
      <formula>$G$13</formula>
    </cfRule>
    <cfRule type="cellIs" dxfId="1" priority="7" operator="lessThan">
      <formula>$G$12</formula>
    </cfRule>
    <cfRule type="cellIs" dxfId="1" priority="8" operator="lessThan">
      <formula>$K$13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3"/>
  <sheetViews>
    <sheetView workbookViewId="0">
      <selection activeCell="F9" sqref="F9"/>
    </sheetView>
  </sheetViews>
  <sheetFormatPr defaultColWidth="8.44444444444444" defaultRowHeight="14.4"/>
  <cols>
    <col min="1" max="1" width="9.22222222222222" style="1"/>
    <col min="2" max="2" width="9.55555555555556" style="1" customWidth="1"/>
    <col min="3" max="3" width="8.44444444444444" style="1"/>
    <col min="4" max="4" width="11.8888888888889" style="1" customWidth="1"/>
    <col min="5" max="5" width="8.44444444444444" style="1" customWidth="1"/>
    <col min="6" max="6" width="8.66666666666667" style="1" customWidth="1"/>
    <col min="7" max="7" width="6.77777777777778" style="1" customWidth="1"/>
    <col min="8" max="8" width="15.6666666666667" style="1" customWidth="1"/>
    <col min="9" max="9" width="9" style="1" customWidth="1"/>
    <col min="10" max="10" width="16.5555555555556" style="1" customWidth="1"/>
    <col min="11" max="11" width="13.6666666666667" style="1" customWidth="1"/>
    <col min="12" max="12" width="5" style="1" customWidth="1"/>
    <col min="13" max="13" width="5.11111111111111" style="1" customWidth="1"/>
    <col min="14" max="16" width="8.44444444444444" style="1" customWidth="1"/>
    <col min="17" max="17" width="14.8888888888889" style="1" customWidth="1"/>
    <col min="18" max="18" width="12.1111111111111" style="1" customWidth="1"/>
    <col min="19" max="19" width="14.1111111111111" style="1" customWidth="1"/>
    <col min="20" max="16383" width="8.44444444444444" style="1" customWidth="1"/>
    <col min="16384" max="16384" width="8.44444444444444" style="1"/>
  </cols>
  <sheetData>
    <row r="1" s="1" customFormat="1" ht="15.15" spans="1:2">
      <c r="A1" s="2" t="s">
        <v>5</v>
      </c>
      <c r="B1" s="2"/>
    </row>
    <row r="2" s="1" customFormat="1" ht="15.15" spans="1:19">
      <c r="A2" s="3" t="s">
        <v>6</v>
      </c>
      <c r="B2" s="4" t="s">
        <v>7</v>
      </c>
      <c r="C2" s="5" t="s">
        <v>8</v>
      </c>
      <c r="D2" s="6" t="s">
        <v>9</v>
      </c>
      <c r="E2" s="7" t="s">
        <v>10</v>
      </c>
      <c r="F2" s="8" t="s">
        <v>11</v>
      </c>
      <c r="G2" s="4" t="s">
        <v>12</v>
      </c>
      <c r="H2" s="9" t="s">
        <v>13</v>
      </c>
      <c r="N2" s="31" t="s">
        <v>14</v>
      </c>
      <c r="O2" s="31" t="s">
        <v>15</v>
      </c>
      <c r="P2" s="31" t="s">
        <v>16</v>
      </c>
      <c r="Q2" s="31" t="s">
        <v>17</v>
      </c>
      <c r="R2" s="31" t="s">
        <v>18</v>
      </c>
      <c r="S2" s="31" t="s">
        <v>19</v>
      </c>
    </row>
    <row r="3" s="1" customFormat="1" spans="1:19">
      <c r="A3" s="10">
        <v>2000</v>
      </c>
      <c r="B3" s="10">
        <f>A3*10/100</f>
        <v>200</v>
      </c>
      <c r="C3" s="11">
        <v>1.7</v>
      </c>
      <c r="D3" s="12">
        <v>30</v>
      </c>
      <c r="E3" s="13" t="s">
        <v>20</v>
      </c>
      <c r="F3" s="14">
        <v>1.3</v>
      </c>
      <c r="G3" s="15">
        <v>32.28</v>
      </c>
      <c r="H3" s="16">
        <f t="shared" ref="H3:H12" si="0">F3*G3</f>
        <v>41.964</v>
      </c>
      <c r="M3" s="32" t="s">
        <v>21</v>
      </c>
      <c r="N3" s="33">
        <f>J13</f>
        <v>28.0843019110694</v>
      </c>
      <c r="O3" s="33">
        <f>K13</f>
        <v>26.8829418931908</v>
      </c>
      <c r="P3" s="33">
        <f>((O3/N3)-1)*100</f>
        <v>-4.27769229116929</v>
      </c>
      <c r="Q3" s="33">
        <f>F13</f>
        <v>166.477989132</v>
      </c>
      <c r="R3" s="33">
        <f>Q3*O3</f>
        <v>4475.41810833081</v>
      </c>
      <c r="S3" s="33">
        <f>P3/100*Q3*O3</f>
        <v>-191.444615417662</v>
      </c>
    </row>
    <row r="4" s="1" customFormat="1" spans="5:19">
      <c r="E4" s="17">
        <v>1</v>
      </c>
      <c r="F4" s="18">
        <f>F3*(1+($D$3/100))</f>
        <v>1.69</v>
      </c>
      <c r="G4" s="19">
        <f>G3*(1-$C$3/100)</f>
        <v>31.73124</v>
      </c>
      <c r="H4" s="20">
        <f t="shared" si="0"/>
        <v>53.6257956</v>
      </c>
      <c r="M4" s="34" t="s">
        <v>22</v>
      </c>
      <c r="N4" s="33">
        <v>100</v>
      </c>
      <c r="O4" s="33">
        <v>200</v>
      </c>
      <c r="P4" s="33">
        <f>((N4/O4)-1)*100</f>
        <v>-50</v>
      </c>
      <c r="Q4" s="33"/>
      <c r="R4" s="33">
        <f>Q4*O4</f>
        <v>0</v>
      </c>
      <c r="S4" s="33">
        <f>P4/100*Q4*O4</f>
        <v>0</v>
      </c>
    </row>
    <row r="5" s="1" customFormat="1" spans="5:8">
      <c r="E5" s="17">
        <v>2</v>
      </c>
      <c r="F5" s="18">
        <f>F4*(1+($D$3/100))</f>
        <v>2.197</v>
      </c>
      <c r="G5" s="19">
        <f>G4*(1-$C$3/100)</f>
        <v>31.19180892</v>
      </c>
      <c r="H5" s="20">
        <f t="shared" si="0"/>
        <v>68.52840419724</v>
      </c>
    </row>
    <row r="6" s="1" customFormat="1" spans="5:8">
      <c r="E6" s="17">
        <v>3</v>
      </c>
      <c r="F6" s="18">
        <f>F5*(1+($D$3/100))</f>
        <v>2.8561</v>
      </c>
      <c r="G6" s="19">
        <f>G5*(1-$C$3/100)</f>
        <v>30.66154816836</v>
      </c>
      <c r="H6" s="20">
        <f t="shared" si="0"/>
        <v>87.572447723653</v>
      </c>
    </row>
    <row r="7" s="1" customFormat="1" spans="5:8">
      <c r="E7" s="17">
        <v>4</v>
      </c>
      <c r="F7" s="18">
        <f>F6*(1+($D$3/100))</f>
        <v>3.71293</v>
      </c>
      <c r="G7" s="19">
        <f>G6*(1-$C$3/100)</f>
        <v>30.1403018494979</v>
      </c>
      <c r="H7" s="20">
        <f t="shared" si="0"/>
        <v>111.908830946056</v>
      </c>
    </row>
    <row r="8" s="1" customFormat="1" ht="15.15" spans="5:8">
      <c r="E8" s="17">
        <v>5</v>
      </c>
      <c r="F8" s="21">
        <f>F7*(1+($D$3/100))</f>
        <v>4.826809</v>
      </c>
      <c r="G8" s="22">
        <f>G7*(1-$C$3/100)</f>
        <v>29.6279167180564</v>
      </c>
      <c r="H8" s="20">
        <f t="shared" si="0"/>
        <v>143.008295065965</v>
      </c>
    </row>
    <row r="9" s="1" customFormat="1" ht="15.15" spans="5:8">
      <c r="E9" s="23">
        <v>6</v>
      </c>
      <c r="F9" s="21">
        <f>F8*(1+($D$3/100))</f>
        <v>6.2748517</v>
      </c>
      <c r="G9" s="22">
        <f>G8*(1-$C$3/100)</f>
        <v>29.1242421338495</v>
      </c>
      <c r="H9" s="24">
        <f t="shared" si="0"/>
        <v>182.750300264797</v>
      </c>
    </row>
    <row r="10" s="1" customFormat="1" ht="15.15" spans="5:8">
      <c r="E10" s="23">
        <v>7</v>
      </c>
      <c r="F10" s="21">
        <f>F9*(1+($D$3/100))</f>
        <v>8.15730721</v>
      </c>
      <c r="G10" s="22">
        <f>G9*(1-$C$3/100)</f>
        <v>28.629130017574</v>
      </c>
      <c r="H10" s="24">
        <f t="shared" si="0"/>
        <v>233.536608708384</v>
      </c>
    </row>
    <row r="11" s="1" customFormat="1" ht="15.15" spans="5:8">
      <c r="E11" s="23">
        <v>8</v>
      </c>
      <c r="F11" s="21">
        <f>F10*(1+($D$3/100))</f>
        <v>10.604499373</v>
      </c>
      <c r="G11" s="22">
        <f>G10*(1-$C$3/100)</f>
        <v>28.1424348072753</v>
      </c>
      <c r="H11" s="24">
        <f t="shared" si="0"/>
        <v>298.436432268444</v>
      </c>
    </row>
    <row r="12" s="1" customFormat="1" ht="15.15" spans="5:11">
      <c r="E12" s="25" t="s">
        <v>23</v>
      </c>
      <c r="F12" s="26">
        <f>SUM(F3:F11)*3</f>
        <v>124.858491849</v>
      </c>
      <c r="G12" s="27">
        <f>MIN(G3:G11)*(1-$C$3/100)</f>
        <v>27.6640134155516</v>
      </c>
      <c r="H12" s="28">
        <f t="shared" si="0"/>
        <v>3454.08699355627</v>
      </c>
      <c r="J12" s="31" t="s">
        <v>24</v>
      </c>
      <c r="K12" s="31" t="s">
        <v>25</v>
      </c>
    </row>
    <row r="13" s="1" customFormat="1" spans="5:11">
      <c r="E13" s="29"/>
      <c r="F13" s="30">
        <f>SUM(F3:F12)</f>
        <v>166.477989132</v>
      </c>
      <c r="G13" s="30"/>
      <c r="H13" s="30">
        <f>SUM(H3:H12)</f>
        <v>4675.41810833081</v>
      </c>
      <c r="I13" s="29"/>
      <c r="J13" s="30">
        <f>H13/F13</f>
        <v>28.0843019110694</v>
      </c>
      <c r="K13" s="30">
        <f>((-B3/H13)+1)*J13</f>
        <v>26.8829418931908</v>
      </c>
    </row>
  </sheetData>
  <mergeCells count="1">
    <mergeCell ref="A1:B1"/>
  </mergeCells>
  <conditionalFormatting sqref="S3">
    <cfRule type="cellIs" dxfId="1" priority="3" operator="lessThan">
      <formula>$B$3</formula>
    </cfRule>
    <cfRule type="cellIs" dxfId="0" priority="2" operator="greaterThan">
      <formula>$B$3</formula>
    </cfRule>
  </conditionalFormatting>
  <conditionalFormatting sqref="K13">
    <cfRule type="cellIs" dxfId="1" priority="8" operator="lessThan">
      <formula>$K$13</formula>
    </cfRule>
    <cfRule type="cellIs" dxfId="1" priority="7" operator="lessThan">
      <formula>$G$12</formula>
    </cfRule>
    <cfRule type="cellIs" dxfId="0" priority="6" operator="lessThan">
      <formula>$G$13</formula>
    </cfRule>
    <cfRule type="cellIs" dxfId="1" priority="5" operator="lessThan">
      <formula>$G$13</formula>
    </cfRule>
    <cfRule type="cellIs" dxfId="0" priority="4" operator="greaterThan">
      <formula>$G$13</formula>
    </cfRule>
    <cfRule type="cellIs" dxfId="2" priority="1" operator="lessThan">
      <formula>$G$12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formula ganancias</vt:lpstr>
      <vt:lpstr>grilla</vt:lpstr>
      <vt:lpstr>pruebas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Gomez Freites</cp:lastModifiedBy>
  <dcterms:created xsi:type="dcterms:W3CDTF">2022-08-25T14:05:00Z</dcterms:created>
  <dcterms:modified xsi:type="dcterms:W3CDTF">2022-08-31T12:13:09Z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F32F642E3B1B4F5AB737450934E80869</vt:lpwstr>
  </property>
  <property fmtid="{D5CDD505-2E9C-101B-9397-08002B2CF9AE}" pid="3" name="KSOProductBuildVer">
    <vt:lpwstr>1033-11.2.0.11254</vt:lpwstr>
  </property>
</Properties>
</file>