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<sst xmlns="http://schemas.openxmlformats.org/spreadsheetml/2006/main" count="87" uniqueCount="60">
  <si>
    <t>SALDO INICIAL</t>
  </si>
  <si>
    <t>PORCENTAJE DIARIO DE GANANCIAS</t>
  </si>
  <si>
    <t>DIAS</t>
  </si>
  <si>
    <t>SALDO TOTAL AL FINAL</t>
  </si>
  <si>
    <t>GANANCIA TOTAL</t>
  </si>
  <si>
    <t>4.3</t>
  </si>
  <si>
    <t>30</t>
  </si>
  <si>
    <t>calculadora diaria</t>
  </si>
  <si>
    <t>ganancia diaria</t>
  </si>
  <si>
    <t>38.87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</si>
  <si>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</si>
  <si>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</si>
  <si>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</si>
  <si>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</si>
  <si>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</si>
  <si>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</si>
  <si>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</si>
  <si>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</si>
  <si>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</si>
  <si>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</si>
  <si>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</si>
  <si>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</si>
  <si>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</si>
  <si>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</si>
  <si>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</si>
  <si>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</si>
  <si>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</si>
  <si>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</si>
  <si>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</si>
  <si>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</si>
  <si>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</si>
  <si>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</si>
  <si>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</si>
  <si>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</si>
  <si>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</si>
  <si>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</si>
  <si>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</si>
  <si>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</si>
  <si>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</si>
  <si>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</si>
  <si>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</si>
  <si>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940</t>
  </si>
  <si>
    <t>1.4860</t>
  </si>
  <si>
    <t>Soporta una varación en contra %</t>
  </si>
  <si>
    <t>26</t>
  </si>
  <si>
    <t>Automáico 6. manual 19</t>
  </si>
  <si>
    <t>peor de los casos</t>
  </si>
  <si>
    <t>donde quedaría el precio al final</t>
  </si>
  <si>
    <t>distancia entre posicion y precio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</si>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</sst>
</file>

<file path=xl/styles.xml><?xml version="1.0" encoding="utf-8"?>
<styleSheet xmlns="http://schemas.openxmlformats.org/spreadsheetml/2006/main">
  <numFmts count="6">
    <numFmt numFmtId="176" formatCode="0.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8" borderId="2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31" borderId="25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31" borderId="24" applyNumberFormat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80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3" sqref="C3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</row>
    <row r="2" ht="19.5" customHeight="1" spans="1:5">
      <c r="A2" s="74">
        <v>901.84</v>
      </c>
      <c r="B2" s="74" t="s">
        <v>5</v>
      </c>
      <c r="C2" s="74" t="s">
        <v>6</v>
      </c>
      <c r="D2" s="75">
        <f>POWER(1+(B2/100),C2)*A2</f>
        <v>3189.03104278684</v>
      </c>
      <c r="E2" s="75">
        <f>D2-A2</f>
        <v>2287.19104278684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6"/>
      <c r="B6" s="76"/>
    </row>
    <row r="7" spans="1:2">
      <c r="A7" s="77" t="s">
        <v>7</v>
      </c>
      <c r="B7" s="77"/>
    </row>
    <row r="8" spans="1:2">
      <c r="A8" s="78" t="s">
        <v>8</v>
      </c>
      <c r="B8" s="78" t="s">
        <v>1</v>
      </c>
    </row>
    <row r="9" spans="1:2">
      <c r="A9" s="79" t="s">
        <v>9</v>
      </c>
      <c r="B9" s="78">
        <f>A9*100/A2</f>
        <v>4.3100771755522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10</v>
      </c>
      <c r="B1" s="44" t="s">
        <v>11</v>
      </c>
    </row>
    <row r="2" s="42" customFormat="1" ht="15.15" spans="4:7">
      <c r="D2" s="45" t="s">
        <v>12</v>
      </c>
      <c r="E2" s="46" t="s">
        <v>13</v>
      </c>
      <c r="F2" s="47" t="s">
        <v>14</v>
      </c>
      <c r="G2" s="48" t="s">
        <v>15</v>
      </c>
    </row>
    <row r="3" s="42" customFormat="1" spans="1:10">
      <c r="A3" s="49" t="s">
        <v>16</v>
      </c>
      <c r="B3" s="50">
        <v>328.24</v>
      </c>
      <c r="D3" s="51" t="s">
        <v>17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18</v>
      </c>
      <c r="J3" s="67">
        <f>IF(B1="BUY",(J10/I10)-1,(I10/J10)-1)*100</f>
        <v>-1.1306113867434</v>
      </c>
    </row>
    <row r="4" s="42" customFormat="1" spans="1:10">
      <c r="A4" s="49" t="s">
        <v>19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20</v>
      </c>
      <c r="J4" s="67">
        <f>E18</f>
        <v>462001.227212826</v>
      </c>
    </row>
    <row r="5" s="42" customFormat="1" spans="1:10">
      <c r="A5" s="49" t="s">
        <v>21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22</v>
      </c>
      <c r="J5" s="67">
        <f>J4*J10</f>
        <v>2903.20797975916</v>
      </c>
    </row>
    <row r="6" s="42" customFormat="1" spans="1:10">
      <c r="A6" s="49" t="s">
        <v>23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24</v>
      </c>
      <c r="J6" s="67">
        <f>J3/100*J4*J10</f>
        <v>-32.824</v>
      </c>
    </row>
    <row r="7" s="42" customFormat="1" spans="1:10">
      <c r="A7" s="49" t="s">
        <v>25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26</v>
      </c>
      <c r="J7" s="64">
        <f>IF(B1="BUY",(J10/F3)-1,(F3/J10)-1)*100</f>
        <v>-13.1283491593311</v>
      </c>
    </row>
    <row r="8" s="42" customFormat="1" spans="1:7">
      <c r="A8" s="49" t="s">
        <v>27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28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29</v>
      </c>
      <c r="J9" s="49" t="s">
        <v>30</v>
      </c>
    </row>
    <row r="10" s="42" customFormat="1" ht="17.4" spans="1:10">
      <c r="A10" s="59" t="s">
        <v>31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32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33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34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35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36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37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38</v>
      </c>
      <c r="B17" s="60">
        <f>IF(B1="BUY",((B4/B15)+1)*B16,((B4/-B15)+1)*B16)</f>
        <v>0.00553004743032399</v>
      </c>
      <c r="D17" s="61" t="s">
        <v>33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39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40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7" sqref="C17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10</v>
      </c>
      <c r="B1" s="17" t="s">
        <v>11</v>
      </c>
    </row>
    <row r="2" s="14" customFormat="1" ht="15.15" spans="4:7">
      <c r="D2" s="18" t="s">
        <v>12</v>
      </c>
      <c r="E2" s="19" t="s">
        <v>13</v>
      </c>
      <c r="F2" s="20" t="s">
        <v>14</v>
      </c>
      <c r="G2" s="21" t="s">
        <v>15</v>
      </c>
    </row>
    <row r="3" s="14" customFormat="1" spans="1:10">
      <c r="A3" s="22" t="s">
        <v>16</v>
      </c>
      <c r="B3" s="23" t="s">
        <v>41</v>
      </c>
      <c r="D3" s="24" t="s">
        <v>17</v>
      </c>
      <c r="E3" s="25">
        <f>G3/F3</f>
        <v>164.468371467026</v>
      </c>
      <c r="F3" s="26" t="s">
        <v>42</v>
      </c>
      <c r="G3" s="27">
        <f>B8</f>
        <v>244.4</v>
      </c>
      <c r="I3" s="22" t="s">
        <v>18</v>
      </c>
      <c r="J3" s="36">
        <f>IF(B1="BUY",((I10/J10)-1)*-100,((I10/J10)-1)*100)</f>
        <v>-8.63399354807184</v>
      </c>
    </row>
    <row r="4" s="14" customFormat="1" spans="1:10">
      <c r="A4" s="22" t="s">
        <v>19</v>
      </c>
      <c r="B4" s="28">
        <f>-B3*$B$10/100</f>
        <v>-94</v>
      </c>
      <c r="D4" s="29">
        <v>1</v>
      </c>
      <c r="E4" s="25">
        <f>E3*(1+$B$6/100)</f>
        <v>213.808882907133</v>
      </c>
      <c r="F4" s="30">
        <f>IF($B$1="BUY",F3*(1-$B$5/100),F3*(1+$B$5/100))</f>
        <v>1.511262</v>
      </c>
      <c r="G4" s="27">
        <f t="shared" ref="G4:G17" si="0">E4*F4</f>
        <v>323.12124</v>
      </c>
      <c r="I4" s="22" t="s">
        <v>20</v>
      </c>
      <c r="J4" s="36">
        <f>E18</f>
        <v>656.228802153432</v>
      </c>
    </row>
    <row r="5" s="14" customFormat="1" spans="1:10">
      <c r="A5" s="22" t="s">
        <v>21</v>
      </c>
      <c r="B5" s="28">
        <v>1.7</v>
      </c>
      <c r="D5" s="29">
        <v>2</v>
      </c>
      <c r="E5" s="25">
        <f>E4*(1+$B$6/100)</f>
        <v>277.951547779273</v>
      </c>
      <c r="F5" s="30">
        <f>IF($B$1="BUY",F4*(1-$B$5/100),F4*(1+$B$5/100))</f>
        <v>1.536953454</v>
      </c>
      <c r="G5" s="27">
        <f t="shared" si="0"/>
        <v>427.198591404</v>
      </c>
      <c r="I5" s="22" t="s">
        <v>22</v>
      </c>
      <c r="J5" s="36">
        <f>J4*J10</f>
        <v>1088.719831404</v>
      </c>
    </row>
    <row r="6" s="14" customFormat="1" spans="1:10">
      <c r="A6" s="22" t="s">
        <v>23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24</v>
      </c>
      <c r="J6" s="36">
        <f>J3/100*J4*J10</f>
        <v>-94</v>
      </c>
    </row>
    <row r="7" s="14" customFormat="1" spans="1:10">
      <c r="A7" s="22" t="s">
        <v>25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43</v>
      </c>
      <c r="J7" s="28">
        <f>IF(B1="BUY",(((J10/F3)-1)*-1),(J10/F3)-1)*100</f>
        <v>11.6457091382302</v>
      </c>
    </row>
    <row r="8" s="14" customFormat="1" spans="1:7">
      <c r="A8" s="22" t="s">
        <v>27</v>
      </c>
      <c r="B8" s="28">
        <f>B3*$B$9/100</f>
        <v>244.4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39</v>
      </c>
      <c r="B9" s="28" t="s">
        <v>44</v>
      </c>
      <c r="C9" s="14" t="s">
        <v>45</v>
      </c>
      <c r="D9" s="29">
        <v>6</v>
      </c>
      <c r="E9" s="25"/>
      <c r="F9" s="30"/>
      <c r="G9" s="27">
        <f t="shared" si="0"/>
        <v>0</v>
      </c>
      <c r="I9" s="22" t="s">
        <v>29</v>
      </c>
      <c r="J9" s="22" t="s">
        <v>30</v>
      </c>
    </row>
    <row r="10" s="14" customFormat="1" ht="17.4" spans="1:10">
      <c r="A10" s="22" t="s">
        <v>40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1.6590552377941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46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47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1.6590552377941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48</v>
      </c>
    </row>
    <row r="17" s="14" customFormat="1" ht="18.15" spans="4:10">
      <c r="D17" s="31" t="s">
        <v>33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9.44989704963692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656.228802153432</v>
      </c>
      <c r="F18" s="35"/>
      <c r="G18" s="35">
        <f>SUM(G3:G17)</f>
        <v>994.719831404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45" zoomScaleNormal="145" workbookViewId="0">
      <selection activeCell="B5" sqref="B5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49</v>
      </c>
      <c r="B2" s="2"/>
      <c r="C2" s="2"/>
      <c r="D2" s="2"/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</row>
    <row r="3" spans="1:11">
      <c r="A3" s="5" t="s">
        <v>16</v>
      </c>
      <c r="B3" s="6">
        <v>927</v>
      </c>
      <c r="C3" s="2"/>
      <c r="D3" s="7" t="s">
        <v>57</v>
      </c>
      <c r="E3" s="6">
        <v>1075</v>
      </c>
      <c r="F3" s="6">
        <v>0.2442</v>
      </c>
      <c r="G3" s="8">
        <f t="shared" ref="G3:G6" si="0">E3/F3</f>
        <v>4402.1294021294</v>
      </c>
      <c r="H3" s="9">
        <f>IF(A2="BUY",((I3/J3)-1)*-100,((I3/J3)-1)*100)</f>
        <v>-9.43703552886084</v>
      </c>
      <c r="I3" s="9">
        <f>SUM(E3:E4)/SUM(G3:G4)</f>
        <v>0.2442</v>
      </c>
      <c r="J3" s="9">
        <f>IF(A2="BUY",((B5/SUM(E3:E4))+1)*I3,((B5/-SUM(E3:E4))+1)*I3)</f>
        <v>0.223142009302326</v>
      </c>
      <c r="K3" s="11">
        <f>H3/100*SUM(G3:G4)*J3</f>
        <v>-92.7</v>
      </c>
    </row>
    <row r="4" spans="1:11">
      <c r="A4" s="5" t="s">
        <v>58</v>
      </c>
      <c r="B4" s="1">
        <v>10</v>
      </c>
      <c r="C4" s="2"/>
      <c r="D4" s="7" t="s">
        <v>59</v>
      </c>
      <c r="E4" s="6">
        <v>0</v>
      </c>
      <c r="F4" s="6">
        <v>0.241</v>
      </c>
      <c r="G4" s="8">
        <f t="shared" si="0"/>
        <v>0</v>
      </c>
      <c r="H4" s="10"/>
      <c r="I4" s="10"/>
      <c r="J4" s="10"/>
      <c r="K4" s="12"/>
    </row>
    <row r="5" spans="1:10">
      <c r="A5" s="5" t="s">
        <v>19</v>
      </c>
      <c r="B5" s="8">
        <f>-B3*B4/100</f>
        <v>-92.7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24</v>
      </c>
      <c r="E6" s="8"/>
      <c r="F6" s="8"/>
      <c r="G6" s="8"/>
      <c r="H6" s="8">
        <f>IF(A2="BUY",((F3/J6)-1)*-100,((F3/J6)-1)*100)</f>
        <v>0.731707317073171</v>
      </c>
      <c r="I6" s="8"/>
      <c r="J6" s="6">
        <v>0.246</v>
      </c>
      <c r="K6" s="13">
        <f>H6/100*SUM(G3:G4)*J6</f>
        <v>7.92383292383293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2022-10-29T20:18:45Z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