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formula ganancias" sheetId="1" r:id="rId1"/>
    <sheet name="GRILLA" sheetId="6" r:id="rId2"/>
    <sheet name="CALCULADORA" sheetId="9" r:id="rId3"/>
  </sheets>
  <calcPr calcId="144525"/>
</workbook>
</file>

<file path=xl/sharedStrings.xml><?xml version="1.0" encoding="utf-8"?>
<sst xmlns="http://schemas.openxmlformats.org/spreadsheetml/2006/main" count="55" uniqueCount="46">
  <si>
    <t>SALDO INICIAL</t>
  </si>
  <si>
    <t>PORCENTAJE DIARIO DE GANANCIAS</t>
  </si>
  <si>
    <t>DIAS</t>
  </si>
  <si>
    <t>FORMULA</t>
  </si>
  <si>
    <t>ganancia</t>
  </si>
  <si>
    <t>ALL IN ONE</t>
  </si>
  <si>
    <t>BUY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</si>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</sst>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6F5E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20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2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26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29" borderId="25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8" fontId="0" fillId="3" borderId="10" xfId="0" applyNumberFormat="1" applyFont="1" applyFill="1" applyBorder="1" applyAlignment="1">
      <alignment vertical="center"/>
    </xf>
    <xf numFmtId="178" fontId="0" fillId="3" borderId="11" xfId="0" applyNumberFormat="1" applyFont="1" applyFill="1" applyBorder="1" applyAlignment="1">
      <alignment vertical="center"/>
    </xf>
    <xf numFmtId="178" fontId="0" fillId="0" borderId="12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8" fontId="0" fillId="3" borderId="14" xfId="0" applyNumberFormat="1" applyFont="1" applyFill="1" applyBorder="1" applyAlignment="1">
      <alignment vertical="center"/>
    </xf>
    <xf numFmtId="178" fontId="0" fillId="3" borderId="15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left" vertical="center"/>
    </xf>
    <xf numFmtId="178" fontId="0" fillId="3" borderId="17" xfId="0" applyNumberFormat="1" applyFont="1" applyFill="1" applyBorder="1" applyAlignment="1">
      <alignment vertical="center"/>
    </xf>
    <xf numFmtId="178" fontId="5" fillId="3" borderId="18" xfId="0" applyNumberFormat="1" applyFont="1" applyFill="1" applyBorder="1" applyAlignment="1">
      <alignment vertical="center"/>
    </xf>
    <xf numFmtId="178" fontId="0" fillId="0" borderId="19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78" fontId="1" fillId="0" borderId="0" xfId="0" applyNumberFormat="1" applyFont="1" applyFill="1" applyAlignment="1">
      <alignment vertical="center"/>
    </xf>
    <xf numFmtId="178" fontId="0" fillId="5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40" customWidth="1"/>
    <col min="2" max="2" width="34.287037037037" style="40" customWidth="1"/>
    <col min="3" max="3" width="14.1481481481481" style="41" customWidth="1"/>
  </cols>
  <sheetData>
    <row r="1" ht="19.5" customHeight="1" spans="1:3">
      <c r="A1" s="42" t="s">
        <v>0</v>
      </c>
      <c r="B1" s="42" t="s">
        <v>1</v>
      </c>
      <c r="C1" s="43" t="s">
        <v>2</v>
      </c>
    </row>
    <row r="2" ht="19.5" customHeight="1" spans="1:3">
      <c r="A2" s="44">
        <v>205</v>
      </c>
      <c r="B2" s="45">
        <v>0.75</v>
      </c>
      <c r="C2" s="44">
        <v>30</v>
      </c>
    </row>
    <row r="3" ht="19.5" customHeight="1"/>
    <row r="4" ht="19.5" customHeight="1" spans="1:2">
      <c r="A4" s="42" t="s">
        <v>3</v>
      </c>
      <c r="B4" s="42" t="s">
        <v>4</v>
      </c>
    </row>
    <row r="5" ht="19.5" customHeight="1" spans="1:2">
      <c r="A5" s="45">
        <f>POWER(1+(B2/100),C2)*A2</f>
        <v>256.510711583785</v>
      </c>
      <c r="B5" s="45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B18" sqref="B18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5" t="s">
        <v>5</v>
      </c>
      <c r="B1" s="2" t="s">
        <v>6</v>
      </c>
    </row>
    <row r="2" s="1" customFormat="1" ht="15.15" spans="4:7">
      <c r="D2" s="16" t="s">
        <v>7</v>
      </c>
      <c r="E2" s="17" t="s">
        <v>8</v>
      </c>
      <c r="F2" s="18" t="s">
        <v>9</v>
      </c>
      <c r="G2" s="19" t="s">
        <v>10</v>
      </c>
    </row>
    <row r="3" s="1" customFormat="1" spans="1:10">
      <c r="A3" s="5" t="s">
        <v>11</v>
      </c>
      <c r="B3" s="20">
        <v>320.28</v>
      </c>
      <c r="D3" s="21" t="s">
        <v>12</v>
      </c>
      <c r="E3" s="22">
        <f>G3/F3</f>
        <v>3520.20516578128</v>
      </c>
      <c r="F3" s="23">
        <v>0.005459</v>
      </c>
      <c r="G3" s="24">
        <f>B8</f>
        <v>19.2168</v>
      </c>
      <c r="I3" s="5" t="s">
        <v>13</v>
      </c>
      <c r="J3" s="36">
        <f>IF(B1="BUY",(J10/I10)-1,(I10/J10)-1)*100</f>
        <v>-1.48327505872033</v>
      </c>
    </row>
    <row r="4" s="1" customFormat="1" spans="1:10">
      <c r="A4" s="5" t="s">
        <v>14</v>
      </c>
      <c r="B4" s="6">
        <f>-B3*$B$19/100</f>
        <v>-32.028</v>
      </c>
      <c r="D4" s="25">
        <v>1</v>
      </c>
      <c r="E4" s="26">
        <f>E3*(1+$B$6/100)</f>
        <v>4576.26671551566</v>
      </c>
      <c r="F4" s="27">
        <f>IF($B$1="BUY",F3*(1-$B$5/100),F3*(1+$B$5/100))</f>
        <v>0.005366197</v>
      </c>
      <c r="G4" s="24">
        <f t="shared" ref="G4:G16" si="0">E4*F4</f>
        <v>24.55714872</v>
      </c>
      <c r="I4" s="5" t="s">
        <v>15</v>
      </c>
      <c r="J4" s="36">
        <f>E18</f>
        <v>450797.444101035</v>
      </c>
    </row>
    <row r="5" s="1" customFormat="1" spans="1:10">
      <c r="A5" s="5" t="s">
        <v>16</v>
      </c>
      <c r="B5" s="6">
        <v>1.7</v>
      </c>
      <c r="D5" s="25">
        <v>2</v>
      </c>
      <c r="E5" s="26">
        <f>E4*(1+$B$6/100)</f>
        <v>5949.14673017036</v>
      </c>
      <c r="F5" s="27">
        <f t="shared" ref="F5:F12" si="1">IF($B$1="BUY",F4*(1-$B$5/100),F4*(1+$B$5/100))</f>
        <v>0.005274971651</v>
      </c>
      <c r="G5" s="24">
        <f t="shared" si="0"/>
        <v>31.381580349288</v>
      </c>
      <c r="I5" s="5" t="s">
        <v>17</v>
      </c>
      <c r="J5" s="36">
        <f>J4*J10</f>
        <v>2127.24784109933</v>
      </c>
    </row>
    <row r="6" s="1" customFormat="1" spans="1:10">
      <c r="A6" s="5" t="s">
        <v>18</v>
      </c>
      <c r="B6" s="6">
        <v>30</v>
      </c>
      <c r="D6" s="25">
        <v>3</v>
      </c>
      <c r="E6" s="26">
        <f>E5*(1+$B$6/100)</f>
        <v>7733.89074922147</v>
      </c>
      <c r="F6" s="27">
        <f t="shared" si="1"/>
        <v>0.005185297132933</v>
      </c>
      <c r="G6" s="24">
        <f t="shared" si="0"/>
        <v>40.1025215283551</v>
      </c>
      <c r="I6" s="5" t="s">
        <v>19</v>
      </c>
      <c r="J6" s="36">
        <f>J3/100*J4*J10</f>
        <v>-31.5529366641931</v>
      </c>
    </row>
    <row r="7" s="1" customFormat="1" spans="1:10">
      <c r="A7" s="5" t="s">
        <v>20</v>
      </c>
      <c r="B7" s="6">
        <v>10</v>
      </c>
      <c r="D7" s="25">
        <v>4</v>
      </c>
      <c r="E7" s="26">
        <f>E6*(1+$B$6/100)</f>
        <v>10054.0579739879</v>
      </c>
      <c r="F7" s="27">
        <f t="shared" si="1"/>
        <v>0.00509714708167314</v>
      </c>
      <c r="G7" s="24">
        <f t="shared" si="0"/>
        <v>51.247012261085</v>
      </c>
      <c r="I7" s="5" t="s">
        <v>21</v>
      </c>
      <c r="J7" s="8">
        <f>IF(B1="BUY",(J10/F3)-1,(F3/J10)-1)*100</f>
        <v>-13.5582496633238</v>
      </c>
    </row>
    <row r="8" s="1" customFormat="1" spans="1:7">
      <c r="A8" s="5" t="s">
        <v>22</v>
      </c>
      <c r="B8" s="6">
        <f>B3*$B$18/100</f>
        <v>19.2168</v>
      </c>
      <c r="D8" s="25">
        <v>5</v>
      </c>
      <c r="E8" s="26">
        <f>E7*(1+$B$6/100)</f>
        <v>13070.2753661843</v>
      </c>
      <c r="F8" s="27">
        <f t="shared" si="1"/>
        <v>0.0050104955812847</v>
      </c>
      <c r="G8" s="24">
        <f t="shared" si="0"/>
        <v>65.4885569684405</v>
      </c>
    </row>
    <row r="9" s="1" customFormat="1" spans="1:10">
      <c r="A9" s="28" t="s">
        <v>23</v>
      </c>
      <c r="B9" s="29">
        <v>8</v>
      </c>
      <c r="D9" s="25">
        <v>6</v>
      </c>
      <c r="E9" s="26">
        <f>E8*(1+$B$6/100)</f>
        <v>16991.3579760396</v>
      </c>
      <c r="F9" s="27">
        <f t="shared" si="1"/>
        <v>0.00492531715640286</v>
      </c>
      <c r="G9" s="24">
        <f t="shared" si="0"/>
        <v>83.6878269499702</v>
      </c>
      <c r="I9" s="5" t="s">
        <v>24</v>
      </c>
      <c r="J9" s="5" t="s">
        <v>25</v>
      </c>
    </row>
    <row r="10" s="1" customFormat="1" ht="17.4" spans="1:10">
      <c r="A10" s="28" t="s">
        <v>26</v>
      </c>
      <c r="B10" s="29">
        <f>((1-POWER(1+$B$6/100,$B$9+1))/(1-(1+$B$6/100)))*$E$3</f>
        <v>112699.361025259</v>
      </c>
      <c r="D10" s="25">
        <v>7</v>
      </c>
      <c r="E10" s="26">
        <f>E9*(1+$B$6/100)</f>
        <v>22088.7653688514</v>
      </c>
      <c r="F10" s="27">
        <f>IF($B$1="BUY",F9*(1-$B$5/100),F9*(1+$B$5/100))</f>
        <v>0.00484158676474401</v>
      </c>
      <c r="G10" s="24">
        <f t="shared" si="0"/>
        <v>106.944674059367</v>
      </c>
      <c r="I10" s="37">
        <f>G18/E18</f>
        <v>0.00478990258120314</v>
      </c>
      <c r="J10" s="38">
        <f>IF(B1="BUY",((B4/G18)+1)*I10,((B4/-G18)+1)*I10)</f>
        <v>0.00471885515087915</v>
      </c>
    </row>
    <row r="11" s="1" customFormat="1" spans="1:7">
      <c r="A11" s="28" t="s">
        <v>27</v>
      </c>
      <c r="B11" s="29">
        <f>((1-POWER(1+$B$6/100,$B$9+1))/(1-(1+$B$6/100)))*$G$3</f>
        <v>615.225811836888</v>
      </c>
      <c r="D11" s="25">
        <v>8</v>
      </c>
      <c r="E11" s="26">
        <f>E10*(1+$B$6/100)</f>
        <v>28715.3949795069</v>
      </c>
      <c r="F11" s="27">
        <f>IF($B$1="BUY",F10*(1-$B$5/100),F10*(1+$B$5/100))</f>
        <v>0.00475927978974336</v>
      </c>
      <c r="G11" s="24">
        <f t="shared" si="0"/>
        <v>136.664598980465</v>
      </c>
    </row>
    <row r="12" s="1" customFormat="1" spans="1:7">
      <c r="A12" s="28" t="s">
        <v>28</v>
      </c>
      <c r="B12" s="29">
        <f>B10*3</f>
        <v>338098.083075777</v>
      </c>
      <c r="D12" s="25">
        <v>9</v>
      </c>
      <c r="E12" s="26"/>
      <c r="F12" s="27"/>
      <c r="G12" s="24">
        <f t="shared" si="0"/>
        <v>0</v>
      </c>
    </row>
    <row r="13" s="1" customFormat="1" spans="1:7">
      <c r="A13" s="28" t="s">
        <v>29</v>
      </c>
      <c r="B13" s="29">
        <f>B11*3</f>
        <v>1845.67743551066</v>
      </c>
      <c r="D13" s="25">
        <v>10</v>
      </c>
      <c r="E13" s="26"/>
      <c r="F13" s="27"/>
      <c r="G13" s="24">
        <f t="shared" si="0"/>
        <v>0</v>
      </c>
    </row>
    <row r="14" s="1" customFormat="1" spans="1:7">
      <c r="A14" s="28" t="s">
        <v>30</v>
      </c>
      <c r="B14" s="29">
        <f>B12+B10</f>
        <v>450797.444101035</v>
      </c>
      <c r="D14" s="25">
        <v>11</v>
      </c>
      <c r="E14" s="26"/>
      <c r="F14" s="27"/>
      <c r="G14" s="24">
        <f t="shared" si="0"/>
        <v>0</v>
      </c>
    </row>
    <row r="15" s="1" customFormat="1" spans="1:7">
      <c r="A15" s="28" t="s">
        <v>31</v>
      </c>
      <c r="B15" s="29">
        <f>B13+B11</f>
        <v>2460.90324734755</v>
      </c>
      <c r="D15" s="25">
        <v>12</v>
      </c>
      <c r="E15" s="26"/>
      <c r="F15" s="27"/>
      <c r="G15" s="24">
        <f t="shared" si="0"/>
        <v>0</v>
      </c>
    </row>
    <row r="16" s="1" customFormat="1" spans="1:7">
      <c r="A16" s="28" t="s">
        <v>32</v>
      </c>
      <c r="B16" s="29">
        <f>B15/B14</f>
        <v>0.005459</v>
      </c>
      <c r="D16" s="25">
        <v>13</v>
      </c>
      <c r="E16" s="26"/>
      <c r="F16" s="27"/>
      <c r="G16" s="24">
        <f t="shared" si="0"/>
        <v>0</v>
      </c>
    </row>
    <row r="17" s="1" customFormat="1" ht="18.15" spans="1:10">
      <c r="A17" s="28" t="s">
        <v>33</v>
      </c>
      <c r="B17" s="29">
        <f>IF(B1="BUY",((B4/B15)+1)*B16,((B4/-B15)+1)*B16)</f>
        <v>0.00538795256967601</v>
      </c>
      <c r="D17" s="30" t="s">
        <v>28</v>
      </c>
      <c r="E17" s="31">
        <f>SUM(E3:E15)*3</f>
        <v>338098.083075777</v>
      </c>
      <c r="F17" s="32">
        <f>IF(B1="BUY",MIN(F3:F16)*(1-($B$5/3)/100),MAX(F3:F16)*(1+($B$5/3)/100))</f>
        <v>0.00473231053760148</v>
      </c>
      <c r="G17" s="33">
        <f>E17*F17</f>
        <v>1599.98512128236</v>
      </c>
      <c r="J17" s="39"/>
    </row>
    <row r="18" s="1" customFormat="1" spans="1:10">
      <c r="A18" s="5" t="s">
        <v>34</v>
      </c>
      <c r="B18" s="34">
        <v>6</v>
      </c>
      <c r="D18" s="2"/>
      <c r="E18" s="35">
        <f>SUM(E3:E17)</f>
        <v>450797.444101035</v>
      </c>
      <c r="F18" s="35"/>
      <c r="G18" s="35">
        <f>SUM(G3:G17)</f>
        <v>2159.27584109933</v>
      </c>
      <c r="H18" s="2"/>
      <c r="J18" s="39"/>
    </row>
    <row r="19" s="1" customFormat="1" spans="1:10">
      <c r="A19" s="5" t="s">
        <v>35</v>
      </c>
      <c r="B19" s="34">
        <v>10</v>
      </c>
      <c r="J19" s="39"/>
    </row>
    <row r="20" s="1" customFormat="1" spans="10:10">
      <c r="J20" s="39"/>
    </row>
    <row r="21" s="1" customFormat="1" spans="10:10">
      <c r="J21" s="39"/>
    </row>
    <row r="22" spans="10:10">
      <c r="J22" s="39"/>
    </row>
    <row r="23" spans="10:10">
      <c r="J23" s="39"/>
    </row>
    <row r="24" spans="10:10">
      <c r="J24" s="39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60" zoomScaleNormal="160" workbookViewId="0">
      <selection activeCell="J3" sqref="J3:J4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2" t="s">
        <v>6</v>
      </c>
      <c r="B2" s="1"/>
      <c r="C2" s="1"/>
      <c r="D2" s="1"/>
      <c r="E2" s="3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</row>
    <row r="3" spans="1:11">
      <c r="A3" s="5" t="s">
        <v>11</v>
      </c>
      <c r="B3" s="6">
        <v>314</v>
      </c>
      <c r="C3" s="1"/>
      <c r="D3" s="7" t="s">
        <v>43</v>
      </c>
      <c r="E3" s="8">
        <v>221.14</v>
      </c>
      <c r="F3" s="9">
        <v>0.005201</v>
      </c>
      <c r="G3" s="8">
        <f>E3/F3</f>
        <v>42518.746394924</v>
      </c>
      <c r="H3" s="10">
        <f>IF(A2="BUY",(J3/I3)-1,(I3/J3)-1)*100</f>
        <v>-2.37673524380461</v>
      </c>
      <c r="I3" s="10">
        <f>SUM(E3:E4)/SUM(G3:G4)</f>
        <v>0.00503255488662331</v>
      </c>
      <c r="J3" s="12">
        <f>IF(A2="BUY",((B4/SUM(E3:E4))+1)*I3,((B4/-SUM(E3:E4))+1)*I3)</f>
        <v>0.00491294438096912</v>
      </c>
      <c r="K3" s="13">
        <f>H3/100*SUM(G3:G4)*J3</f>
        <v>-30.6537051334455</v>
      </c>
    </row>
    <row r="4" spans="1:11">
      <c r="A4" s="5" t="s">
        <v>14</v>
      </c>
      <c r="B4" s="6">
        <f>-B3*10/100</f>
        <v>-31.4</v>
      </c>
      <c r="C4" s="1"/>
      <c r="D4" s="7" t="s">
        <v>44</v>
      </c>
      <c r="E4" s="8">
        <v>1100</v>
      </c>
      <c r="F4" s="9">
        <v>0.005</v>
      </c>
      <c r="G4" s="8">
        <f>E4/F4</f>
        <v>220000</v>
      </c>
      <c r="H4" s="11"/>
      <c r="I4" s="11"/>
      <c r="J4" s="11"/>
      <c r="K4" s="14"/>
    </row>
    <row r="5" spans="1:10">
      <c r="A5" s="5" t="s">
        <v>16</v>
      </c>
      <c r="B5" s="6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18</v>
      </c>
      <c r="B6" s="6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20</v>
      </c>
      <c r="B7" s="6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5" t="s">
        <v>22</v>
      </c>
      <c r="B8" s="6">
        <f>B3*10/100</f>
        <v>31.4</v>
      </c>
      <c r="C8" s="1"/>
      <c r="D8" s="1"/>
      <c r="E8" s="1"/>
      <c r="F8" s="1"/>
      <c r="G8" s="1"/>
      <c r="H8" s="1"/>
      <c r="I8" s="1"/>
      <c r="J8" s="1"/>
    </row>
    <row r="9" spans="1:10">
      <c r="A9" s="5" t="s">
        <v>23</v>
      </c>
      <c r="B9" s="8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5" t="s">
        <v>45</v>
      </c>
      <c r="B10" s="8">
        <f>((1-POWER(1+$B$6/100,B9+1))/(1-(1+$B$6/100)))*E3</f>
        <v>3888.26901646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GRILLA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2022-09-16T11:01:30Z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