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formulas" sheetId="2" r:id="rId2"/>
    <sheet name="Sheet1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<sst xmlns="http://schemas.openxmlformats.org/spreadsheetml/2006/main" count="34" uniqueCount="28">
  <si>
    <t>SALDO INICIAL</t>
  </si>
  <si>
    <t>PORCENTAJE DIARIO DE GANANCIAS</t>
  </si>
  <si>
    <t>DIAS</t>
  </si>
  <si>
    <t>FORMULA</t>
  </si>
  <si>
    <t>ganancia</t>
  </si>
  <si>
    <t>tamaño posición</t>
  </si>
  <si>
    <t>apalancamiento</t>
  </si>
  <si>
    <t>margen</t>
  </si>
  <si>
    <t>precio de entrada</t>
  </si>
  <si>
    <t>precio de salida</t>
  </si>
  <si>
    <t>variación %</t>
  </si>
  <si>
    <t>pnl</t>
  </si>
  <si>
    <t>capital</t>
  </si>
  <si>
    <t>perdida</t>
  </si>
  <si>
    <t>cantidad</t>
  </si>
  <si>
    <t>precio</t>
  </si>
  <si>
    <t>cantidad en usdt</t>
  </si>
  <si>
    <t>precio de la posicion al final</t>
  </si>
  <si>
    <t>precio stop deberia ser</t>
  </si>
  <si>
    <t>entrada</t>
  </si>
  <si>
    <t>salida</t>
  </si>
  <si>
    <t>variacion porc</t>
  </si>
  <si>
    <t>cantidad crypto</t>
  </si>
  <si>
    <t>tamaño usdt</t>
  </si>
  <si>
    <t>pp</t>
  </si>
  <si>
    <t>long</t>
  </si>
  <si>
    <t>short</t>
  </si>
  <si>
    <t>ataque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</si>
</sst>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theme="4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2D2D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5B9BD5"/>
      </left>
      <right style="thin">
        <color rgb="FFC6C6C6"/>
      </right>
      <top style="thin">
        <color rgb="FF5B9BD5"/>
      </top>
      <bottom style="thin">
        <color rgb="FF5B9BD5"/>
      </bottom>
      <diagonal/>
    </border>
    <border>
      <left style="thin">
        <color rgb="FFC6C6C6"/>
      </left>
      <right style="thin">
        <color rgb="FFC6C6C6"/>
      </right>
      <top style="thin">
        <color rgb="FF5B9BD5"/>
      </top>
      <bottom style="thin">
        <color rgb="FF5B9BD5"/>
      </bottom>
      <diagonal/>
    </border>
    <border>
      <left style="thin">
        <color rgb="FFC6C6C6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9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1" borderId="11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7" borderId="18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7" borderId="11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3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5" fillId="5" borderId="7" xfId="0" applyNumberFormat="1" applyFont="1" applyFill="1" applyBorder="1" applyAlignment="1">
      <alignment horizontal="left"/>
    </xf>
    <xf numFmtId="3" fontId="5" fillId="5" borderId="8" xfId="0" applyNumberFormat="1" applyFont="1" applyFill="1" applyBorder="1" applyAlignment="1">
      <alignment horizontal="left"/>
    </xf>
    <xf numFmtId="4" fontId="5" fillId="5" borderId="8" xfId="0" applyNumberFormat="1" applyFont="1" applyFill="1" applyBorder="1" applyAlignment="1">
      <alignment horizontal="left"/>
    </xf>
    <xf numFmtId="4" fontId="5" fillId="5" borderId="9" xfId="0" applyNumberFormat="1" applyFont="1" applyFill="1" applyBorder="1" applyAlignment="1">
      <alignment horizontal="left"/>
    </xf>
    <xf numFmtId="3" fontId="6" fillId="0" borderId="10" xfId="0" applyNumberFormat="1" applyFont="1" applyBorder="1" applyAlignment="1">
      <alignment horizontal="right"/>
    </xf>
    <xf numFmtId="4" fontId="6" fillId="0" borderId="10" xfId="0" applyNumberFormat="1" applyFont="1" applyBorder="1" applyAlignment="1">
      <alignment horizontal="right"/>
    </xf>
    <xf numFmtId="4" fontId="7" fillId="0" borderId="10" xfId="0" applyNumberFormat="1" applyFont="1" applyBorder="1" applyAlignment="1">
      <alignment horizontal="right"/>
    </xf>
    <xf numFmtId="3" fontId="7" fillId="0" borderId="10" xfId="0" applyNumberFormat="1" applyFont="1" applyBorder="1" applyAlignment="1">
      <alignment horizontal="right"/>
    </xf>
    <xf numFmtId="3" fontId="0" fillId="0" borderId="0" xfId="0" applyNumberFormat="1" applyAlignment="1"/>
    <xf numFmtId="4" fontId="6" fillId="0" borderId="0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right"/>
    </xf>
    <xf numFmtId="4" fontId="6" fillId="0" borderId="0" xfId="0" applyNumberFormat="1" applyFont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5"/>
  <sheetViews>
    <sheetView workbookViewId="0">
      <selection activeCell="A1" sqref="A1"/>
    </sheetView>
  </sheetViews>
  <sheetFormatPr defaultColWidth="9" defaultRowHeight="14.4" outlineLevelRow="4" outlineLevelCol="2"/>
  <cols>
    <col min="1" max="1" width="20.5740740740741" style="16" customWidth="1"/>
    <col min="2" max="2" width="34.287037037037" style="16" customWidth="1"/>
    <col min="3" max="3" width="14.1481481481481" style="25" customWidth="1"/>
  </cols>
  <sheetData>
    <row r="1" ht="19.5" customHeight="1" spans="1:3">
      <c r="A1" s="26" t="s">
        <v>0</v>
      </c>
      <c r="B1" s="26" t="s">
        <v>1</v>
      </c>
      <c r="C1" s="27" t="s">
        <v>2</v>
      </c>
    </row>
    <row r="2" ht="19.5" customHeight="1" spans="1:3">
      <c r="A2" s="28">
        <v>205</v>
      </c>
      <c r="B2" s="29">
        <v>0.75</v>
      </c>
      <c r="C2" s="28">
        <v>30</v>
      </c>
    </row>
    <row r="3" ht="19.5" customHeight="1"/>
    <row r="4" ht="19.5" customHeight="1" spans="1:2">
      <c r="A4" s="26" t="s">
        <v>3</v>
      </c>
      <c r="B4" s="26" t="s">
        <v>4</v>
      </c>
    </row>
    <row r="5" ht="19.5" customHeight="1" spans="1:2">
      <c r="A5" s="29">
        <f>POWER(1+(B2/100),C2)*A2</f>
        <v>256.510711583785</v>
      </c>
      <c r="B5" s="29">
        <f>A5-A2</f>
        <v>51.5107115837845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G13"/>
  <sheetViews>
    <sheetView workbookViewId="0">
      <selection activeCell="A1" sqref="A1"/>
    </sheetView>
  </sheetViews>
  <sheetFormatPr defaultColWidth="9" defaultRowHeight="14.4" outlineLevelCol="6"/>
  <cols>
    <col min="1" max="1" width="15.8611111111111" style="15" customWidth="1"/>
    <col min="2" max="2" width="15.4351851851852" style="15" customWidth="1"/>
    <col min="3" max="3" width="12.8611111111111" style="15" customWidth="1"/>
    <col min="4" max="4" width="16.7222222222222" style="15" customWidth="1"/>
    <col min="5" max="5" width="14.8611111111111" style="16" customWidth="1"/>
    <col min="6" max="6" width="22.287037037037" style="16" customWidth="1"/>
    <col min="7" max="7" width="18.5740740740741" style="16" customWidth="1"/>
  </cols>
  <sheetData>
    <row r="1" ht="19.5" customHeight="1" spans="1:7">
      <c r="A1" s="17" t="s">
        <v>5</v>
      </c>
      <c r="B1" s="18" t="s">
        <v>6</v>
      </c>
      <c r="C1" s="18" t="s">
        <v>7</v>
      </c>
      <c r="D1" s="18" t="s">
        <v>8</v>
      </c>
      <c r="E1" s="19" t="s">
        <v>9</v>
      </c>
      <c r="F1" s="19" t="s">
        <v>10</v>
      </c>
      <c r="G1" s="20" t="s">
        <v>11</v>
      </c>
    </row>
    <row r="2" ht="19.5" customHeight="1" spans="1:7">
      <c r="A2" s="21">
        <v>555</v>
      </c>
      <c r="B2" s="21">
        <v>10</v>
      </c>
      <c r="C2" s="22">
        <f t="shared" ref="C2:C13" si="0">A2/B2</f>
        <v>55.5</v>
      </c>
      <c r="D2" s="22">
        <v>19.4</v>
      </c>
      <c r="E2" s="21">
        <v>5</v>
      </c>
      <c r="F2" s="22">
        <f t="shared" ref="F2:F13" si="1">((E2/D2)-1)*100</f>
        <v>-74.2268041237113</v>
      </c>
      <c r="G2" s="22">
        <f t="shared" ref="G2:G13" si="2">((E2/D2)-1)*A2</f>
        <v>-411.958762886598</v>
      </c>
    </row>
    <row r="3" ht="19.5" customHeight="1" spans="1:7">
      <c r="A3" s="22">
        <v>53.2</v>
      </c>
      <c r="B3" s="21">
        <v>10</v>
      </c>
      <c r="C3" s="22">
        <f t="shared" si="0"/>
        <v>5.32</v>
      </c>
      <c r="D3" s="22">
        <v>0.049723</v>
      </c>
      <c r="E3" s="22">
        <v>0.050597</v>
      </c>
      <c r="F3" s="22">
        <f t="shared" si="1"/>
        <v>1.75773786778755</v>
      </c>
      <c r="G3" s="22">
        <f t="shared" si="2"/>
        <v>0.935116545662974</v>
      </c>
    </row>
    <row r="4" ht="19.5" customHeight="1" spans="1:7">
      <c r="A4" s="23">
        <v>12.87</v>
      </c>
      <c r="B4" s="24">
        <v>10</v>
      </c>
      <c r="C4" s="22">
        <f t="shared" si="0"/>
        <v>1.287</v>
      </c>
      <c r="D4" s="22">
        <v>0.049723</v>
      </c>
      <c r="E4" s="22">
        <v>0.050597</v>
      </c>
      <c r="F4" s="22">
        <f t="shared" si="1"/>
        <v>1.75773786778755</v>
      </c>
      <c r="G4" s="22">
        <f t="shared" si="2"/>
        <v>0.226220863584257</v>
      </c>
    </row>
    <row r="5" ht="19.5" customHeight="1" spans="1:7">
      <c r="A5" s="24">
        <v>1100</v>
      </c>
      <c r="B5" s="24">
        <v>10</v>
      </c>
      <c r="C5" s="21">
        <f t="shared" si="0"/>
        <v>110</v>
      </c>
      <c r="D5" s="24">
        <v>100</v>
      </c>
      <c r="E5" s="23">
        <v>100.5</v>
      </c>
      <c r="F5" s="22">
        <f t="shared" si="1"/>
        <v>0.499999999999989</v>
      </c>
      <c r="G5" s="22">
        <f t="shared" si="2"/>
        <v>5.49999999999988</v>
      </c>
    </row>
    <row r="6" ht="19.5" customHeight="1" spans="1:7">
      <c r="A6" s="24"/>
      <c r="B6" s="24">
        <v>10</v>
      </c>
      <c r="C6" s="21">
        <f t="shared" si="0"/>
        <v>0</v>
      </c>
      <c r="D6" s="24"/>
      <c r="E6" s="23"/>
      <c r="F6" s="22" t="e">
        <f t="shared" si="1"/>
        <v>#DIV/0!</v>
      </c>
      <c r="G6" s="22" t="e">
        <f t="shared" si="2"/>
        <v>#DIV/0!</v>
      </c>
    </row>
    <row r="7" ht="19.5" customHeight="1" spans="1:7">
      <c r="A7" s="24"/>
      <c r="B7" s="24">
        <v>10</v>
      </c>
      <c r="C7" s="21">
        <f t="shared" si="0"/>
        <v>0</v>
      </c>
      <c r="D7" s="24"/>
      <c r="E7" s="23"/>
      <c r="F7" s="22" t="e">
        <f t="shared" si="1"/>
        <v>#DIV/0!</v>
      </c>
      <c r="G7" s="22" t="e">
        <f t="shared" si="2"/>
        <v>#DIV/0!</v>
      </c>
    </row>
    <row r="8" ht="19.5" customHeight="1" spans="1:7">
      <c r="A8" s="24"/>
      <c r="B8" s="24">
        <v>10</v>
      </c>
      <c r="C8" s="21">
        <f t="shared" si="0"/>
        <v>0</v>
      </c>
      <c r="D8" s="24"/>
      <c r="E8" s="23"/>
      <c r="F8" s="22" t="e">
        <f t="shared" si="1"/>
        <v>#DIV/0!</v>
      </c>
      <c r="G8" s="22" t="e">
        <f t="shared" si="2"/>
        <v>#DIV/0!</v>
      </c>
    </row>
    <row r="9" ht="19.5" customHeight="1" spans="1:7">
      <c r="A9" s="24"/>
      <c r="B9" s="24">
        <v>10</v>
      </c>
      <c r="C9" s="21">
        <f t="shared" si="0"/>
        <v>0</v>
      </c>
      <c r="D9" s="24"/>
      <c r="E9" s="23"/>
      <c r="F9" s="22" t="e">
        <f t="shared" si="1"/>
        <v>#DIV/0!</v>
      </c>
      <c r="G9" s="22" t="e">
        <f t="shared" si="2"/>
        <v>#DIV/0!</v>
      </c>
    </row>
    <row r="10" ht="19.5" customHeight="1" spans="1:7">
      <c r="A10" s="24"/>
      <c r="B10" s="24">
        <v>10</v>
      </c>
      <c r="C10" s="21">
        <f t="shared" si="0"/>
        <v>0</v>
      </c>
      <c r="D10" s="24"/>
      <c r="E10" s="23"/>
      <c r="F10" s="22" t="e">
        <f t="shared" si="1"/>
        <v>#DIV/0!</v>
      </c>
      <c r="G10" s="22" t="e">
        <f t="shared" si="2"/>
        <v>#DIV/0!</v>
      </c>
    </row>
    <row r="11" ht="19.5" customHeight="1" spans="1:7">
      <c r="A11" s="24"/>
      <c r="B11" s="24">
        <v>10</v>
      </c>
      <c r="C11" s="21">
        <f t="shared" si="0"/>
        <v>0</v>
      </c>
      <c r="D11" s="24"/>
      <c r="E11" s="23"/>
      <c r="F11" s="22" t="e">
        <f t="shared" si="1"/>
        <v>#DIV/0!</v>
      </c>
      <c r="G11" s="22" t="e">
        <f t="shared" si="2"/>
        <v>#DIV/0!</v>
      </c>
    </row>
    <row r="12" ht="19.5" customHeight="1" spans="1:7">
      <c r="A12" s="24"/>
      <c r="B12" s="24">
        <v>10</v>
      </c>
      <c r="C12" s="21">
        <f t="shared" si="0"/>
        <v>0</v>
      </c>
      <c r="D12" s="24"/>
      <c r="E12" s="23"/>
      <c r="F12" s="22" t="e">
        <f t="shared" si="1"/>
        <v>#DIV/0!</v>
      </c>
      <c r="G12" s="22" t="e">
        <f t="shared" si="2"/>
        <v>#DIV/0!</v>
      </c>
    </row>
    <row r="13" ht="19.5" customHeight="1" spans="1:7">
      <c r="A13" s="24"/>
      <c r="B13" s="24">
        <v>10</v>
      </c>
      <c r="C13" s="21">
        <f t="shared" si="0"/>
        <v>0</v>
      </c>
      <c r="D13" s="24"/>
      <c r="E13" s="23"/>
      <c r="F13" s="22" t="e">
        <f t="shared" si="1"/>
        <v>#DIV/0!</v>
      </c>
      <c r="G13" s="22" t="e">
        <f t="shared" si="2"/>
        <v>#DIV/0!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tabSelected="1" workbookViewId="0">
      <selection activeCell="F17" sqref="F17"/>
    </sheetView>
  </sheetViews>
  <sheetFormatPr defaultColWidth="8.44444444444444" defaultRowHeight="14.4"/>
  <cols>
    <col min="1" max="2" width="8.44444444444444" style="1"/>
    <col min="3" max="3" width="8.44444444444444" style="1" customWidth="1"/>
    <col min="4" max="4" width="8.66666666666667" style="1" customWidth="1"/>
    <col min="5" max="5" width="6.77777777777778" style="1" customWidth="1"/>
    <col min="6" max="6" width="15.6666666666667" style="1" customWidth="1"/>
    <col min="7" max="7" width="9" style="1" customWidth="1"/>
    <col min="8" max="8" width="24.8888888888889" style="1" customWidth="1"/>
    <col min="9" max="9" width="20" style="1" customWidth="1"/>
    <col min="10" max="10" width="8.44444444444444" style="1" customWidth="1"/>
    <col min="11" max="11" width="5.11111111111111" style="1" customWidth="1"/>
    <col min="12" max="14" width="8.44444444444444" style="1" customWidth="1"/>
    <col min="15" max="15" width="14.8888888888889" style="1" customWidth="1"/>
    <col min="16" max="16" width="12.1111111111111" style="1" customWidth="1"/>
    <col min="17" max="17" width="14.1111111111111" style="1" customWidth="1"/>
    <col min="18" max="16384" width="8.44444444444444" style="1" customWidth="1"/>
  </cols>
  <sheetData>
    <row r="1" s="1" customFormat="1" spans="1:17">
      <c r="A1" s="11" t="s">
        <v>12</v>
      </c>
      <c r="B1" s="11" t="s">
        <v>13</v>
      </c>
      <c r="C1" s="1"/>
      <c r="D1" s="2" t="s">
        <v>14</v>
      </c>
      <c r="E1" s="3" t="s">
        <v>15</v>
      </c>
      <c r="F1" s="4" t="s">
        <v>16</v>
      </c>
      <c r="G1" s="1"/>
      <c r="H1" s="4" t="s">
        <v>17</v>
      </c>
      <c r="I1" s="4" t="s">
        <v>18</v>
      </c>
      <c r="J1" s="1"/>
      <c r="K1" s="1"/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11</v>
      </c>
    </row>
    <row r="2" s="1" customFormat="1" spans="1:17">
      <c r="A2" s="7">
        <v>308.99</v>
      </c>
      <c r="B2" s="7">
        <f>A2*10/100</f>
        <v>30.899</v>
      </c>
      <c r="C2" s="5" t="s">
        <v>24</v>
      </c>
      <c r="D2" s="6">
        <v>1.3</v>
      </c>
      <c r="E2" s="7">
        <v>32.28</v>
      </c>
      <c r="F2" s="8">
        <f t="shared" ref="F2:F11" si="0">D2*E2</f>
        <v>41.964</v>
      </c>
      <c r="K2" s="12" t="s">
        <v>25</v>
      </c>
      <c r="L2" s="13">
        <f>H12</f>
        <v>30.6048142784979</v>
      </c>
      <c r="M2" s="13">
        <f>I12</f>
        <v>30.1309032355532</v>
      </c>
      <c r="N2" s="13">
        <f>((M2/L2)-1)*100</f>
        <v>-1.54848527631073</v>
      </c>
      <c r="O2" s="13">
        <f>D12</f>
        <v>65.2</v>
      </c>
      <c r="P2" s="13">
        <f>O2*M2</f>
        <v>1964.53489095807</v>
      </c>
      <c r="Q2" s="13">
        <f>N2/100*O2*M2</f>
        <v>-30.4205335344727</v>
      </c>
    </row>
    <row r="3" s="1" customFormat="1" spans="3:17">
      <c r="C3" s="5">
        <v>1</v>
      </c>
      <c r="D3" s="6">
        <v>1.6</v>
      </c>
      <c r="E3" s="7">
        <f t="shared" ref="E3:E11" si="1">E2*(1-1/100)</f>
        <v>31.9572</v>
      </c>
      <c r="F3" s="8">
        <f t="shared" si="0"/>
        <v>51.13152</v>
      </c>
      <c r="K3" s="14" t="s">
        <v>26</v>
      </c>
      <c r="L3" s="13">
        <v>100</v>
      </c>
      <c r="M3" s="13">
        <v>200</v>
      </c>
      <c r="N3" s="13">
        <f>((L3/M3)-1)*100</f>
        <v>-50</v>
      </c>
      <c r="O3" s="13"/>
      <c r="P3" s="13">
        <f>O3*M3</f>
        <v>0</v>
      </c>
      <c r="Q3" s="13">
        <f>N3/100*O3*M3</f>
        <v>0</v>
      </c>
    </row>
    <row r="4" s="1" customFormat="1" spans="3:6">
      <c r="C4" s="5">
        <v>2</v>
      </c>
      <c r="D4" s="6">
        <v>2.1</v>
      </c>
      <c r="E4" s="7">
        <f t="shared" si="1"/>
        <v>31.637628</v>
      </c>
      <c r="F4" s="8">
        <f t="shared" si="0"/>
        <v>66.4390188</v>
      </c>
    </row>
    <row r="5" s="1" customFormat="1" spans="3:6">
      <c r="C5" s="5">
        <v>3</v>
      </c>
      <c r="D5" s="6">
        <v>2.8</v>
      </c>
      <c r="E5" s="7">
        <f t="shared" si="1"/>
        <v>31.32125172</v>
      </c>
      <c r="F5" s="8">
        <f t="shared" si="0"/>
        <v>87.699504816</v>
      </c>
    </row>
    <row r="6" s="1" customFormat="1" spans="3:6">
      <c r="C6" s="5">
        <v>4</v>
      </c>
      <c r="D6" s="6">
        <v>3.7</v>
      </c>
      <c r="E6" s="7">
        <f t="shared" si="1"/>
        <v>31.0080392028</v>
      </c>
      <c r="F6" s="8">
        <f t="shared" si="0"/>
        <v>114.72974505036</v>
      </c>
    </row>
    <row r="7" s="1" customFormat="1" spans="3:6">
      <c r="C7" s="5">
        <v>5</v>
      </c>
      <c r="D7" s="6">
        <v>4.8</v>
      </c>
      <c r="E7" s="7">
        <f t="shared" si="1"/>
        <v>30.697958810772</v>
      </c>
      <c r="F7" s="8">
        <f t="shared" si="0"/>
        <v>147.350202291706</v>
      </c>
    </row>
    <row r="8" s="1" customFormat="1" spans="3:6">
      <c r="C8" s="5">
        <v>6</v>
      </c>
      <c r="D8" s="6"/>
      <c r="E8" s="7"/>
      <c r="F8" s="8">
        <f t="shared" si="0"/>
        <v>0</v>
      </c>
    </row>
    <row r="9" s="1" customFormat="1" spans="3:6">
      <c r="C9" s="5">
        <v>7</v>
      </c>
      <c r="D9" s="6"/>
      <c r="E9" s="7"/>
      <c r="F9" s="8">
        <f t="shared" si="0"/>
        <v>0</v>
      </c>
    </row>
    <row r="10" s="1" customFormat="1" spans="3:6">
      <c r="C10" s="5">
        <v>8</v>
      </c>
      <c r="D10" s="6"/>
      <c r="E10" s="7"/>
      <c r="F10" s="8">
        <f t="shared" si="0"/>
        <v>0</v>
      </c>
    </row>
    <row r="11" s="1" customFormat="1" spans="3:6">
      <c r="C11" s="5" t="s">
        <v>27</v>
      </c>
      <c r="D11" s="6">
        <f>SUM(D2:D10)*3</f>
        <v>48.9</v>
      </c>
      <c r="E11" s="7">
        <v>30.391</v>
      </c>
      <c r="F11" s="8">
        <f t="shared" si="0"/>
        <v>1486.1199</v>
      </c>
    </row>
    <row r="12" s="1" customFormat="1" spans="3:9">
      <c r="C12" s="9"/>
      <c r="D12" s="10">
        <f>SUM(D2:D11)</f>
        <v>65.2</v>
      </c>
      <c r="E12" s="10">
        <f>MIN(E2:E11)</f>
        <v>30.391</v>
      </c>
      <c r="F12" s="10">
        <f>SUM(F2:F11)</f>
        <v>1995.43389095807</v>
      </c>
      <c r="G12" s="9"/>
      <c r="H12" s="9">
        <f>F12/D12</f>
        <v>30.6048142784979</v>
      </c>
      <c r="I12" s="9">
        <f>((-B2/F12)+1)*H12</f>
        <v>30.1309032355532</v>
      </c>
    </row>
  </sheetData>
  <conditionalFormatting sqref="Q2">
    <cfRule type="cellIs" dxfId="0" priority="2" operator="lessThan">
      <formula>$B$2</formula>
    </cfRule>
    <cfRule type="cellIs" dxfId="1" priority="1" operator="greaterThan">
      <formula>$B$2</formula>
    </cfRule>
  </conditionalFormatting>
  <conditionalFormatting sqref="I12">
    <cfRule type="cellIs" dxfId="0" priority="7" operator="lessThan">
      <formula>$I$12</formula>
    </cfRule>
    <cfRule type="cellIs" dxfId="0" priority="6" operator="lessThan">
      <formula>$E$11</formula>
    </cfRule>
    <cfRule type="cellIs" dxfId="1" priority="5" operator="lessThan">
      <formula>$E$12</formula>
    </cfRule>
    <cfRule type="cellIs" dxfId="0" priority="4" operator="lessThan">
      <formula>$E$12</formula>
    </cfRule>
    <cfRule type="cellIs" dxfId="1" priority="3" operator="greaterThan">
      <formula>$E$12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B2" sqref="B2:C11"/>
    </sheetView>
  </sheetViews>
  <sheetFormatPr defaultColWidth="8.88888888888889" defaultRowHeight="14.4" outlineLevelCol="5"/>
  <cols>
    <col min="3" max="3" width="12.8888888888889"/>
    <col min="4" max="4" width="16.7777777777778" customWidth="1"/>
    <col min="6" max="6" width="12.8888888888889"/>
  </cols>
  <sheetData>
    <row r="1" spans="1:4">
      <c r="A1" s="1"/>
      <c r="B1" s="2" t="s">
        <v>14</v>
      </c>
      <c r="C1" s="3" t="s">
        <v>15</v>
      </c>
      <c r="D1" s="4" t="s">
        <v>16</v>
      </c>
    </row>
    <row r="2" spans="1:6">
      <c r="A2" s="5" t="s">
        <v>24</v>
      </c>
      <c r="B2" s="6">
        <v>1.3</v>
      </c>
      <c r="C2" s="7">
        <v>32.28</v>
      </c>
      <c r="D2" s="8">
        <f t="shared" ref="D2:D11" si="0">B2*C2</f>
        <v>41.964</v>
      </c>
      <c r="F2" s="7">
        <v>32.28</v>
      </c>
    </row>
    <row r="3" spans="1:6">
      <c r="A3" s="5">
        <v>1</v>
      </c>
      <c r="B3" s="6">
        <v>1.6</v>
      </c>
      <c r="C3" s="7">
        <f>C2*(1-1/100)</f>
        <v>31.9572</v>
      </c>
      <c r="D3" s="8">
        <f t="shared" si="0"/>
        <v>51.13152</v>
      </c>
      <c r="F3">
        <f>F2*(1-1.7/100)</f>
        <v>31.73124</v>
      </c>
    </row>
    <row r="4" spans="1:6">
      <c r="A4" s="5">
        <v>2</v>
      </c>
      <c r="B4" s="6">
        <v>2.1</v>
      </c>
      <c r="C4" s="7">
        <f t="shared" ref="C4:C11" si="1">C3*(1-1/100)</f>
        <v>31.637628</v>
      </c>
      <c r="D4" s="8">
        <f t="shared" si="0"/>
        <v>66.4390188</v>
      </c>
      <c r="F4">
        <f t="shared" ref="F4:F11" si="2">F3*(1-1.7/100)</f>
        <v>31.19180892</v>
      </c>
    </row>
    <row r="5" spans="1:6">
      <c r="A5" s="5">
        <v>3</v>
      </c>
      <c r="B5" s="6">
        <v>2.8</v>
      </c>
      <c r="C5" s="7">
        <f t="shared" si="1"/>
        <v>31.32125172</v>
      </c>
      <c r="D5" s="8">
        <f t="shared" si="0"/>
        <v>87.699504816</v>
      </c>
      <c r="F5">
        <f t="shared" si="2"/>
        <v>30.66154816836</v>
      </c>
    </row>
    <row r="6" spans="1:6">
      <c r="A6" s="5">
        <v>4</v>
      </c>
      <c r="B6" s="6">
        <v>3.7</v>
      </c>
      <c r="C6" s="7">
        <f t="shared" si="1"/>
        <v>31.0080392028</v>
      </c>
      <c r="D6" s="8">
        <f t="shared" si="0"/>
        <v>114.72974505036</v>
      </c>
      <c r="F6">
        <f t="shared" si="2"/>
        <v>30.1403018494979</v>
      </c>
    </row>
    <row r="7" spans="1:6">
      <c r="A7" s="5">
        <v>5</v>
      </c>
      <c r="B7" s="6">
        <v>4.8</v>
      </c>
      <c r="C7" s="7">
        <f t="shared" si="1"/>
        <v>30.697958810772</v>
      </c>
      <c r="D7" s="8">
        <f t="shared" si="0"/>
        <v>147.350202291706</v>
      </c>
      <c r="F7">
        <f t="shared" si="2"/>
        <v>29.6279167180564</v>
      </c>
    </row>
    <row r="8" spans="1:6">
      <c r="A8" s="5">
        <v>6</v>
      </c>
      <c r="B8" s="6">
        <v>6.2</v>
      </c>
      <c r="C8" s="7">
        <f t="shared" si="1"/>
        <v>30.3909792226643</v>
      </c>
      <c r="D8" s="8">
        <f t="shared" si="0"/>
        <v>188.424071180519</v>
      </c>
      <c r="F8">
        <f t="shared" si="2"/>
        <v>29.1242421338495</v>
      </c>
    </row>
    <row r="9" spans="1:6">
      <c r="A9" s="5">
        <v>7</v>
      </c>
      <c r="B9" s="6">
        <v>8.1</v>
      </c>
      <c r="C9" s="7">
        <f t="shared" si="1"/>
        <v>30.0870694304376</v>
      </c>
      <c r="D9" s="8">
        <f t="shared" si="0"/>
        <v>243.705262386545</v>
      </c>
      <c r="F9">
        <f t="shared" si="2"/>
        <v>28.629130017574</v>
      </c>
    </row>
    <row r="10" spans="1:6">
      <c r="A10" s="5">
        <v>8</v>
      </c>
      <c r="B10" s="6">
        <v>10.6</v>
      </c>
      <c r="C10" s="7">
        <f t="shared" si="1"/>
        <v>29.7861987361333</v>
      </c>
      <c r="D10" s="8">
        <f t="shared" si="0"/>
        <v>315.733706603013</v>
      </c>
      <c r="F10">
        <f t="shared" si="2"/>
        <v>28.1424348072753</v>
      </c>
    </row>
    <row r="11" spans="1:6">
      <c r="A11" s="5" t="s">
        <v>27</v>
      </c>
      <c r="B11" s="6">
        <f>SUM(B2:B10)*3</f>
        <v>123.6</v>
      </c>
      <c r="C11" s="7">
        <f t="shared" si="1"/>
        <v>29.4883367487719</v>
      </c>
      <c r="D11" s="8">
        <f t="shared" si="0"/>
        <v>3644.75842214821</v>
      </c>
      <c r="F11">
        <f t="shared" si="2"/>
        <v>27.6640134155516</v>
      </c>
    </row>
    <row r="12" spans="1:4">
      <c r="A12" s="9"/>
      <c r="B12" s="10">
        <f>SUM(B2:B11)</f>
        <v>164.8</v>
      </c>
      <c r="C12" s="10">
        <f>MIN(C2:C11)</f>
        <v>29.4883367487719</v>
      </c>
      <c r="D12" s="10">
        <f>SUM(D2:D11)</f>
        <v>4901.93545327635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formulas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2022-08-30T20:10:54Z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1033-11.2.0.11254</vt:lpwstr>
  </property>
</Properties>
</file>