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<sst xmlns="http://schemas.openxmlformats.org/spreadsheetml/2006/main" count="83" uniqueCount="55">
  <si>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</si>
  <si>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</si>
  <si>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</si>
  <si>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</si>
  <si>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</si>
  <si>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</si>
  <si>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</si>
  <si>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</si>
  <si>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</si>
  <si>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</si>
  <si>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</si>
  <si>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</si>
  <si>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</si>
  <si>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</si>
  <si>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</si>
  <si>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</si>
  <si>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</si>
  <si>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</si>
  <si>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</si>
  <si>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</si>
  <si>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</si>
  <si>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</si>
  <si>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</si>
  <si>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</si>
  <si>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</si>
  <si>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</si>
  <si>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</si>
  <si>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</si>
  <si>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</si>
  <si>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</si>
  <si>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</si>
  <si>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</si>
  <si>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</si>
  <si>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</si>
  <si>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</si>
  <si>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</si>
  <si>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</si>
  <si>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</si>
  <si>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823</t>
  </si>
  <si>
    <t>1.4860</t>
  </si>
  <si>
    <t>Soporta una varación en contra %</t>
  </si>
  <si>
    <t>26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</si>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</sst>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0000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8" borderId="2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2">
    <xf numFmtId="0" fontId="0" fillId="0" borderId="0" xfId="0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1000</v>
      </c>
      <c r="B2" s="76">
        <v>0.82</v>
      </c>
      <c r="C2" s="75">
        <v>80</v>
      </c>
      <c r="D2" s="77">
        <f>POWER(1+(B2/100),C2)*A2</f>
        <v>1921.92062835013</v>
      </c>
      <c r="E2" s="77">
        <f>D2-A2</f>
        <v>921.920628350126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4.5</v>
      </c>
      <c r="B9" s="80">
        <f>A9*100/A2</f>
        <v>0.45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C20" sqref="C2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143.99730820996</v>
      </c>
      <c r="F3" s="26" t="s">
        <v>39</v>
      </c>
      <c r="G3" s="27">
        <f>B8</f>
        <v>213.98</v>
      </c>
      <c r="I3" s="22" t="s">
        <v>15</v>
      </c>
      <c r="J3" s="36">
        <f>IF(B1="BUY",((I10/J10)-1)*-100,((I10/J10)-1)*100)</f>
        <v>-8.63399354807185</v>
      </c>
    </row>
    <row r="4" s="14" customFormat="1" spans="1:10">
      <c r="A4" s="22" t="s">
        <v>16</v>
      </c>
      <c r="B4" s="28">
        <f>-B3*$B$10/100</f>
        <v>-82.3</v>
      </c>
      <c r="D4" s="29">
        <v>1</v>
      </c>
      <c r="E4" s="25">
        <f>E3*(1+$B$6/100)</f>
        <v>187.196500672948</v>
      </c>
      <c r="F4" s="30">
        <f>IF($B$1="BUY",F3*(1-$B$5/100),F3*(1+$B$5/100))</f>
        <v>1.511262</v>
      </c>
      <c r="G4" s="27">
        <f t="shared" ref="G4:G17" si="0">E4*F4</f>
        <v>282.902958</v>
      </c>
      <c r="I4" s="22" t="s">
        <v>17</v>
      </c>
      <c r="J4" s="36">
        <f>E18</f>
        <v>574.549259757739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243.355450874832</v>
      </c>
      <c r="F5" s="30">
        <f>IF($B$1="BUY",F4*(1-$B$5/100),F4*(1+$B$5/100))</f>
        <v>1.536953454</v>
      </c>
      <c r="G5" s="27">
        <f t="shared" si="0"/>
        <v>374.0260007718</v>
      </c>
      <c r="I5" s="22" t="s">
        <v>19</v>
      </c>
      <c r="J5" s="36">
        <f>J4*J10</f>
        <v>953.2089587718</v>
      </c>
    </row>
    <row r="6" s="14" customFormat="1" spans="1:10">
      <c r="A6" s="22" t="s">
        <v>20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21</v>
      </c>
      <c r="J6" s="36">
        <f>J3/100*J4*J10</f>
        <v>-82.3000000000001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11.6457091382302</v>
      </c>
    </row>
    <row r="8" s="14" customFormat="1" spans="1:7">
      <c r="A8" s="22" t="s">
        <v>24</v>
      </c>
      <c r="B8" s="28">
        <f>B3*$B$9/100</f>
        <v>213.98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9.44989704963695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574.549259757739</v>
      </c>
      <c r="F18" s="35"/>
      <c r="G18" s="35">
        <f>SUM(G3:G17)</f>
        <v>870.9089587718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D14" sqref="D14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824</v>
      </c>
      <c r="C3" s="2"/>
      <c r="D3" s="7" t="s">
        <v>53</v>
      </c>
      <c r="E3" s="6">
        <v>1042</v>
      </c>
      <c r="F3" s="6">
        <v>1.0189641</v>
      </c>
      <c r="G3" s="8">
        <f t="shared" ref="G3:G6" si="0">E3/F3</f>
        <v>1022.60717526751</v>
      </c>
      <c r="H3" s="9">
        <f>IF(A2="BUY",((I3/J3)-1)*-100,((I3/J3)-1)*100)</f>
        <v>-7.32835289932408</v>
      </c>
      <c r="I3" s="9">
        <f>SUM(E3:E4)/SUM(G3:G4)</f>
        <v>1.0189641</v>
      </c>
      <c r="J3" s="9">
        <f>IF(A2="BUY",((B4/SUM(E3:E4))+1)*I3,((B4/-SUM(E3:E4))+1)*I3)</f>
        <v>1.09954245109405</v>
      </c>
      <c r="K3" s="11">
        <f>H3/100*SUM(G3:G4)*J3</f>
        <v>-82.3999999999999</v>
      </c>
    </row>
    <row r="4" spans="1:11">
      <c r="A4" s="5" t="s">
        <v>16</v>
      </c>
      <c r="B4" s="8">
        <f>-B3*10/100</f>
        <v>-82.4</v>
      </c>
      <c r="C4" s="2"/>
      <c r="D4" s="7" t="s">
        <v>54</v>
      </c>
      <c r="E4" s="6">
        <v>0</v>
      </c>
      <c r="F4" s="6">
        <v>1.05</v>
      </c>
      <c r="G4" s="8">
        <f t="shared" si="0"/>
        <v>0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0.708054951571468</v>
      </c>
      <c r="I6" s="8"/>
      <c r="J6" s="6">
        <v>1.0118</v>
      </c>
      <c r="K6" s="13">
        <f>H6/100*SUM(G3:G4)*J6</f>
        <v>7.32606006433409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2022-10-25T21:46:52Z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1033-11.2.0.11373</vt:lpwstr>
  </property>
</Properties>
</file>