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4"/>
  </bookViews>
  <sheets>
    <sheet name="formula ganancias" sheetId="1" r:id="rId1"/>
    <sheet name="ALL" sheetId="6" r:id="rId2"/>
    <sheet name="para probar1" sheetId="7" r:id="rId3"/>
    <sheet name="para probar2" sheetId="8" r:id="rId4"/>
    <sheet name="CALCULADORA" sheetId="9" r:id="rId5"/>
  </sheets>
  <calcPr calcId="144525"/>
</workbook>
</file>

<file path=xl/sharedStrings.xml><?xml version="1.0" encoding="utf-8"?>
<sst xmlns="http://schemas.openxmlformats.org/spreadsheetml/2006/main" count="93" uniqueCount="39">
  <si>
    <t>SALDO INICIAL</t>
  </si>
  <si>
    <t>PORCENTAJE DIARIO DE GANANCIAS</t>
  </si>
  <si>
    <t>DIAS</t>
  </si>
  <si>
    <t>FORMULA</t>
  </si>
  <si>
    <t>ganancia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</si>
  <si>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</si>
  <si>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</si>
  <si>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</si>
  <si>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</si>
  <si>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</si>
  <si>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</si>
  <si>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</si>
  <si>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</si>
  <si>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</si>
  <si>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</si>
  <si>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</si>
  <si>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</si>
  <si>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</si>
  <si>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</si>
  <si>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</si>
  <si>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</si>
  <si>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Cantidad de compensaciones menor a</t>
  </si>
  <si>
    <t>Entrada</t>
  </si>
  <si>
    <t>precio de la posicion al final</t>
  </si>
  <si>
    <t>precio stop deberia ser</t>
  </si>
  <si>
    <t>Cantidad de compensaciones</t>
  </si>
  <si>
    <t>suma total de cantidad según el número de compensaciones</t>
  </si>
  <si>
    <t>ataque</t>
  </si>
  <si>
    <t>BUY</t>
  </si>
  <si>
    <t>compensaciones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</si>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</sst>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0000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23" applyNumberFormat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3" borderId="22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10" borderId="2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10" borderId="22" applyNumberFormat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77" fontId="0" fillId="0" borderId="3" xfId="0" applyNumberFormat="1" applyFon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7" fontId="0" fillId="2" borderId="10" xfId="0" applyNumberFormat="1" applyFont="1" applyFill="1" applyBorder="1" applyAlignment="1">
      <alignment vertical="center"/>
    </xf>
    <xf numFmtId="177" fontId="0" fillId="2" borderId="11" xfId="0" applyNumberFormat="1" applyFont="1" applyFill="1" applyBorder="1" applyAlignment="1">
      <alignment vertical="center"/>
    </xf>
    <xf numFmtId="177" fontId="0" fillId="0" borderId="12" xfId="0" applyNumberFormat="1" applyFont="1" applyFill="1" applyBorder="1" applyAlignment="1">
      <alignment vertical="center"/>
    </xf>
    <xf numFmtId="0" fontId="4" fillId="0" borderId="13" xfId="0" applyFont="1" applyFill="1" applyBorder="1" applyAlignment="1">
      <alignment horizontal="left" vertical="center"/>
    </xf>
    <xf numFmtId="177" fontId="0" fillId="2" borderId="14" xfId="0" applyNumberFormat="1" applyFont="1" applyFill="1" applyBorder="1" applyAlignment="1">
      <alignment vertical="center"/>
    </xf>
    <xf numFmtId="177" fontId="0" fillId="0" borderId="15" xfId="0" applyNumberFormat="1" applyFont="1" applyFill="1" applyBorder="1" applyAlignment="1">
      <alignment vertical="center"/>
    </xf>
    <xf numFmtId="177" fontId="0" fillId="0" borderId="14" xfId="0" applyNumberFormat="1" applyFont="1" applyFill="1" applyBorder="1" applyAlignment="1">
      <alignment vertical="center"/>
    </xf>
    <xf numFmtId="177" fontId="0" fillId="2" borderId="16" xfId="0" applyNumberFormat="1" applyFont="1" applyFill="1" applyBorder="1" applyAlignment="1">
      <alignment vertical="center"/>
    </xf>
    <xf numFmtId="0" fontId="4" fillId="0" borderId="17" xfId="0" applyFont="1" applyFill="1" applyBorder="1" applyAlignment="1">
      <alignment horizontal="left" vertical="center"/>
    </xf>
    <xf numFmtId="177" fontId="0" fillId="2" borderId="18" xfId="0" applyNumberFormat="1" applyFont="1" applyFill="1" applyBorder="1" applyAlignment="1">
      <alignment vertical="center"/>
    </xf>
    <xf numFmtId="177" fontId="5" fillId="2" borderId="19" xfId="0" applyNumberFormat="1" applyFont="1" applyFill="1" applyBorder="1" applyAlignment="1">
      <alignment vertical="center"/>
    </xf>
    <xf numFmtId="177" fontId="0" fillId="0" borderId="20" xfId="0" applyNumberFormat="1" applyFont="1" applyFill="1" applyBorder="1" applyAlignment="1">
      <alignment vertical="center"/>
    </xf>
    <xf numFmtId="177" fontId="1" fillId="0" borderId="0" xfId="0" applyNumberFormat="1" applyFont="1" applyFill="1" applyAlignment="1">
      <alignment vertical="center"/>
    </xf>
    <xf numFmtId="177" fontId="0" fillId="3" borderId="1" xfId="0" applyNumberFormat="1" applyFont="1" applyFill="1" applyBorder="1" applyAlignment="1">
      <alignment vertical="center"/>
    </xf>
    <xf numFmtId="177" fontId="1" fillId="0" borderId="1" xfId="0" applyNumberFormat="1" applyFont="1" applyFill="1" applyBorder="1" applyAlignment="1">
      <alignment vertical="center"/>
    </xf>
    <xf numFmtId="177" fontId="5" fillId="0" borderId="1" xfId="0" applyNumberFormat="1" applyFont="1" applyFill="1" applyBorder="1" applyAlignment="1">
      <alignment vertical="center"/>
    </xf>
    <xf numFmtId="177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right"/>
    </xf>
    <xf numFmtId="4" fontId="6" fillId="0" borderId="0" xfId="0" applyNumberFormat="1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colors>
    <mruColors>
      <color rgb="00F433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5"/>
  <sheetViews>
    <sheetView workbookViewId="0">
      <selection activeCell="A1" sqref="A1"/>
    </sheetView>
  </sheetViews>
  <sheetFormatPr defaultColWidth="9" defaultRowHeight="14.4" outlineLevelRow="4" outlineLevelCol="2"/>
  <cols>
    <col min="1" max="1" width="20.5740740740741" style="37" customWidth="1"/>
    <col min="2" max="2" width="34.287037037037" style="37" customWidth="1"/>
    <col min="3" max="3" width="14.1481481481481" style="38" customWidth="1"/>
  </cols>
  <sheetData>
    <row r="1" ht="19.5" customHeight="1" spans="1:3">
      <c r="A1" s="39" t="s">
        <v>0</v>
      </c>
      <c r="B1" s="39" t="s">
        <v>1</v>
      </c>
      <c r="C1" s="40" t="s">
        <v>2</v>
      </c>
    </row>
    <row r="2" ht="19.5" customHeight="1" spans="1:3">
      <c r="A2" s="41">
        <v>205</v>
      </c>
      <c r="B2" s="42">
        <v>0.75</v>
      </c>
      <c r="C2" s="41">
        <v>30</v>
      </c>
    </row>
    <row r="3" ht="19.5" customHeight="1"/>
    <row r="4" ht="19.5" customHeight="1" spans="1:2">
      <c r="A4" s="39" t="s">
        <v>3</v>
      </c>
      <c r="B4" s="39" t="s">
        <v>4</v>
      </c>
    </row>
    <row r="5" ht="19.5" customHeight="1" spans="1:2">
      <c r="A5" s="42">
        <f>POWER(1+(B2/100),C2)*A2</f>
        <v>256.510711583785</v>
      </c>
      <c r="B5" s="42">
        <f>A5-A2</f>
        <v>51.5107115837845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F17" sqref="F17"/>
    </sheetView>
  </sheetViews>
  <sheetFormatPr defaultColWidth="8.44444444444444" defaultRowHeight="14.4"/>
  <cols>
    <col min="1" max="1" width="58.7777777777778" style="1" customWidth="1"/>
    <col min="2" max="2" width="9.55555555555556" style="1" customWidth="1"/>
    <col min="3" max="3" width="12.8888888888889" style="1"/>
    <col min="4" max="4" width="8.44444444444444" style="1" customWidth="1"/>
    <col min="5" max="5" width="12.5555555555556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14" t="s">
        <v>5</v>
      </c>
      <c r="B1" s="2" t="s">
        <v>6</v>
      </c>
    </row>
    <row r="2" s="1" customFormat="1" ht="15.15" spans="4:7">
      <c r="D2" s="15" t="s">
        <v>7</v>
      </c>
      <c r="E2" s="16" t="s">
        <v>8</v>
      </c>
      <c r="F2" s="17" t="s">
        <v>9</v>
      </c>
      <c r="G2" s="18" t="s">
        <v>10</v>
      </c>
    </row>
    <row r="3" s="1" customFormat="1" spans="1:10">
      <c r="A3" s="5" t="s">
        <v>11</v>
      </c>
      <c r="B3" s="6">
        <v>316.1</v>
      </c>
      <c r="D3" s="19" t="s">
        <v>12</v>
      </c>
      <c r="E3" s="20">
        <v>807</v>
      </c>
      <c r="F3" s="21">
        <v>0.03911</v>
      </c>
      <c r="G3" s="22">
        <f t="shared" ref="G3:G17" si="0">E3*F3</f>
        <v>31.56177</v>
      </c>
      <c r="I3" s="5" t="s">
        <v>13</v>
      </c>
      <c r="J3" s="33">
        <f>IF(B1="BUY",(J10/I10)-1,(I10/J10)-1)*100</f>
        <v>-1.27773982182448</v>
      </c>
    </row>
    <row r="4" s="1" customFormat="1" spans="1:10">
      <c r="A4" s="5" t="s">
        <v>14</v>
      </c>
      <c r="B4" s="6">
        <f>-B3*10/100</f>
        <v>-31.61</v>
      </c>
      <c r="D4" s="23">
        <v>1</v>
      </c>
      <c r="E4" s="27">
        <v>1049</v>
      </c>
      <c r="F4" s="24">
        <v>0.03977</v>
      </c>
      <c r="G4" s="25">
        <f t="shared" si="0"/>
        <v>41.71873</v>
      </c>
      <c r="I4" s="5" t="s">
        <v>15</v>
      </c>
      <c r="J4" s="33">
        <f>E18</f>
        <v>56744</v>
      </c>
    </row>
    <row r="5" s="1" customFormat="1" spans="1:10">
      <c r="A5" s="5" t="s">
        <v>16</v>
      </c>
      <c r="B5" s="6">
        <v>1.7</v>
      </c>
      <c r="D5" s="23">
        <v>2</v>
      </c>
      <c r="E5" s="27">
        <v>1363</v>
      </c>
      <c r="F5" s="24">
        <v>0.04043</v>
      </c>
      <c r="G5" s="25">
        <f t="shared" si="0"/>
        <v>55.10609</v>
      </c>
      <c r="I5" s="5" t="s">
        <v>17</v>
      </c>
      <c r="J5" s="33">
        <f>J4*J10</f>
        <v>2473.8995733</v>
      </c>
    </row>
    <row r="6" s="1" customFormat="1" spans="1:10">
      <c r="A6" s="5" t="s">
        <v>18</v>
      </c>
      <c r="B6" s="6">
        <v>30</v>
      </c>
      <c r="D6" s="23">
        <v>3</v>
      </c>
      <c r="E6" s="27">
        <v>1772</v>
      </c>
      <c r="F6" s="24">
        <v>0.0411</v>
      </c>
      <c r="G6" s="25">
        <f t="shared" si="0"/>
        <v>72.8292</v>
      </c>
      <c r="I6" s="5" t="s">
        <v>19</v>
      </c>
      <c r="J6" s="33">
        <f>J3/100*J4*J10</f>
        <v>-31.6099999999999</v>
      </c>
    </row>
    <row r="7" s="1" customFormat="1" spans="1:7">
      <c r="A7" s="5" t="s">
        <v>20</v>
      </c>
      <c r="B7" s="6">
        <v>10</v>
      </c>
      <c r="D7" s="23">
        <v>4</v>
      </c>
      <c r="E7" s="27">
        <v>2304</v>
      </c>
      <c r="F7" s="24">
        <v>0.04177</v>
      </c>
      <c r="G7" s="25">
        <f t="shared" si="0"/>
        <v>96.23808</v>
      </c>
    </row>
    <row r="8" s="1" customFormat="1" spans="1:7">
      <c r="A8" s="5" t="s">
        <v>21</v>
      </c>
      <c r="B8" s="6">
        <f>(LOG10((B4+G18)/(E18*F3))/LOG10(1-(B5/100)))</f>
        <v>-4.82532883820551</v>
      </c>
      <c r="D8" s="23">
        <v>5</v>
      </c>
      <c r="E8" s="27">
        <v>2996</v>
      </c>
      <c r="F8" s="24">
        <v>0.04243</v>
      </c>
      <c r="G8" s="25">
        <f t="shared" si="0"/>
        <v>127.12028</v>
      </c>
    </row>
    <row r="9" s="1" customFormat="1" spans="1:10">
      <c r="A9" s="5" t="s">
        <v>22</v>
      </c>
      <c r="B9" s="6">
        <f>B3*10/100</f>
        <v>31.61</v>
      </c>
      <c r="D9" s="23">
        <v>6</v>
      </c>
      <c r="E9" s="27">
        <v>3895</v>
      </c>
      <c r="F9" s="24">
        <v>0.0431</v>
      </c>
      <c r="G9" s="26">
        <f t="shared" si="0"/>
        <v>167.8745</v>
      </c>
      <c r="I9" s="5" t="s">
        <v>23</v>
      </c>
      <c r="J9" s="5" t="s">
        <v>24</v>
      </c>
    </row>
    <row r="10" s="1" customFormat="1" ht="17.4" spans="1:10">
      <c r="A10" s="5" t="s">
        <v>25</v>
      </c>
      <c r="B10" s="8">
        <v>0</v>
      </c>
      <c r="D10" s="23">
        <v>7</v>
      </c>
      <c r="E10" s="27"/>
      <c r="F10" s="24"/>
      <c r="G10" s="26">
        <f t="shared" si="0"/>
        <v>0</v>
      </c>
      <c r="I10" s="34">
        <f>G18/E18</f>
        <v>0.0430404901540251</v>
      </c>
      <c r="J10" s="35">
        <f>IF(B1="BUY",((B4/G18)+1)*I10,((B4/-G18)+1)*I10)</f>
        <v>0.043597553455872</v>
      </c>
    </row>
    <row r="11" s="1" customFormat="1" spans="1:7">
      <c r="A11" s="5" t="s">
        <v>26</v>
      </c>
      <c r="B11" s="8">
        <f>((1-POWER(1+$B$6/100,B10+1))/(1-(1+$B$6/100)))*E3</f>
        <v>807</v>
      </c>
      <c r="D11" s="23">
        <v>8</v>
      </c>
      <c r="E11" s="27"/>
      <c r="F11" s="24"/>
      <c r="G11" s="26">
        <f t="shared" si="0"/>
        <v>0</v>
      </c>
    </row>
    <row r="12" s="1" customFormat="1" spans="1:7">
      <c r="A12" s="5" t="s">
        <v>26</v>
      </c>
      <c r="B12" s="8">
        <f>((1-POWER(1+$B$6/100,B10+1))/(1-(1+$B$6/100)))*G3</f>
        <v>31.56177</v>
      </c>
      <c r="D12" s="23">
        <v>9</v>
      </c>
      <c r="E12" s="27"/>
      <c r="F12" s="24"/>
      <c r="G12" s="26">
        <f t="shared" si="0"/>
        <v>0</v>
      </c>
    </row>
    <row r="13" s="1" customFormat="1" spans="4:7">
      <c r="D13" s="23">
        <v>10</v>
      </c>
      <c r="E13" s="27"/>
      <c r="F13" s="24"/>
      <c r="G13" s="26">
        <f t="shared" si="0"/>
        <v>0</v>
      </c>
    </row>
    <row r="14" s="1" customFormat="1" spans="4:7">
      <c r="D14" s="23">
        <v>11</v>
      </c>
      <c r="E14" s="27"/>
      <c r="F14" s="24"/>
      <c r="G14" s="26">
        <f t="shared" si="0"/>
        <v>0</v>
      </c>
    </row>
    <row r="15" s="1" customFormat="1" spans="4:7">
      <c r="D15" s="23">
        <v>12</v>
      </c>
      <c r="E15" s="27"/>
      <c r="F15" s="24"/>
      <c r="G15" s="26">
        <f t="shared" si="0"/>
        <v>0</v>
      </c>
    </row>
    <row r="16" s="1" customFormat="1" spans="4:7">
      <c r="D16" s="23">
        <v>13</v>
      </c>
      <c r="E16" s="27"/>
      <c r="F16" s="24"/>
      <c r="G16" s="26">
        <f t="shared" si="0"/>
        <v>0</v>
      </c>
    </row>
    <row r="17" s="1" customFormat="1" ht="18.15" spans="4:7">
      <c r="D17" s="28" t="s">
        <v>27</v>
      </c>
      <c r="E17" s="29">
        <f>SUM(E3:E15)*3</f>
        <v>42558</v>
      </c>
      <c r="F17" s="30">
        <f>IF(B1="BUY",MIN(F3:F16)*(1-$B$5/2/100),MAX(F3:F16)*(1+$B$5/2/100))</f>
        <v>0.04346635</v>
      </c>
      <c r="G17" s="31">
        <f t="shared" si="0"/>
        <v>1849.8409233</v>
      </c>
    </row>
    <row r="18" s="1" customFormat="1" spans="4:8">
      <c r="D18" s="2"/>
      <c r="E18" s="32">
        <f>SUM(E3:E17)</f>
        <v>56744</v>
      </c>
      <c r="F18" s="32"/>
      <c r="G18" s="32">
        <f>SUM(G3:G17)</f>
        <v>2442.2895733</v>
      </c>
      <c r="H18" s="2"/>
    </row>
    <row r="19" s="1" customFormat="1"/>
    <row r="20" s="1" customFormat="1"/>
    <row r="21" s="1" customFormat="1"/>
  </sheetData>
  <conditionalFormatting sqref="J6">
    <cfRule type="cellIs" dxfId="0" priority="3" operator="lessThan">
      <formula>$B$4</formula>
    </cfRule>
    <cfRule type="expression" dxfId="1" priority="4">
      <formula>$J$6&gt;=$B$4</formula>
    </cfRule>
  </conditionalFormatting>
  <conditionalFormatting sqref="J10">
    <cfRule type="expression" dxfId="2" priority="7">
      <formula>IF(AND($J$10&gt;=$F$17,$B$1="BUY"),TRUE,FALSE)</formula>
    </cfRule>
    <cfRule type="expression" dxfId="3" priority="8">
      <formula>IF(AND($J$10&lt;$F$17,$B$1="BUY"),TRUE,FALSE)</formula>
    </cfRule>
    <cfRule type="expression" dxfId="3" priority="2">
      <formula>IF(AND($J$10&gt;$F$17,$B$1="SELL"),TRUE,FALSE)</formula>
    </cfRule>
    <cfRule type="expression" dxfId="2" priority="1">
      <formula>IF(AND($J$10&lt;=$F$17,$B$1="SELL"),TRUE,FALSE)</formula>
    </cfRule>
  </conditionalFormatting>
  <conditionalFormatting sqref="G18">
    <cfRule type="expression" dxfId="2" priority="6">
      <formula>$G$18&gt;$B$3*$B$7</formula>
    </cfRule>
    <cfRule type="cellIs" dxfId="0" priority="15" operator="greaterThan">
      <formula>$B$3*$B$7</formula>
    </cfRule>
    <cfRule type="cellIs" dxfId="4" priority="16" operator="lessThan">
      <formula>$B$3*10</formula>
    </cfRule>
    <cfRule type="cellIs" dxfId="4" priority="22" operator="lessThan">
      <formula>#REF!*#REF!</formula>
    </cfRule>
    <cfRule type="cellIs" dxfId="0" priority="23" operator="greaterThan">
      <formula>#REF!*#REF!</formula>
    </cfRule>
  </conditionalFormatting>
  <conditionalFormatting sqref="D4:D16">
    <cfRule type="cellIs" dxfId="4" priority="21" operator="lessThan">
      <formula>$B$8+1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J10" sqref="J10"/>
    </sheetView>
  </sheetViews>
  <sheetFormatPr defaultColWidth="8.44444444444444" defaultRowHeight="14.4"/>
  <cols>
    <col min="1" max="1" width="36.7777777777778" style="1" customWidth="1"/>
    <col min="2" max="2" width="11.4444444444444" style="1" customWidth="1"/>
    <col min="3" max="3" width="12.8888888888889" style="1"/>
    <col min="4" max="4" width="8.44444444444444" style="1" customWidth="1"/>
    <col min="5" max="5" width="12.5555555555556" style="1" customWidth="1"/>
    <col min="6" max="6" width="16.4444444444444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14" t="s">
        <v>5</v>
      </c>
      <c r="B1" s="2" t="s">
        <v>6</v>
      </c>
    </row>
    <row r="2" s="1" customFormat="1" ht="15.15" spans="4:7">
      <c r="D2" s="15" t="s">
        <v>7</v>
      </c>
      <c r="E2" s="16" t="s">
        <v>8</v>
      </c>
      <c r="F2" s="17" t="s">
        <v>9</v>
      </c>
      <c r="G2" s="18" t="s">
        <v>10</v>
      </c>
    </row>
    <row r="3" s="1" customFormat="1" spans="1:10">
      <c r="A3" s="5" t="s">
        <v>11</v>
      </c>
      <c r="B3" s="6">
        <v>320</v>
      </c>
      <c r="D3" s="19" t="s">
        <v>12</v>
      </c>
      <c r="E3" s="20">
        <v>41</v>
      </c>
      <c r="F3" s="21">
        <v>0.7848</v>
      </c>
      <c r="G3" s="22">
        <f>E3*F3</f>
        <v>32.1768</v>
      </c>
      <c r="I3" s="5" t="s">
        <v>13</v>
      </c>
      <c r="J3" s="33">
        <f>IF(B1="BUY",(J10/I10)-1,(I10/J10)-1)*100</f>
        <v>-1.27035104134628</v>
      </c>
    </row>
    <row r="4" s="1" customFormat="1" spans="1:10">
      <c r="A4" s="5" t="s">
        <v>14</v>
      </c>
      <c r="B4" s="6">
        <f>-B3*10/100</f>
        <v>-32</v>
      </c>
      <c r="D4" s="23">
        <v>1</v>
      </c>
      <c r="E4" s="20">
        <f>E3*(1+$B$6/100)</f>
        <v>53.3</v>
      </c>
      <c r="F4" s="24">
        <f>F3*(1+$B$5/100)</f>
        <v>0.7981416</v>
      </c>
      <c r="G4" s="25">
        <f t="shared" ref="G3:G17" si="0">E4*F4</f>
        <v>42.54094728</v>
      </c>
      <c r="I4" s="5" t="s">
        <v>15</v>
      </c>
      <c r="J4" s="33">
        <f>E18</f>
        <v>2883.585596</v>
      </c>
    </row>
    <row r="5" s="1" customFormat="1" spans="1:10">
      <c r="A5" s="5" t="s">
        <v>16</v>
      </c>
      <c r="B5" s="6">
        <v>1.7</v>
      </c>
      <c r="D5" s="23">
        <v>2</v>
      </c>
      <c r="E5" s="20">
        <f t="shared" ref="E5:E10" si="1">E4*(1+$B$6/100)</f>
        <v>69.29</v>
      </c>
      <c r="F5" s="24">
        <f t="shared" ref="F5:F10" si="2">F4*(1+$B$5/100)</f>
        <v>0.8117100072</v>
      </c>
      <c r="G5" s="25">
        <f t="shared" si="0"/>
        <v>56.243386398888</v>
      </c>
      <c r="I5" s="5" t="s">
        <v>17</v>
      </c>
      <c r="J5" s="33">
        <f>J4*J10</f>
        <v>2518.98876440383</v>
      </c>
    </row>
    <row r="6" s="1" customFormat="1" spans="1:10">
      <c r="A6" s="5" t="s">
        <v>18</v>
      </c>
      <c r="B6" s="6">
        <v>30</v>
      </c>
      <c r="D6" s="23">
        <v>3</v>
      </c>
      <c r="E6" s="20">
        <f t="shared" si="1"/>
        <v>90.077</v>
      </c>
      <c r="F6" s="24">
        <f t="shared" si="2"/>
        <v>0.8255090773224</v>
      </c>
      <c r="G6" s="25">
        <f t="shared" si="0"/>
        <v>74.3593811579698</v>
      </c>
      <c r="I6" s="5" t="s">
        <v>19</v>
      </c>
      <c r="J6" s="33">
        <f>J3/100*J4*J10</f>
        <v>-32</v>
      </c>
    </row>
    <row r="7" s="1" customFormat="1" spans="1:7">
      <c r="A7" s="5" t="s">
        <v>20</v>
      </c>
      <c r="B7" s="6">
        <v>10</v>
      </c>
      <c r="D7" s="23">
        <v>4</v>
      </c>
      <c r="E7" s="20">
        <f t="shared" si="1"/>
        <v>117.1001</v>
      </c>
      <c r="F7" s="24">
        <f t="shared" si="2"/>
        <v>0.839542731636881</v>
      </c>
      <c r="G7" s="25">
        <f t="shared" si="0"/>
        <v>98.3105378289519</v>
      </c>
    </row>
    <row r="8" s="1" customFormat="1" spans="1:7">
      <c r="A8" s="5" t="s">
        <v>21</v>
      </c>
      <c r="B8" s="6">
        <f>(LOG10((B4+G18)/(E18*F3))/LOG10(1-(B5/100)))</f>
        <v>-4.74823765148543</v>
      </c>
      <c r="D8" s="23">
        <v>5</v>
      </c>
      <c r="E8" s="20">
        <f t="shared" si="1"/>
        <v>152.23013</v>
      </c>
      <c r="F8" s="24">
        <f t="shared" si="2"/>
        <v>0.853814958074707</v>
      </c>
      <c r="G8" s="25">
        <f t="shared" si="0"/>
        <v>129.976362063657</v>
      </c>
    </row>
    <row r="9" s="1" customFormat="1" spans="1:10">
      <c r="A9" s="5" t="s">
        <v>22</v>
      </c>
      <c r="B9" s="6">
        <f>B3*10/100</f>
        <v>32</v>
      </c>
      <c r="D9" s="23">
        <v>6</v>
      </c>
      <c r="E9" s="20">
        <f t="shared" si="1"/>
        <v>197.899169</v>
      </c>
      <c r="F9" s="24">
        <f t="shared" si="2"/>
        <v>0.868329812361977</v>
      </c>
      <c r="G9" s="26">
        <f t="shared" si="0"/>
        <v>171.841748284361</v>
      </c>
      <c r="I9" s="5" t="s">
        <v>23</v>
      </c>
      <c r="J9" s="5" t="s">
        <v>24</v>
      </c>
    </row>
    <row r="10" s="1" customFormat="1" ht="17.4" spans="1:10">
      <c r="A10" s="5" t="s">
        <v>25</v>
      </c>
      <c r="B10" s="8">
        <v>0</v>
      </c>
      <c r="D10" s="23">
        <v>7</v>
      </c>
      <c r="E10" s="20"/>
      <c r="F10" s="24"/>
      <c r="G10" s="26">
        <f t="shared" si="0"/>
        <v>0</v>
      </c>
      <c r="I10" s="34">
        <f>G18/E18</f>
        <v>0.862463998937186</v>
      </c>
      <c r="J10" s="35">
        <f>IF(B1="BUY",((B4/G18)+1)*I10,((B4/-G18)+1)*I10)</f>
        <v>0.873561293931442</v>
      </c>
    </row>
    <row r="11" s="1" customFormat="1" spans="1:7">
      <c r="A11" s="5" t="s">
        <v>26</v>
      </c>
      <c r="B11" s="8">
        <f>((1-POWER(1+$B$6/100,B10+1))/(1-(1+$B$6/100)))*E3</f>
        <v>41</v>
      </c>
      <c r="D11" s="23">
        <v>8</v>
      </c>
      <c r="E11" s="20"/>
      <c r="F11" s="24"/>
      <c r="G11" s="26">
        <f t="shared" si="0"/>
        <v>0</v>
      </c>
    </row>
    <row r="12" s="1" customFormat="1" spans="1:7">
      <c r="A12" s="5" t="s">
        <v>26</v>
      </c>
      <c r="B12" s="8">
        <f>((1-POWER(1+$B$6/100,B10+1))/(1-(1+$B$6/100)))*G3</f>
        <v>32.1768</v>
      </c>
      <c r="D12" s="23">
        <v>9</v>
      </c>
      <c r="E12" s="20"/>
      <c r="F12" s="24"/>
      <c r="G12" s="26">
        <f t="shared" si="0"/>
        <v>0</v>
      </c>
    </row>
    <row r="13" s="1" customFormat="1" spans="4:7">
      <c r="D13" s="23">
        <v>10</v>
      </c>
      <c r="E13" s="20"/>
      <c r="F13" s="24"/>
      <c r="G13" s="26">
        <f t="shared" si="0"/>
        <v>0</v>
      </c>
    </row>
    <row r="14" s="1" customFormat="1" spans="4:7">
      <c r="D14" s="23">
        <v>11</v>
      </c>
      <c r="E14" s="20"/>
      <c r="F14" s="24"/>
      <c r="G14" s="26">
        <f t="shared" si="0"/>
        <v>0</v>
      </c>
    </row>
    <row r="15" s="1" customFormat="1" spans="4:7">
      <c r="D15" s="23">
        <v>12</v>
      </c>
      <c r="E15" s="27"/>
      <c r="F15" s="24"/>
      <c r="G15" s="26">
        <f t="shared" si="0"/>
        <v>0</v>
      </c>
    </row>
    <row r="16" s="1" customFormat="1" spans="4:7">
      <c r="D16" s="23">
        <v>13</v>
      </c>
      <c r="E16" s="27"/>
      <c r="F16" s="24"/>
      <c r="G16" s="26">
        <f t="shared" si="0"/>
        <v>0</v>
      </c>
    </row>
    <row r="17" s="1" customFormat="1" ht="18.15" spans="4:7">
      <c r="D17" s="28" t="s">
        <v>27</v>
      </c>
      <c r="E17" s="29">
        <f>SUM(E3:E15)*3</f>
        <v>2162.689197</v>
      </c>
      <c r="F17" s="30">
        <v>0.87</v>
      </c>
      <c r="G17" s="31">
        <f t="shared" si="0"/>
        <v>1881.53960139</v>
      </c>
    </row>
    <row r="18" s="1" customFormat="1" spans="4:8">
      <c r="D18" s="2"/>
      <c r="E18" s="32">
        <f>SUM(E3:E17)</f>
        <v>2883.585596</v>
      </c>
      <c r="F18" s="32"/>
      <c r="G18" s="32">
        <f>SUM(G3:G17)</f>
        <v>2486.98876440383</v>
      </c>
      <c r="H18" s="2"/>
    </row>
    <row r="19" s="1" customFormat="1"/>
    <row r="20" s="1" customFormat="1"/>
    <row r="21" s="1" customFormat="1"/>
    <row r="27" spans="5:5">
      <c r="E27" s="36"/>
    </row>
  </sheetData>
  <conditionalFormatting sqref="J6">
    <cfRule type="expression" dxfId="1" priority="4">
      <formula>$J$6&gt;=$B$4</formula>
    </cfRule>
    <cfRule type="cellIs" dxfId="0" priority="3" operator="lessThan">
      <formula>$B$4</formula>
    </cfRule>
  </conditionalFormatting>
  <conditionalFormatting sqref="J10">
    <cfRule type="expression" dxfId="3" priority="7">
      <formula>IF(AND($J$10&lt;$F$17,$B$1="BUY"),TRUE,FALSE)</formula>
    </cfRule>
    <cfRule type="expression" dxfId="2" priority="6">
      <formula>IF(AND($J$10&gt;=$F$17,$B$1="BUY"),TRUE,FALSE)</formula>
    </cfRule>
    <cfRule type="expression" dxfId="3" priority="2">
      <formula>IF(AND($J$10&gt;$F$17,$B$1="SELL"),TRUE,FALSE)</formula>
    </cfRule>
    <cfRule type="expression" dxfId="2" priority="1">
      <formula>IF(AND($J$10&lt;=$F$17,$B$1="SELL"),TRUE,FALSE)</formula>
    </cfRule>
  </conditionalFormatting>
  <conditionalFormatting sqref="G18">
    <cfRule type="cellIs" dxfId="0" priority="12" operator="greaterThan">
      <formula>#REF!*#REF!</formula>
    </cfRule>
    <cfRule type="cellIs" dxfId="4" priority="11" operator="lessThan">
      <formula>#REF!*#REF!</formula>
    </cfRule>
    <cfRule type="cellIs" dxfId="4" priority="9" operator="lessThan">
      <formula>$B$3*10</formula>
    </cfRule>
    <cfRule type="cellIs" dxfId="0" priority="8" operator="greaterThan">
      <formula>$B$3*$B$7</formula>
    </cfRule>
    <cfRule type="expression" dxfId="2" priority="5">
      <formula>$G$18&gt;$B$3*$B$7</formula>
    </cfRule>
  </conditionalFormatting>
  <conditionalFormatting sqref="D4:D16">
    <cfRule type="cellIs" dxfId="4" priority="10" operator="lessThan">
      <formula>$B$8+1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G17" sqref="G17"/>
    </sheetView>
  </sheetViews>
  <sheetFormatPr defaultColWidth="8.44444444444444" defaultRowHeight="14.4"/>
  <cols>
    <col min="1" max="1" width="36.7777777777778" style="1" customWidth="1"/>
    <col min="2" max="2" width="11.4444444444444" style="1" customWidth="1"/>
    <col min="3" max="3" width="12.8888888888889" style="1"/>
    <col min="4" max="4" width="8.44444444444444" style="1" customWidth="1"/>
    <col min="5" max="5" width="12.5555555555556" style="1" customWidth="1"/>
    <col min="6" max="6" width="16.4444444444444" style="1" customWidth="1"/>
    <col min="7" max="7" width="15.6666666666667" style="1" customWidth="1"/>
    <col min="8" max="8" width="17.4444444444444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14" t="s">
        <v>5</v>
      </c>
      <c r="B1" s="2" t="s">
        <v>28</v>
      </c>
    </row>
    <row r="2" s="1" customFormat="1" ht="15.15" spans="4:7">
      <c r="D2" s="15" t="s">
        <v>7</v>
      </c>
      <c r="E2" s="16" t="s">
        <v>8</v>
      </c>
      <c r="F2" s="17" t="s">
        <v>9</v>
      </c>
      <c r="G2" s="18" t="s">
        <v>10</v>
      </c>
    </row>
    <row r="3" s="1" customFormat="1" spans="1:10">
      <c r="A3" s="5" t="s">
        <v>11</v>
      </c>
      <c r="B3" s="6">
        <v>316.1</v>
      </c>
      <c r="D3" s="19" t="s">
        <v>12</v>
      </c>
      <c r="E3" s="20">
        <v>55.3</v>
      </c>
      <c r="F3" s="21">
        <v>6.926</v>
      </c>
      <c r="G3" s="22">
        <f t="shared" ref="G3:G17" si="0">E3*F3</f>
        <v>383.0078</v>
      </c>
      <c r="I3" s="5" t="s">
        <v>13</v>
      </c>
      <c r="J3" s="33">
        <f>IF(B1="BUY",(J10/I10)-1,(I10/J10)-1)*100</f>
        <v>-2.08039526588649</v>
      </c>
    </row>
    <row r="4" s="1" customFormat="1" spans="1:10">
      <c r="A4" s="5" t="s">
        <v>14</v>
      </c>
      <c r="B4" s="6">
        <f>-B3*10/100</f>
        <v>-31.61</v>
      </c>
      <c r="D4" s="23">
        <v>1</v>
      </c>
      <c r="E4" s="20"/>
      <c r="F4" s="24"/>
      <c r="G4" s="25">
        <f t="shared" si="0"/>
        <v>0</v>
      </c>
      <c r="I4" s="5" t="s">
        <v>15</v>
      </c>
      <c r="J4" s="33">
        <f>E18</f>
        <v>221.2</v>
      </c>
    </row>
    <row r="5" s="1" customFormat="1" spans="1:10">
      <c r="A5" s="5" t="s">
        <v>16</v>
      </c>
      <c r="B5" s="6">
        <v>1.7</v>
      </c>
      <c r="D5" s="23">
        <v>2</v>
      </c>
      <c r="E5" s="20"/>
      <c r="F5" s="24"/>
      <c r="G5" s="25">
        <f t="shared" si="0"/>
        <v>0</v>
      </c>
      <c r="I5" s="5" t="s">
        <v>17</v>
      </c>
      <c r="J5" s="33">
        <f>J4*J10</f>
        <v>1487.8128</v>
      </c>
    </row>
    <row r="6" s="1" customFormat="1" spans="1:10">
      <c r="A6" s="5" t="s">
        <v>18</v>
      </c>
      <c r="B6" s="6">
        <v>30</v>
      </c>
      <c r="D6" s="23">
        <v>3</v>
      </c>
      <c r="E6" s="20"/>
      <c r="F6" s="24"/>
      <c r="G6" s="25">
        <f t="shared" si="0"/>
        <v>0</v>
      </c>
      <c r="I6" s="5" t="s">
        <v>19</v>
      </c>
      <c r="J6" s="33">
        <f>J3/100*J4*J10</f>
        <v>-30.9523870564533</v>
      </c>
    </row>
    <row r="7" s="1" customFormat="1" spans="1:7">
      <c r="A7" s="5" t="s">
        <v>20</v>
      </c>
      <c r="B7" s="6">
        <v>10</v>
      </c>
      <c r="D7" s="23">
        <v>4</v>
      </c>
      <c r="E7" s="20"/>
      <c r="F7" s="24"/>
      <c r="G7" s="25">
        <f t="shared" si="0"/>
        <v>0</v>
      </c>
    </row>
    <row r="8" s="1" customFormat="1" spans="1:7">
      <c r="A8" s="5" t="s">
        <v>21</v>
      </c>
      <c r="B8" s="6">
        <f>(LOG10((B4+G18)/(E18*F3))/LOG10(1-(B5/100)))</f>
        <v>1.70809770766547</v>
      </c>
      <c r="D8" s="23">
        <v>5</v>
      </c>
      <c r="E8" s="20"/>
      <c r="F8" s="24"/>
      <c r="G8" s="25">
        <f t="shared" si="0"/>
        <v>0</v>
      </c>
    </row>
    <row r="9" s="1" customFormat="1" spans="1:10">
      <c r="A9" s="5" t="s">
        <v>22</v>
      </c>
      <c r="B9" s="6">
        <f>B3*10/100</f>
        <v>31.61</v>
      </c>
      <c r="D9" s="23">
        <v>6</v>
      </c>
      <c r="E9" s="20"/>
      <c r="F9" s="24"/>
      <c r="G9" s="26">
        <f t="shared" si="0"/>
        <v>0</v>
      </c>
      <c r="I9" s="5" t="s">
        <v>23</v>
      </c>
      <c r="J9" s="5" t="s">
        <v>24</v>
      </c>
    </row>
    <row r="10" s="1" customFormat="1" ht="17.4" spans="1:10">
      <c r="A10" s="1" t="s">
        <v>29</v>
      </c>
      <c r="B10" s="1">
        <v>4</v>
      </c>
      <c r="D10" s="23">
        <v>7</v>
      </c>
      <c r="E10" s="20"/>
      <c r="F10" s="24"/>
      <c r="G10" s="26">
        <f t="shared" si="0"/>
        <v>0</v>
      </c>
      <c r="I10" s="34">
        <f>G18/E18</f>
        <v>6.869</v>
      </c>
      <c r="J10" s="35">
        <f>IF(B1="BUY",((B4/G18)+1)*I10,((B4/-G18)+1)*I10)</f>
        <v>6.72609764918626</v>
      </c>
    </row>
    <row r="11" s="1" customFormat="1" spans="4:7">
      <c r="D11" s="23">
        <v>8</v>
      </c>
      <c r="E11" s="20"/>
      <c r="F11" s="24"/>
      <c r="G11" s="26">
        <f t="shared" si="0"/>
        <v>0</v>
      </c>
    </row>
    <row r="12" s="1" customFormat="1" spans="4:7">
      <c r="D12" s="23">
        <v>9</v>
      </c>
      <c r="E12" s="20"/>
      <c r="F12" s="24"/>
      <c r="G12" s="26">
        <f t="shared" si="0"/>
        <v>0</v>
      </c>
    </row>
    <row r="13" s="1" customFormat="1" spans="4:7">
      <c r="D13" s="23">
        <v>10</v>
      </c>
      <c r="E13" s="20"/>
      <c r="F13" s="24"/>
      <c r="G13" s="26">
        <f t="shared" si="0"/>
        <v>0</v>
      </c>
    </row>
    <row r="14" s="1" customFormat="1" spans="4:7">
      <c r="D14" s="23">
        <v>11</v>
      </c>
      <c r="E14" s="27"/>
      <c r="F14" s="24"/>
      <c r="G14" s="26">
        <f t="shared" si="0"/>
        <v>0</v>
      </c>
    </row>
    <row r="15" s="1" customFormat="1" spans="4:7">
      <c r="D15" s="23">
        <v>12</v>
      </c>
      <c r="E15" s="27"/>
      <c r="F15" s="24"/>
      <c r="G15" s="26">
        <f t="shared" si="0"/>
        <v>0</v>
      </c>
    </row>
    <row r="16" s="1" customFormat="1" spans="4:7">
      <c r="D16" s="23">
        <v>13</v>
      </c>
      <c r="E16" s="27"/>
      <c r="F16" s="24"/>
      <c r="G16" s="26">
        <f t="shared" si="0"/>
        <v>0</v>
      </c>
    </row>
    <row r="17" s="1" customFormat="1" ht="18.15" spans="4:7">
      <c r="D17" s="28" t="s">
        <v>27</v>
      </c>
      <c r="E17" s="29">
        <f>SUM(E3:E15)*3</f>
        <v>165.9</v>
      </c>
      <c r="F17" s="30">
        <v>6.85</v>
      </c>
      <c r="G17" s="31">
        <f t="shared" si="0"/>
        <v>1136.415</v>
      </c>
    </row>
    <row r="18" s="1" customFormat="1" spans="4:8">
      <c r="D18" s="2"/>
      <c r="E18" s="32">
        <f>SUM(E3:E17)</f>
        <v>221.2</v>
      </c>
      <c r="F18" s="32"/>
      <c r="G18" s="32">
        <f>SUM(G3:G17)</f>
        <v>1519.4228</v>
      </c>
      <c r="H18" s="2"/>
    </row>
    <row r="19" s="1" customFormat="1"/>
  </sheetData>
  <conditionalFormatting sqref="J6">
    <cfRule type="cellIs" dxfId="0" priority="3" operator="lessThan">
      <formula>$B$4</formula>
    </cfRule>
    <cfRule type="expression" dxfId="1" priority="4">
      <formula>$J$6&gt;=$B$4</formula>
    </cfRule>
  </conditionalFormatting>
  <conditionalFormatting sqref="J10">
    <cfRule type="expression" dxfId="2" priority="1">
      <formula>IF(AND($J$10&lt;=$F$17,$B$1="SELL"),TRUE,FALSE)</formula>
    </cfRule>
    <cfRule type="expression" dxfId="3" priority="2">
      <formula>IF(AND($J$10&gt;$F$17,$B$1="SELL"),TRUE,FALSE)</formula>
    </cfRule>
    <cfRule type="expression" dxfId="2" priority="6">
      <formula>IF(AND($J$10&gt;=$F$17,$B$1="BUY"),TRUE,FALSE)</formula>
    </cfRule>
    <cfRule type="expression" dxfId="3" priority="7">
      <formula>IF(AND($J$10&lt;$F$17,$B$1="BUY"),TRUE,FALSE)</formula>
    </cfRule>
  </conditionalFormatting>
  <conditionalFormatting sqref="G18">
    <cfRule type="expression" dxfId="2" priority="5">
      <formula>$G$18&gt;$B$3*$B$7</formula>
    </cfRule>
    <cfRule type="cellIs" dxfId="0" priority="8" operator="greaterThan">
      <formula>$B$3*$B$7</formula>
    </cfRule>
    <cfRule type="cellIs" dxfId="4" priority="9" operator="lessThan">
      <formula>$B$3*10</formula>
    </cfRule>
    <cfRule type="cellIs" dxfId="4" priority="11" operator="lessThan">
      <formula>#REF!*#REF!</formula>
    </cfRule>
    <cfRule type="cellIs" dxfId="0" priority="12" operator="greaterThan">
      <formula>#REF!*#REF!</formula>
    </cfRule>
  </conditionalFormatting>
  <conditionalFormatting sqref="D4:D16">
    <cfRule type="cellIs" dxfId="4" priority="10" operator="lessThan">
      <formula>$B$8+1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="130" zoomScaleNormal="130" workbookViewId="0">
      <selection activeCell="I16" sqref="I16"/>
    </sheetView>
  </sheetViews>
  <sheetFormatPr defaultColWidth="8.88888888888889" defaultRowHeight="14.4"/>
  <cols>
    <col min="1" max="1" width="58.7777777777778" customWidth="1"/>
    <col min="2" max="2" width="12.8888888888889" customWidth="1"/>
    <col min="4" max="4" width="8.44444444444444" customWidth="1"/>
    <col min="5" max="5" width="8.66666666666667" customWidth="1"/>
    <col min="6" max="6" width="10.4444444444444" customWidth="1"/>
    <col min="7" max="8" width="12.8888888888889" hidden="1" customWidth="1"/>
    <col min="9" max="9" width="17.4444444444444" customWidth="1"/>
    <col min="10" max="10" width="19.1111111111111" customWidth="1"/>
    <col min="11" max="11" width="9.88888888888889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>
      <c r="A2" s="2" t="s">
        <v>6</v>
      </c>
      <c r="B2" s="1"/>
      <c r="C2" s="1"/>
      <c r="D2" s="1"/>
      <c r="E2" s="3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4" t="s">
        <v>35</v>
      </c>
      <c r="K2" s="4" t="s">
        <v>36</v>
      </c>
    </row>
    <row r="3" spans="1:11">
      <c r="A3" s="5" t="s">
        <v>11</v>
      </c>
      <c r="B3" s="6">
        <v>324</v>
      </c>
      <c r="C3" s="1"/>
      <c r="D3" s="7" t="s">
        <v>37</v>
      </c>
      <c r="E3" s="8">
        <v>210</v>
      </c>
      <c r="F3" s="8">
        <v>0.809</v>
      </c>
      <c r="G3" s="8">
        <f>E3/F3</f>
        <v>259.579728059332</v>
      </c>
      <c r="H3" s="9">
        <f>IF(A2="BUY",(J3/I3)-1,(I3/J3)-1)*100</f>
        <v>-9.51206623216486</v>
      </c>
      <c r="I3" s="9">
        <f>SUM(E3:E4)/SUM(G3:G4)</f>
        <v>0.81847598123016</v>
      </c>
      <c r="J3" s="11">
        <f>IF(A2="BUY",((B4/SUM(E3:E4))+1)*I3,((B4/-SUM(E3:E4))+1)*I3)</f>
        <v>0.9045139469425</v>
      </c>
      <c r="K3" s="12">
        <f>H3/100*SUM(G3:G4)*J3</f>
        <v>-32.4</v>
      </c>
    </row>
    <row r="4" spans="1:11">
      <c r="A4" s="5" t="s">
        <v>14</v>
      </c>
      <c r="B4" s="6">
        <f>-B3*10/100</f>
        <v>-32.4</v>
      </c>
      <c r="C4" s="1"/>
      <c r="D4" s="7" t="s">
        <v>38</v>
      </c>
      <c r="E4" s="8">
        <v>98.22</v>
      </c>
      <c r="F4" s="8">
        <v>0.8395</v>
      </c>
      <c r="G4" s="8">
        <f>E4/F4</f>
        <v>116.998213222156</v>
      </c>
      <c r="H4" s="10"/>
      <c r="I4" s="10"/>
      <c r="J4" s="10"/>
      <c r="K4" s="13"/>
    </row>
    <row r="5" spans="1:10">
      <c r="A5" s="5" t="s">
        <v>16</v>
      </c>
      <c r="B5" s="6">
        <v>1.7</v>
      </c>
      <c r="C5" s="1"/>
      <c r="D5" s="1"/>
      <c r="E5" s="1"/>
      <c r="F5" s="1"/>
      <c r="G5" s="1"/>
      <c r="H5" s="1"/>
      <c r="I5" s="1"/>
      <c r="J5" s="1"/>
    </row>
    <row r="6" spans="1:10">
      <c r="A6" s="5" t="s">
        <v>18</v>
      </c>
      <c r="B6" s="6">
        <v>30</v>
      </c>
      <c r="C6" s="1"/>
      <c r="D6" s="1"/>
      <c r="E6" s="1"/>
      <c r="F6" s="1"/>
      <c r="G6" s="1"/>
      <c r="H6" s="1"/>
      <c r="I6" s="1"/>
      <c r="J6" s="1"/>
    </row>
    <row r="7" spans="1:10">
      <c r="A7" s="5" t="s">
        <v>20</v>
      </c>
      <c r="B7" s="6">
        <v>10</v>
      </c>
      <c r="C7" s="1"/>
      <c r="D7" s="1"/>
      <c r="E7" s="1"/>
      <c r="F7" s="1"/>
      <c r="G7" s="1"/>
      <c r="H7" s="1"/>
      <c r="I7" s="1"/>
      <c r="J7" s="1"/>
    </row>
    <row r="8" spans="1:10">
      <c r="A8" s="5" t="s">
        <v>22</v>
      </c>
      <c r="B8" s="6">
        <f>B3*10/100</f>
        <v>32.4</v>
      </c>
      <c r="C8" s="1"/>
      <c r="D8" s="1"/>
      <c r="E8" s="1"/>
      <c r="F8" s="1"/>
      <c r="G8" s="1"/>
      <c r="H8" s="1"/>
      <c r="I8" s="1"/>
      <c r="J8" s="1"/>
    </row>
    <row r="9" spans="1:10">
      <c r="A9" s="5" t="s">
        <v>25</v>
      </c>
      <c r="B9" s="8">
        <v>6</v>
      </c>
      <c r="C9" s="1"/>
      <c r="D9" s="1"/>
      <c r="E9" s="1"/>
      <c r="F9" s="1"/>
      <c r="G9" s="1"/>
      <c r="H9" s="1"/>
      <c r="I9" s="1"/>
      <c r="J9" s="1"/>
    </row>
    <row r="10" spans="1:10">
      <c r="A10" s="5" t="s">
        <v>26</v>
      </c>
      <c r="B10" s="8">
        <f>((1-POWER(1+$B$6/100,B9+1))/(1-(1+$B$6/100)))*E3</f>
        <v>3692.39619</v>
      </c>
      <c r="C10" s="1"/>
      <c r="D10" s="1"/>
      <c r="E10" s="1"/>
      <c r="F10" s="1"/>
      <c r="G10" s="1"/>
      <c r="H10" s="1"/>
      <c r="I10" s="1"/>
      <c r="J10" s="1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formula ganancias</vt:lpstr>
      <vt:lpstr>ALL</vt:lpstr>
      <vt:lpstr>para probar1</vt:lpstr>
      <vt:lpstr>para probar2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2022-09-08T00:56:20Z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1033-11.2.0.11306</vt:lpwstr>
  </property>
</Properties>
</file>