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ALL" sheetId="6" r:id="rId2"/>
    <sheet name="CALCULADORA" sheetId="9" r:id="rId3"/>
  </sheets>
  <calcPr calcId="144525"/>
</workbook>
</file>

<file path=xl/sharedStrings.xml><?xml version="1.0" encoding="utf-8"?>
<sst xmlns="http://schemas.openxmlformats.org/spreadsheetml/2006/main" count="47" uniqueCount="37">
  <si>
    <t>SALDO INICIAL</t>
  </si>
  <si>
    <t>PORCENTAJE DIARIO DE GANANCIAS</t>
  </si>
  <si>
    <t>DIAS</t>
  </si>
  <si>
    <t>FORMULA</t>
  </si>
  <si>
    <t>ganancia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</si>
  <si>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</si>
  <si>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</si>
  <si>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</si>
  <si>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</si>
  <si>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</si>
  <si>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</si>
  <si>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</si>
  <si>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</si>
  <si>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</si>
  <si>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</si>
  <si>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</si>
  <si>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</si>
  <si>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</si>
  <si>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</si>
  <si>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</si>
  <si>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</si>
  <si>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Cantidad de compensaciones menor a</t>
  </si>
  <si>
    <t>Entrada</t>
  </si>
  <si>
    <t>precio de la posicion al final</t>
  </si>
  <si>
    <t>precio stop deberia ser</t>
  </si>
  <si>
    <t>Cantidad de compensaciones</t>
  </si>
  <si>
    <t>suma total de cantidad según el número de compensaciones</t>
  </si>
  <si>
    <t>ataque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</si>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</sst>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0000"/>
    <numFmt numFmtId="177" formatCode="_ * #,##0.00_ ;_ * \-#,##0.00_ ;_ * &quot;-&quot;??_ ;_ @_ "/>
    <numFmt numFmtId="178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22" applyNumberFormat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0" fillId="12" borderId="2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7" borderId="2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16" borderId="2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16" borderId="25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6" fontId="0" fillId="2" borderId="10" xfId="0" applyNumberFormat="1" applyFont="1" applyFill="1" applyBorder="1" applyAlignment="1">
      <alignment vertical="center"/>
    </xf>
    <xf numFmtId="176" fontId="0" fillId="2" borderId="11" xfId="0" applyNumberFormat="1" applyFont="1" applyFill="1" applyBorder="1" applyAlignment="1">
      <alignment vertical="center"/>
    </xf>
    <xf numFmtId="176" fontId="0" fillId="0" borderId="12" xfId="0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horizontal="left" vertical="center"/>
    </xf>
    <xf numFmtId="176" fontId="0" fillId="2" borderId="14" xfId="0" applyNumberFormat="1" applyFont="1" applyFill="1" applyBorder="1" applyAlignment="1">
      <alignment vertical="center"/>
    </xf>
    <xf numFmtId="176" fontId="0" fillId="2" borderId="15" xfId="0" applyNumberFormat="1" applyFont="1" applyFill="1" applyBorder="1" applyAlignment="1">
      <alignment vertical="center"/>
    </xf>
    <xf numFmtId="176" fontId="0" fillId="0" borderId="16" xfId="0" applyNumberFormat="1" applyFont="1" applyFill="1" applyBorder="1" applyAlignment="1">
      <alignment vertical="center"/>
    </xf>
    <xf numFmtId="176" fontId="0" fillId="0" borderId="15" xfId="0" applyNumberFormat="1" applyFont="1" applyFill="1" applyBorder="1" applyAlignment="1">
      <alignment vertical="center"/>
    </xf>
    <xf numFmtId="0" fontId="4" fillId="0" borderId="17" xfId="0" applyFont="1" applyFill="1" applyBorder="1" applyAlignment="1">
      <alignment horizontal="left" vertical="center"/>
    </xf>
    <xf numFmtId="176" fontId="0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176" fontId="0" fillId="0" borderId="20" xfId="0" applyNumberFormat="1" applyFont="1" applyFill="1" applyBorder="1" applyAlignment="1">
      <alignment vertical="center"/>
    </xf>
    <xf numFmtId="176" fontId="1" fillId="0" borderId="0" xfId="0" applyNumberFormat="1" applyFont="1" applyFill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36" customWidth="1"/>
    <col min="2" max="2" width="34.287037037037" style="36" customWidth="1"/>
    <col min="3" max="3" width="14.1481481481481" style="37" customWidth="1"/>
  </cols>
  <sheetData>
    <row r="1" ht="19.5" customHeight="1" spans="1:3">
      <c r="A1" s="38" t="s">
        <v>0</v>
      </c>
      <c r="B1" s="38" t="s">
        <v>1</v>
      </c>
      <c r="C1" s="39" t="s">
        <v>2</v>
      </c>
    </row>
    <row r="2" ht="19.5" customHeight="1" spans="1:3">
      <c r="A2" s="40">
        <v>205</v>
      </c>
      <c r="B2" s="41">
        <v>0.75</v>
      </c>
      <c r="C2" s="40">
        <v>30</v>
      </c>
    </row>
    <row r="3" ht="19.5" customHeight="1"/>
    <row r="4" ht="19.5" customHeight="1" spans="1:2">
      <c r="A4" s="38" t="s">
        <v>3</v>
      </c>
      <c r="B4" s="38" t="s">
        <v>4</v>
      </c>
    </row>
    <row r="5" ht="19.5" customHeight="1" spans="1:2">
      <c r="A5" s="41">
        <f>POWER(1+(B2/100),C2)*A2</f>
        <v>256.510711583785</v>
      </c>
      <c r="B5" s="41">
        <f>A5-A2</f>
        <v>51.5107115837845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F18" sqref="F18"/>
    </sheetView>
  </sheetViews>
  <sheetFormatPr defaultColWidth="8.44444444444444" defaultRowHeight="14.4"/>
  <cols>
    <col min="1" max="1" width="58.7777777777778" style="1" customWidth="1"/>
    <col min="2" max="2" width="9.55555555555556" style="1" customWidth="1"/>
    <col min="3" max="3" width="12.8888888888889" style="1"/>
    <col min="4" max="4" width="8.44444444444444" style="1" customWidth="1"/>
    <col min="5" max="5" width="12.5555555555556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14" t="s">
        <v>5</v>
      </c>
      <c r="B1" s="2" t="s">
        <v>6</v>
      </c>
    </row>
    <row r="2" s="1" customFormat="1" ht="15.15" spans="4:7">
      <c r="D2" s="15" t="s">
        <v>7</v>
      </c>
      <c r="E2" s="16" t="s">
        <v>8</v>
      </c>
      <c r="F2" s="17" t="s">
        <v>9</v>
      </c>
      <c r="G2" s="18" t="s">
        <v>10</v>
      </c>
    </row>
    <row r="3" s="1" customFormat="1" spans="1:10">
      <c r="A3" s="5" t="s">
        <v>11</v>
      </c>
      <c r="B3" s="6">
        <v>316.1</v>
      </c>
      <c r="D3" s="19" t="s">
        <v>12</v>
      </c>
      <c r="E3" s="20">
        <v>807</v>
      </c>
      <c r="F3" s="21">
        <v>0.03911</v>
      </c>
      <c r="G3" s="22">
        <f t="shared" ref="G3:G17" si="0">E3*F3</f>
        <v>31.56177</v>
      </c>
      <c r="I3" s="5" t="s">
        <v>13</v>
      </c>
      <c r="J3" s="33">
        <f>IF(B1="BUY",(J10/I10)-1,(I10/J10)-1)*100</f>
        <v>-1.28042968270586</v>
      </c>
    </row>
    <row r="4" s="1" customFormat="1" spans="1:10">
      <c r="A4" s="5" t="s">
        <v>14</v>
      </c>
      <c r="B4" s="6">
        <f>-B3*10/100</f>
        <v>-31.61</v>
      </c>
      <c r="D4" s="23">
        <v>1</v>
      </c>
      <c r="E4" s="24">
        <v>1049</v>
      </c>
      <c r="F4" s="25">
        <v>0.03977</v>
      </c>
      <c r="G4" s="26">
        <f t="shared" si="0"/>
        <v>41.71873</v>
      </c>
      <c r="I4" s="5" t="s">
        <v>15</v>
      </c>
      <c r="J4" s="33">
        <f>E18</f>
        <v>56744</v>
      </c>
    </row>
    <row r="5" s="1" customFormat="1" spans="1:10">
      <c r="A5" s="5" t="s">
        <v>16</v>
      </c>
      <c r="B5" s="6">
        <v>1.7</v>
      </c>
      <c r="D5" s="23">
        <v>2</v>
      </c>
      <c r="E5" s="24">
        <v>1363</v>
      </c>
      <c r="F5" s="25">
        <v>0.04043</v>
      </c>
      <c r="G5" s="26">
        <f t="shared" si="0"/>
        <v>55.10609</v>
      </c>
      <c r="I5" s="5" t="s">
        <v>17</v>
      </c>
      <c r="J5" s="33">
        <f>J4*J10</f>
        <v>2468.7025322</v>
      </c>
    </row>
    <row r="6" s="1" customFormat="1" spans="1:10">
      <c r="A6" s="5" t="s">
        <v>18</v>
      </c>
      <c r="B6" s="6">
        <v>30</v>
      </c>
      <c r="D6" s="23">
        <v>3</v>
      </c>
      <c r="E6" s="24">
        <v>1772</v>
      </c>
      <c r="F6" s="25">
        <v>0.0411</v>
      </c>
      <c r="G6" s="26">
        <f t="shared" si="0"/>
        <v>72.8292</v>
      </c>
      <c r="I6" s="5" t="s">
        <v>19</v>
      </c>
      <c r="J6" s="33">
        <f>J3/100*J4*J10</f>
        <v>-31.6100000000001</v>
      </c>
    </row>
    <row r="7" s="1" customFormat="1" spans="1:7">
      <c r="A7" s="5" t="s">
        <v>20</v>
      </c>
      <c r="B7" s="6">
        <v>10</v>
      </c>
      <c r="D7" s="23">
        <v>4</v>
      </c>
      <c r="E7" s="24">
        <v>2304</v>
      </c>
      <c r="F7" s="25">
        <v>0.04177</v>
      </c>
      <c r="G7" s="26">
        <f t="shared" si="0"/>
        <v>96.23808</v>
      </c>
    </row>
    <row r="8" s="1" customFormat="1" spans="1:7">
      <c r="A8" s="5" t="s">
        <v>21</v>
      </c>
      <c r="B8" s="6">
        <f>(LOG10((B4+G18)/(E18*F3))/LOG10(1-(B5/100)))</f>
        <v>-4.69945995558952</v>
      </c>
      <c r="D8" s="23">
        <v>5</v>
      </c>
      <c r="E8" s="24">
        <v>2996</v>
      </c>
      <c r="F8" s="25">
        <v>0.04243</v>
      </c>
      <c r="G8" s="26">
        <f t="shared" si="0"/>
        <v>127.12028</v>
      </c>
    </row>
    <row r="9" s="1" customFormat="1" spans="1:10">
      <c r="A9" s="5" t="s">
        <v>22</v>
      </c>
      <c r="B9" s="6">
        <f>B3*10/100</f>
        <v>31.61</v>
      </c>
      <c r="D9" s="23">
        <v>6</v>
      </c>
      <c r="E9" s="24">
        <v>3895</v>
      </c>
      <c r="F9" s="25">
        <v>0.0431</v>
      </c>
      <c r="G9" s="27">
        <f t="shared" si="0"/>
        <v>167.8745</v>
      </c>
      <c r="I9" s="5" t="s">
        <v>23</v>
      </c>
      <c r="J9" s="5" t="s">
        <v>24</v>
      </c>
    </row>
    <row r="10" s="1" customFormat="1" ht="17.4" spans="1:10">
      <c r="A10" s="5" t="s">
        <v>25</v>
      </c>
      <c r="B10" s="8">
        <v>6</v>
      </c>
      <c r="D10" s="23">
        <v>7</v>
      </c>
      <c r="E10" s="24"/>
      <c r="F10" s="25"/>
      <c r="G10" s="27">
        <f t="shared" si="0"/>
        <v>0</v>
      </c>
      <c r="I10" s="34">
        <f>G18/E18</f>
        <v>0.0429489026540251</v>
      </c>
      <c r="J10" s="35">
        <f>IF(B1="BUY",((B4/G18)+1)*I10,((B4/-G18)+1)*I10)</f>
        <v>0.043505965955872</v>
      </c>
    </row>
    <row r="11" s="1" customFormat="1" spans="1:7">
      <c r="A11" s="5" t="s">
        <v>26</v>
      </c>
      <c r="B11" s="8">
        <f>((1-POWER(1+$B$6/100,B10+1))/(1-(1+$B$6/100)))*E3</f>
        <v>14189.351073</v>
      </c>
      <c r="D11" s="23">
        <v>8</v>
      </c>
      <c r="E11" s="24"/>
      <c r="F11" s="25"/>
      <c r="G11" s="27">
        <f t="shared" si="0"/>
        <v>0</v>
      </c>
    </row>
    <row r="12" s="1" customFormat="1" spans="1:7">
      <c r="A12" s="5" t="s">
        <v>26</v>
      </c>
      <c r="B12" s="8">
        <f>((1-POWER(1+$B$6/100,B10+1))/(1-(1+$B$6/100)))*G3</f>
        <v>554.94552046503</v>
      </c>
      <c r="D12" s="23">
        <v>9</v>
      </c>
      <c r="E12" s="24"/>
      <c r="F12" s="25"/>
      <c r="G12" s="27">
        <f t="shared" si="0"/>
        <v>0</v>
      </c>
    </row>
    <row r="13" s="1" customFormat="1" spans="4:7">
      <c r="D13" s="23">
        <v>10</v>
      </c>
      <c r="E13" s="24"/>
      <c r="F13" s="25"/>
      <c r="G13" s="27">
        <f t="shared" si="0"/>
        <v>0</v>
      </c>
    </row>
    <row r="14" s="1" customFormat="1" spans="4:7">
      <c r="D14" s="23">
        <v>11</v>
      </c>
      <c r="E14" s="24"/>
      <c r="F14" s="25"/>
      <c r="G14" s="27">
        <f t="shared" si="0"/>
        <v>0</v>
      </c>
    </row>
    <row r="15" s="1" customFormat="1" spans="4:7">
      <c r="D15" s="23">
        <v>12</v>
      </c>
      <c r="E15" s="24"/>
      <c r="F15" s="25"/>
      <c r="G15" s="27">
        <f t="shared" si="0"/>
        <v>0</v>
      </c>
    </row>
    <row r="16" s="1" customFormat="1" spans="4:7">
      <c r="D16" s="23">
        <v>13</v>
      </c>
      <c r="E16" s="24"/>
      <c r="F16" s="25"/>
      <c r="G16" s="27">
        <f t="shared" si="0"/>
        <v>0</v>
      </c>
    </row>
    <row r="17" s="1" customFormat="1" ht="18.15" spans="4:7">
      <c r="D17" s="28" t="s">
        <v>27</v>
      </c>
      <c r="E17" s="29">
        <f>SUM(E3:E15)*3</f>
        <v>42558</v>
      </c>
      <c r="F17" s="30">
        <f>IF(B1="BUY",MIN(F3:F16)*(1-($B$5/3)/100),MAX(F3:F16)*(1+($B$5/3)/100))</f>
        <v>0.0433442333333333</v>
      </c>
      <c r="G17" s="31">
        <f t="shared" si="0"/>
        <v>1844.6438822</v>
      </c>
    </row>
    <row r="18" s="1" customFormat="1" spans="4:8">
      <c r="D18" s="2"/>
      <c r="E18" s="32">
        <f>SUM(E3:E17)</f>
        <v>56744</v>
      </c>
      <c r="F18" s="32"/>
      <c r="G18" s="32">
        <f>SUM(G3:G17)</f>
        <v>2437.0925322</v>
      </c>
      <c r="H18" s="2"/>
    </row>
    <row r="19" s="1" customFormat="1"/>
    <row r="20" s="1" customFormat="1"/>
    <row r="21" s="1" customFormat="1"/>
  </sheetData>
  <conditionalFormatting sqref="J6">
    <cfRule type="cellIs" dxfId="0" priority="3" operator="lessThan">
      <formula>$B$4</formula>
    </cfRule>
    <cfRule type="expression" dxfId="1" priority="4">
      <formula>$J$6&gt;=$B$4</formula>
    </cfRule>
  </conditionalFormatting>
  <conditionalFormatting sqref="J10">
    <cfRule type="expression" dxfId="2" priority="7">
      <formula>IF(AND($J$10&gt;=$F$17,$B$1="BUY"),TRUE,FALSE)</formula>
    </cfRule>
    <cfRule type="expression" dxfId="3" priority="8">
      <formula>IF(AND($J$10&lt;$F$17,$B$1="BUY"),TRUE,FALSE)</formula>
    </cfRule>
    <cfRule type="expression" dxfId="3" priority="2">
      <formula>IF(AND($J$10&gt;$F$17,$B$1="SELL"),TRUE,FALSE)</formula>
    </cfRule>
    <cfRule type="expression" dxfId="2" priority="1">
      <formula>IF(AND($J$10&lt;=$F$17,$B$1="SELL"),TRUE,FALSE)</formula>
    </cfRule>
  </conditionalFormatting>
  <conditionalFormatting sqref="G18">
    <cfRule type="expression" dxfId="2" priority="6">
      <formula>$G$18&gt;$B$3*$B$7</formula>
    </cfRule>
    <cfRule type="cellIs" dxfId="0" priority="15" operator="greaterThan">
      <formula>$B$3*$B$7</formula>
    </cfRule>
    <cfRule type="cellIs" dxfId="4" priority="16" operator="lessThan">
      <formula>$B$3*10</formula>
    </cfRule>
    <cfRule type="cellIs" dxfId="4" priority="22" operator="lessThan">
      <formula>#REF!*#REF!</formula>
    </cfRule>
    <cfRule type="cellIs" dxfId="0" priority="23" operator="greaterThan">
      <formula>#REF!*#REF!</formula>
    </cfRule>
  </conditionalFormatting>
  <conditionalFormatting sqref="D4:D16">
    <cfRule type="cellIs" dxfId="4" priority="21" operator="lessThan">
      <formula>$B$8+1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15" zoomScaleNormal="115" workbookViewId="0">
      <selection activeCell="B4" sqref="B4"/>
    </sheetView>
  </sheetViews>
  <sheetFormatPr defaultColWidth="8.88888888888889" defaultRowHeight="14.4"/>
  <cols>
    <col min="1" max="1" width="58.7777777777778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8" width="12.8888888888889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2" t="s">
        <v>6</v>
      </c>
      <c r="B2" s="1"/>
      <c r="C2" s="1"/>
      <c r="D2" s="1"/>
      <c r="E2" s="3" t="s">
        <v>28</v>
      </c>
      <c r="F2" s="4" t="s">
        <v>29</v>
      </c>
      <c r="G2" s="4" t="s">
        <v>30</v>
      </c>
      <c r="H2" s="4" t="s">
        <v>31</v>
      </c>
      <c r="I2" s="4" t="s">
        <v>32</v>
      </c>
      <c r="J2" s="4" t="s">
        <v>33</v>
      </c>
      <c r="K2" s="4" t="s">
        <v>34</v>
      </c>
    </row>
    <row r="3" spans="1:11">
      <c r="A3" s="5" t="s">
        <v>11</v>
      </c>
      <c r="B3" s="6">
        <v>330.92</v>
      </c>
      <c r="C3" s="1"/>
      <c r="D3" s="7" t="s">
        <v>35</v>
      </c>
      <c r="E3" s="8">
        <v>210</v>
      </c>
      <c r="F3" s="8">
        <v>0.809</v>
      </c>
      <c r="G3" s="8">
        <f>E3/F3</f>
        <v>259.579728059332</v>
      </c>
      <c r="H3" s="9">
        <f>IF(A2="BUY",(J3/I3)-1,(I3/J3)-1)*100</f>
        <v>-2.66207167289306</v>
      </c>
      <c r="I3" s="9">
        <f>SUM(E3:E4)/SUM(G3:G4)</f>
        <v>0.824720708392809</v>
      </c>
      <c r="J3" s="11">
        <f>IF(A2="BUY",((B4/SUM(E3:E4))+1)*I3,((B4/-SUM(E3:E4))+1)*I3)</f>
        <v>0.847275797386309</v>
      </c>
      <c r="K3" s="12">
        <f>H3/100*SUM(G3:G4)*J3</f>
        <v>-33.0919999999998</v>
      </c>
    </row>
    <row r="4" spans="1:11">
      <c r="A4" s="5" t="s">
        <v>14</v>
      </c>
      <c r="B4" s="6">
        <f>-B3*10/100</f>
        <v>-33.092</v>
      </c>
      <c r="C4" s="1"/>
      <c r="D4" s="7" t="s">
        <v>36</v>
      </c>
      <c r="E4" s="8">
        <v>1000</v>
      </c>
      <c r="F4" s="8">
        <v>0.8281</v>
      </c>
      <c r="G4" s="8">
        <f>E4/F4</f>
        <v>1207.58362516604</v>
      </c>
      <c r="H4" s="10"/>
      <c r="I4" s="10"/>
      <c r="J4" s="10"/>
      <c r="K4" s="13"/>
    </row>
    <row r="5" spans="1:10">
      <c r="A5" s="5" t="s">
        <v>16</v>
      </c>
      <c r="B5" s="6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5" t="s">
        <v>18</v>
      </c>
      <c r="B6" s="6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5" t="s">
        <v>20</v>
      </c>
      <c r="B7" s="6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5" t="s">
        <v>22</v>
      </c>
      <c r="B8" s="6">
        <f>B3*10/100</f>
        <v>33.092</v>
      </c>
      <c r="C8" s="1"/>
      <c r="D8" s="1"/>
      <c r="E8" s="1"/>
      <c r="F8" s="1"/>
      <c r="G8" s="1"/>
      <c r="H8" s="1"/>
      <c r="I8" s="1"/>
      <c r="J8" s="1"/>
    </row>
    <row r="9" spans="1:10">
      <c r="A9" s="5" t="s">
        <v>25</v>
      </c>
      <c r="B9" s="8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5" t="s">
        <v>26</v>
      </c>
      <c r="B10" s="8">
        <f>((1-POWER(1+$B$6/100,B9+1))/(1-(1+$B$6/100)))*E3</f>
        <v>3692.39619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formula ganancias</vt:lpstr>
      <vt:lpstr>ALL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2022-09-10T01:50:50Z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1033-11.2.0.11306</vt:lpwstr>
  </property>
</Properties>
</file>