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<sst xmlns="http://schemas.openxmlformats.org/spreadsheetml/2006/main" count="361" uniqueCount="110">
  <si>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</si>
  <si>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</si>
  <si>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</si>
  <si>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</si>
  <si>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</si>
  <si>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2254</t>
  </si>
  <si>
    <t>0.8</t>
  </si>
  <si>
    <t>30</t>
  </si>
  <si>
    <t>calculadora diaria</t>
  </si>
  <si>
    <t>ganancia diaria</t>
  </si>
  <si>
    <t>18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</si>
  <si>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</si>
  <si>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</si>
  <si>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</si>
  <si>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</si>
  <si>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</si>
  <si>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</si>
  <si>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</si>
  <si>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</si>
  <si>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</si>
  <si>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</si>
  <si>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</si>
  <si>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</si>
  <si>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</si>
  <si>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</si>
  <si>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</si>
  <si>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</si>
  <si>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</si>
  <si>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</si>
  <si>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</si>
  <si>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</si>
  <si>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</si>
  <si>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</si>
  <si>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</si>
  <si>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</si>
  <si>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</si>
  <si>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=SUM(E3:E16)*3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</si>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</sst>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20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26" borderId="2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3" borderId="19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3" borderId="23" applyNumberForma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4" sqref="C4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2862.66069441872</v>
      </c>
      <c r="E2" s="54">
        <f>D2-A2</f>
        <v>608.660694418721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0.798580301685892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B6" sqref="B6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2321.88</v>
      </c>
      <c r="D3" s="29" t="s">
        <v>18</v>
      </c>
      <c r="E3" s="30">
        <f>G3/F3</f>
        <v>311.369183317688</v>
      </c>
      <c r="F3" s="31">
        <v>0.7457</v>
      </c>
      <c r="G3" s="32">
        <f>B8</f>
        <v>232.188</v>
      </c>
      <c r="I3" s="27" t="s">
        <v>19</v>
      </c>
      <c r="J3" s="41">
        <f>IF(B1="BUY",((I10/J10)-1)*-100,((I10/J10)-1)*100)</f>
        <v>-1.18733319678793</v>
      </c>
    </row>
    <row r="4" s="19" customFormat="1" spans="1:10">
      <c r="A4" s="27" t="s">
        <v>20</v>
      </c>
      <c r="B4" s="33">
        <f>-B3*$B$10/100</f>
        <v>-232.188</v>
      </c>
      <c r="D4" s="34">
        <v>1</v>
      </c>
      <c r="E4" s="30">
        <f>E3</f>
        <v>311.369183317688</v>
      </c>
      <c r="F4" s="35">
        <f>IF($B$1="BUY",F3*(1-$B$5/100),F3*(1+$B$5/100))</f>
        <v>0.7583769</v>
      </c>
      <c r="G4" s="32">
        <f t="shared" ref="G4:G17" si="0">E4*F4</f>
        <v>236.135196</v>
      </c>
      <c r="I4" s="27" t="s">
        <v>21</v>
      </c>
      <c r="J4" s="41">
        <f>E18</f>
        <v>23144.4936126163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5:E10" si="1">E4*(1+$B$6/100)</f>
        <v>404.779938312995</v>
      </c>
      <c r="F5" s="35">
        <f>IF($B$1="BUY",F4*(1-$B$5/100),F4*(1+$B$5/100))</f>
        <v>0.7712693073</v>
      </c>
      <c r="G5" s="32">
        <f t="shared" si="0"/>
        <v>312.1943426316</v>
      </c>
      <c r="I5" s="27" t="s">
        <v>23</v>
      </c>
      <c r="J5" s="41">
        <f>J4*J10</f>
        <v>19555.4205532309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526.213919806893</v>
      </c>
      <c r="F6" s="35">
        <f>IF($B$1="BUY",F5*(1-$B$5/100),F5*(1+$B$5/100))</f>
        <v>0.7843808855241</v>
      </c>
      <c r="G6" s="32">
        <f t="shared" si="0"/>
        <v>412.752140393238</v>
      </c>
      <c r="I6" s="27" t="s">
        <v>25</v>
      </c>
      <c r="J6" s="41">
        <f>J3/100*J4*J10</f>
        <v>-232.188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684.078095748961</v>
      </c>
      <c r="F7" s="35">
        <f>IF($B$1="BUY",F6*(1-$B$5/100),F6*(1+$B$5/100))</f>
        <v>0.797715360578009</v>
      </c>
      <c r="G7" s="32">
        <f t="shared" si="0"/>
        <v>545.6996048139</v>
      </c>
      <c r="I7" s="27" t="s">
        <v>27</v>
      </c>
      <c r="J7" s="42">
        <f>IF(B1="BUY",(((J10/F3)-1)*-1),(J10/F3)-1)*100</f>
        <v>13.3066329124783</v>
      </c>
    </row>
    <row r="8" s="19" customFormat="1" spans="1:7">
      <c r="A8" s="27" t="s">
        <v>28</v>
      </c>
      <c r="B8" s="33">
        <f>B3*$B$9/100</f>
        <v>232.188</v>
      </c>
      <c r="D8" s="34">
        <v>5</v>
      </c>
      <c r="E8" s="30">
        <f t="shared" si="1"/>
        <v>889.301524473649</v>
      </c>
      <c r="F8" s="35">
        <f>IF($B$1="BUY",F7*(1-$B$5/100),F7*(1+$B$5/100))</f>
        <v>0.811276521707835</v>
      </c>
      <c r="G8" s="32">
        <f t="shared" si="0"/>
        <v>721.469447524458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1156.09198181574</v>
      </c>
      <c r="F9" s="35">
        <f>IF($B$1="BUY",F8*(1-$B$5/100),F8*(1+$B$5/100))</f>
        <v>0.825068222576869</v>
      </c>
      <c r="G9" s="32">
        <f t="shared" si="0"/>
        <v>953.854756572085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>
        <f t="shared" si="1"/>
        <v>1502.91957636047</v>
      </c>
      <c r="F10" s="35">
        <f>IF($B$1="BUY",F9*(1-$B$5/100),F9*(1+$B$5/100))</f>
        <v>0.839094382360675</v>
      </c>
      <c r="G10" s="32">
        <f t="shared" ref="G10:G16" si="2">E10*F10</f>
        <v>1261.09137366395</v>
      </c>
      <c r="I10" s="43">
        <f>G18/E18</f>
        <v>0.834895456200326</v>
      </c>
      <c r="J10" s="44">
        <f>IF(B1="BUY",((B4/G18)+1)*I10,((B4/-G18)+1)*I10)</f>
        <v>0.844927561628351</v>
      </c>
    </row>
    <row r="11" s="19" customFormat="1" spans="1:7">
      <c r="A11" s="27" t="s">
        <v>39</v>
      </c>
      <c r="B11" s="33">
        <f>B8*0.7/100</f>
        <v>1.625316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0.844927561628351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SUM(E3:E16)*3</f>
        <v>17358.3702094623</v>
      </c>
      <c r="F17" s="38">
        <f>IF(B1="BUY",MIN(F3:F16)*(1-($B$5/3)/100),MAX(F3:F16)*(1+($B$5/3)/100))</f>
        <v>0.843849250527386</v>
      </c>
      <c r="G17" s="39">
        <f t="shared" si="0"/>
        <v>14647.8476916316</v>
      </c>
      <c r="I17" s="42">
        <f>IF(B1="BUY",(((I15/I10)-1)*-1),((I15/I10)-1))*100</f>
        <v>1.20160019479336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23144.4936126163</v>
      </c>
      <c r="F18" s="40"/>
      <c r="G18" s="40">
        <f>SUM(G3:G17)</f>
        <v>19323.2325532309</v>
      </c>
      <c r="H18" s="40"/>
      <c r="I18" s="47" t="s">
        <v>38</v>
      </c>
    </row>
    <row r="19" s="19" customFormat="1" spans="9:9">
      <c r="I19" s="48">
        <f>G18/B3</f>
        <v>8.32223566817875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2023-01-20T17:42:45Z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