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<sst xmlns="http://schemas.openxmlformats.org/spreadsheetml/2006/main" count="82" uniqueCount="54">
  <si>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</si>
  <si>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</si>
  <si>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</si>
  <si>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</si>
  <si>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</si>
  <si>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</si>
  <si>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</si>
  <si>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</si>
  <si>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</si>
  <si>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</si>
  <si>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</si>
  <si>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</si>
  <si>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</si>
  <si>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</si>
  <si>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</si>
  <si>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</si>
  <si>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</si>
  <si>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</si>
  <si>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</si>
  <si>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</si>
  <si>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</si>
  <si>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</si>
  <si>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</si>
  <si>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</si>
  <si>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</si>
  <si>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</si>
  <si>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</si>
  <si>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</si>
  <si>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</si>
  <si>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</si>
  <si>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</si>
  <si>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</si>
  <si>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</si>
  <si>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</si>
  <si>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</si>
  <si>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</si>
  <si>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</si>
  <si>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</si>
  <si>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650.09</t>
  </si>
  <si>
    <t>1.4860</t>
  </si>
  <si>
    <t>Soporta una varación en contra %</t>
  </si>
  <si>
    <t>Automáico 6. manual 19</t>
  </si>
  <si>
    <t>peor de los casos</t>
  </si>
  <si>
    <t>donde quedaría el precio al final</t>
  </si>
  <si>
    <t>distancia entre posicion y precio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</si>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</sst>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.000000"/>
    <numFmt numFmtId="42" formatCode="_(&quot;$&quot;* #,##0_);_(&quot;$&quot;* \(#,##0\);_(&quot;$&quot;* &quot;-&quot;_);_(@_)"/>
    <numFmt numFmtId="178" formatCode="_ * #,##0_ ;_ * \-#,##0_ ;_ * &quot;-&quot;_ ;_ @_ 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26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10" borderId="2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2" borderId="2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8" borderId="2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8" borderId="24" applyNumberFormat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82">
    <xf numFmtId="0" fontId="0" fillId="0" borderId="0" xfId="0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B15" sqref="B15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650</v>
      </c>
      <c r="B2" s="76">
        <v>0.82</v>
      </c>
      <c r="C2" s="75">
        <v>30</v>
      </c>
      <c r="D2" s="77">
        <f>POWER(1+(B2/100),C2)*A2</f>
        <v>830.451262564387</v>
      </c>
      <c r="E2" s="77">
        <f>D2-A2</f>
        <v>180.451262564387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4.5</v>
      </c>
      <c r="B9" s="80">
        <f>A9*100/A2</f>
        <v>0.692307692307692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C10" sqref="C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39.7777777777778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26.2485868102288</v>
      </c>
      <c r="F3" s="26" t="s">
        <v>39</v>
      </c>
      <c r="G3" s="27">
        <f>B8</f>
        <v>39.0054</v>
      </c>
      <c r="I3" s="22" t="s">
        <v>15</v>
      </c>
      <c r="J3" s="36">
        <f>IF(B1="BUY",((I10/J10)-1)*-100,((I10/J10)-1)*100)</f>
        <v>-20.7099083127727</v>
      </c>
    </row>
    <row r="4" s="14" customFormat="1" spans="1:10">
      <c r="A4" s="22" t="s">
        <v>16</v>
      </c>
      <c r="B4" s="28">
        <f>-B3*$B$10/100</f>
        <v>-65.009</v>
      </c>
      <c r="D4" s="29">
        <v>1</v>
      </c>
      <c r="E4" s="25">
        <f>E3*(1+$B$6/100)</f>
        <v>34.1231628532974</v>
      </c>
      <c r="F4" s="30">
        <f>IF($B$1="BUY",F3*(1-$B$5/100),F3*(1+$B$5/100))</f>
        <v>1.511262</v>
      </c>
      <c r="G4" s="27">
        <f t="shared" ref="G4:G17" si="0">E4*F4</f>
        <v>51.56903934</v>
      </c>
      <c r="I4" s="22" t="s">
        <v>17</v>
      </c>
      <c r="J4" s="36">
        <f>E18</f>
        <v>162.400006594886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44.3601117092867</v>
      </c>
      <c r="F5" s="30">
        <f>IF($B$1="BUY",F4*(1-$B$5/100),F4*(1+$B$5/100))</f>
        <v>1.536953454</v>
      </c>
      <c r="G5" s="27">
        <f t="shared" si="0"/>
        <v>68.179426911414</v>
      </c>
      <c r="I5" s="22" t="s">
        <v>19</v>
      </c>
      <c r="J5" s="36">
        <f>J4*J10</f>
        <v>313.902886570994</v>
      </c>
    </row>
    <row r="6" s="14" customFormat="1" spans="1:10">
      <c r="A6" s="22" t="s">
        <v>20</v>
      </c>
      <c r="B6" s="28">
        <v>30</v>
      </c>
      <c r="D6" s="29">
        <v>3</v>
      </c>
      <c r="E6" s="25">
        <f>E5*(1+$B$6/100)</f>
        <v>57.6681452220727</v>
      </c>
      <c r="F6" s="30">
        <f>IF($B$1="BUY",F5*(1-$B$5/100),F5*(1+$B$5/100))</f>
        <v>1.563081662718</v>
      </c>
      <c r="G6" s="27">
        <f t="shared" si="0"/>
        <v>90.1400203195805</v>
      </c>
      <c r="I6" s="22" t="s">
        <v>21</v>
      </c>
      <c r="J6" s="36">
        <f>J3/100*J4*J10</f>
        <v>-65.009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30.0739885166909</v>
      </c>
    </row>
    <row r="8" s="14" customFormat="1" spans="1:7">
      <c r="A8" s="22" t="s">
        <v>24</v>
      </c>
      <c r="B8" s="28">
        <f>B3*$B$9/100</f>
        <v>39.0054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>
        <v>6</v>
      </c>
      <c r="C9" s="14" t="s">
        <v>41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1.53259776147591</v>
      </c>
      <c r="J10" s="38">
        <f>IF(B1="BUY",((B4/G18)+1)*I10,((B4/-G18)+1)*I10)</f>
        <v>1.93289946935803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42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43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1.93289946935803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44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1.5719391254734</v>
      </c>
      <c r="G17" s="34">
        <f t="shared" si="0"/>
        <v>0</v>
      </c>
      <c r="I17" s="28">
        <f>IF(B1="BUY",(((I15/I10)-1)*-1),((I15/I10)-1))*100</f>
        <v>26.1191630279183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162.400006594886</v>
      </c>
      <c r="F18" s="35"/>
      <c r="G18" s="35">
        <f>SUM(G3:G17)</f>
        <v>248.893886570994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F5" sqref="F5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8</v>
      </c>
      <c r="B2" s="2"/>
      <c r="C2" s="2"/>
      <c r="D2" s="2"/>
      <c r="E2" s="4" t="s">
        <v>45</v>
      </c>
      <c r="F2" s="4" t="s">
        <v>46</v>
      </c>
      <c r="G2" s="4" t="s">
        <v>47</v>
      </c>
      <c r="H2" s="4" t="s">
        <v>48</v>
      </c>
      <c r="I2" s="4" t="s">
        <v>49</v>
      </c>
      <c r="J2" s="4" t="s">
        <v>50</v>
      </c>
      <c r="K2" s="4" t="s">
        <v>51</v>
      </c>
    </row>
    <row r="3" spans="1:11">
      <c r="A3" s="5" t="s">
        <v>13</v>
      </c>
      <c r="B3" s="6">
        <v>650</v>
      </c>
      <c r="C3" s="2"/>
      <c r="D3" s="7" t="s">
        <v>52</v>
      </c>
      <c r="E3" s="6">
        <v>820</v>
      </c>
      <c r="F3" s="6">
        <v>0.006817</v>
      </c>
      <c r="G3" s="8">
        <f t="shared" ref="G3:G6" si="0">E3/F3</f>
        <v>120287.51650286</v>
      </c>
      <c r="H3" s="9">
        <f>IF(A2="BUY",((I3/J3)-1)*-100,((I3/J3)-1)*100)</f>
        <v>-3.81231671554252</v>
      </c>
      <c r="I3" s="9">
        <f>SUM(E3:E4)/SUM(G3:G4)</f>
        <v>0.00695562261981749</v>
      </c>
      <c r="J3" s="9">
        <f>IF(A2="BUY",((B4/SUM(E3:E4))+1)*I3,((B4/-SUM(E3:E4))+1)*I3)</f>
        <v>0.00723130278462733</v>
      </c>
      <c r="K3" s="11">
        <f>H3/100*SUM(G3:G4)*J3</f>
        <v>-64.9999999999999</v>
      </c>
    </row>
    <row r="4" spans="1:11">
      <c r="A4" s="5" t="s">
        <v>16</v>
      </c>
      <c r="B4" s="8">
        <f>-B3*10/100</f>
        <v>-65</v>
      </c>
      <c r="C4" s="2"/>
      <c r="D4" s="7" t="s">
        <v>53</v>
      </c>
      <c r="E4" s="6">
        <v>820</v>
      </c>
      <c r="F4" s="6">
        <v>0.0071</v>
      </c>
      <c r="G4" s="8">
        <f t="shared" si="0"/>
        <v>115492.957746479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-8.79047364195879</v>
      </c>
      <c r="I6" s="8"/>
      <c r="J6" s="6">
        <v>0.007474</v>
      </c>
      <c r="K6" s="13">
        <f>H6/100*SUM(G3:G4)*J6</f>
        <v>-154.907771581816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2022-10-18T02:18:21Z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