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1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</sheets>
  <calcPr calcId="144525"/>
</workbook>
</file>

<file path=xl/sharedStrings.xml><?xml version="1.0" encoding="utf-8"?>
<sst xmlns="http://schemas.openxmlformats.org/spreadsheetml/2006/main" count="84" uniqueCount="52">
  <si>
    <t>SALDO INICIAL</t>
  </si>
  <si>
    <t>PORCENTAJE DIARIO DE GANANCIAS</t>
  </si>
  <si>
    <t>DIAS</t>
  </si>
  <si>
    <t>SALDO TOTAL AL FINAL</t>
  </si>
  <si>
    <t>GANANCIA TOTAL</t>
  </si>
  <si>
    <t>800</t>
  </si>
  <si>
    <t>3.5</t>
  </si>
  <si>
    <t>7</t>
  </si>
  <si>
    <t>calculadora diaria</t>
  </si>
  <si>
    <t>ganancia diaria</t>
  </si>
  <si>
    <t>26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</si>
  <si>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</si>
  <si>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</si>
  <si>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</si>
  <si>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</si>
  <si>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</si>
  <si>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</si>
  <si>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</si>
  <si>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</si>
  <si>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</si>
  <si>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</si>
  <si>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</si>
  <si>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</si>
  <si>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</si>
  <si>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</si>
  <si>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</si>
  <si>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</si>
  <si>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</si>
  <si>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</si>
  <si>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</si>
  <si>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</si>
  <si>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</si>
  <si>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</si>
  <si>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</si>
  <si>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</si>
  <si>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</si>
  <si>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</t>
  </si>
  <si>
    <t>margen ratio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</si>
  <si>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</si>
  <si>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</si>
  <si>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</si>
  <si>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</si>
  <si>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</si>
  <si>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</si>
  <si>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</si>
  <si>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</si>
  <si>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</si>
  <si>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</si>
  <si>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</si>
  <si>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</si>
  <si>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mercado tranquilo</t>
  </si>
  <si>
    <t>mercado movido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</si>
</sst>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00000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7" borderId="20" applyNumberFormat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6" borderId="23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7" borderId="1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7" borderId="23" applyNumberFormat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52">
    <xf numFmtId="0" fontId="0" fillId="0" borderId="0" xfId="0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178" fontId="2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0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2" fontId="0" fillId="5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2" sqref="C2"/>
    </sheetView>
  </sheetViews>
  <sheetFormatPr defaultColWidth="9" defaultRowHeight="14.4" outlineLevelCol="4"/>
  <cols>
    <col min="1" max="1" width="20.5740740740741" style="43" customWidth="1"/>
    <col min="2" max="2" width="34.287037037037" style="43" customWidth="1"/>
    <col min="3" max="3" width="14.1481481481481" style="44" customWidth="1"/>
    <col min="4" max="4" width="21.8888888888889" style="15" customWidth="1"/>
    <col min="5" max="5" width="17.1111111111111" style="15" customWidth="1"/>
    <col min="6" max="16384" width="9" style="15"/>
  </cols>
  <sheetData>
    <row r="1" ht="19.5" customHeight="1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ht="19.5" customHeight="1" spans="1:5">
      <c r="A2" s="46" t="s">
        <v>5</v>
      </c>
      <c r="B2" s="46" t="s">
        <v>6</v>
      </c>
      <c r="C2" s="46" t="s">
        <v>7</v>
      </c>
      <c r="D2" s="47">
        <f>POWER(1+(B2/100),C2)*A2</f>
        <v>1017.82341021326</v>
      </c>
      <c r="E2" s="47">
        <f>D2-A2</f>
        <v>217.823410213258</v>
      </c>
    </row>
    <row r="3" ht="19.5" customHeight="1" spans="1:2">
      <c r="A3" s="44"/>
      <c r="B3" s="44"/>
    </row>
    <row r="4" ht="19.5" customHeight="1"/>
    <row r="5" ht="19.5" customHeight="1"/>
    <row r="6" ht="19.5" customHeight="1" spans="1:2">
      <c r="A6" s="48"/>
      <c r="B6" s="48"/>
    </row>
    <row r="7" spans="1:2">
      <c r="A7" s="49" t="s">
        <v>8</v>
      </c>
      <c r="B7" s="49"/>
    </row>
    <row r="8" spans="1:2">
      <c r="A8" s="50" t="s">
        <v>9</v>
      </c>
      <c r="B8" s="50" t="s">
        <v>1</v>
      </c>
    </row>
    <row r="9" spans="1:2">
      <c r="A9" s="51" t="s">
        <v>10</v>
      </c>
      <c r="B9" s="50">
        <f>A9*100/A2</f>
        <v>3.25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A1" sqref="$A1:$XFD1048576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11</v>
      </c>
      <c r="B1" s="17" t="s">
        <v>12</v>
      </c>
    </row>
    <row r="2" s="14" customFormat="1" ht="15.15" spans="4:7">
      <c r="D2" s="18" t="s">
        <v>13</v>
      </c>
      <c r="E2" s="19" t="s">
        <v>14</v>
      </c>
      <c r="F2" s="20" t="s">
        <v>15</v>
      </c>
      <c r="G2" s="21" t="s">
        <v>16</v>
      </c>
    </row>
    <row r="3" s="14" customFormat="1" spans="1:10">
      <c r="A3" s="22" t="s">
        <v>17</v>
      </c>
      <c r="B3" s="23">
        <v>1012</v>
      </c>
      <c r="D3" s="24" t="s">
        <v>18</v>
      </c>
      <c r="E3" s="25">
        <f>G3/F3</f>
        <v>68.1022880215343</v>
      </c>
      <c r="F3" s="26">
        <v>1.486</v>
      </c>
      <c r="G3" s="27">
        <f>B8</f>
        <v>101.2</v>
      </c>
      <c r="I3" s="22" t="s">
        <v>19</v>
      </c>
      <c r="J3" s="36">
        <f>IF(B1="BUY",((I10/J10)-1)*-100,((I10/J10)-1)*100)</f>
        <v>-5.0463440741829</v>
      </c>
    </row>
    <row r="4" s="14" customFormat="1" spans="1:10">
      <c r="A4" s="22" t="s">
        <v>20</v>
      </c>
      <c r="B4" s="28">
        <f>-B3*$B$10/100</f>
        <v>-101.2</v>
      </c>
      <c r="D4" s="29">
        <v>1</v>
      </c>
      <c r="E4" s="25">
        <f t="shared" ref="E4:E9" si="0">E3*(1+$B$6/100)</f>
        <v>88.5329744279946</v>
      </c>
      <c r="F4" s="30">
        <f>IF($B$1="BUY",F3*(1-$B$5/100),F3*(1+$B$5/100))</f>
        <v>1.511262</v>
      </c>
      <c r="G4" s="27">
        <f t="shared" ref="G4:G13" si="1">E4*F4</f>
        <v>133.79652</v>
      </c>
      <c r="I4" s="22" t="s">
        <v>21</v>
      </c>
      <c r="J4" s="36">
        <f>E18</f>
        <v>1197.43156581427</v>
      </c>
    </row>
    <row r="5" s="14" customFormat="1" spans="1:10">
      <c r="A5" s="22" t="s">
        <v>22</v>
      </c>
      <c r="B5" s="28">
        <v>1.7</v>
      </c>
      <c r="D5" s="29">
        <v>2</v>
      </c>
      <c r="E5" s="25">
        <f t="shared" si="0"/>
        <v>115.092866756393</v>
      </c>
      <c r="F5" s="30">
        <f>IF($B$1="BUY",F4*(1-$B$5/100),F4*(1+$B$5/100))</f>
        <v>1.536953454</v>
      </c>
      <c r="G5" s="27">
        <f t="shared" si="1"/>
        <v>176.892379092</v>
      </c>
      <c r="I5" s="22" t="s">
        <v>23</v>
      </c>
      <c r="J5" s="36">
        <f>J4*J10</f>
        <v>2005.41220559532</v>
      </c>
    </row>
    <row r="6" s="14" customFormat="1" spans="1:10">
      <c r="A6" s="22" t="s">
        <v>24</v>
      </c>
      <c r="B6" s="28">
        <v>30</v>
      </c>
      <c r="D6" s="29">
        <v>3</v>
      </c>
      <c r="E6" s="25">
        <f t="shared" si="0"/>
        <v>149.620726783311</v>
      </c>
      <c r="F6" s="30">
        <f>IF($B$1="BUY",F5*(1-$B$5/100),F5*(1+$B$5/100))</f>
        <v>1.563081662718</v>
      </c>
      <c r="G6" s="27">
        <f t="shared" si="1"/>
        <v>233.869414397533</v>
      </c>
      <c r="I6" s="22" t="s">
        <v>25</v>
      </c>
      <c r="J6" s="36">
        <f>J3/100*J4*J10</f>
        <v>-101.2</v>
      </c>
    </row>
    <row r="7" s="14" customFormat="1" spans="1:10">
      <c r="A7" s="22" t="s">
        <v>26</v>
      </c>
      <c r="B7" s="28">
        <v>10</v>
      </c>
      <c r="D7" s="29">
        <v>4</v>
      </c>
      <c r="E7" s="25">
        <f t="shared" si="0"/>
        <v>194.506944818304</v>
      </c>
      <c r="F7" s="30">
        <f>IF($B$1="BUY",F6*(1-$B$5/100),F6*(1+$B$5/100))</f>
        <v>1.58965405098421</v>
      </c>
      <c r="G7" s="27">
        <f t="shared" si="1"/>
        <v>309.198752774979</v>
      </c>
      <c r="I7" s="22" t="s">
        <v>27</v>
      </c>
      <c r="J7" s="28">
        <f>IF(B1="BUY",(((J10/F3)-1)*-1),(J10/F3)-1)*100</f>
        <v>12.7026536627345</v>
      </c>
    </row>
    <row r="8" s="14" customFormat="1" spans="1:7">
      <c r="A8" s="22" t="s">
        <v>28</v>
      </c>
      <c r="B8" s="28">
        <f>B3*$B$9/100</f>
        <v>101.2</v>
      </c>
      <c r="D8" s="29">
        <v>5</v>
      </c>
      <c r="E8" s="25">
        <f t="shared" si="0"/>
        <v>252.859028263795</v>
      </c>
      <c r="F8" s="30">
        <f>IF($B$1="BUY",F7*(1-$B$5/100),F7*(1+$B$5/100))</f>
        <v>1.61667816985094</v>
      </c>
      <c r="G8" s="27">
        <f t="shared" si="1"/>
        <v>408.791671043799</v>
      </c>
    </row>
    <row r="9" s="14" customFormat="1" spans="1:10">
      <c r="A9" s="22" t="s">
        <v>29</v>
      </c>
      <c r="B9" s="23">
        <v>10</v>
      </c>
      <c r="D9" s="29">
        <v>6</v>
      </c>
      <c r="E9" s="25">
        <f t="shared" si="0"/>
        <v>328.716736742934</v>
      </c>
      <c r="F9" s="30">
        <f>IF($B$1="BUY",F8*(1-$B$5/100),F8*(1+$B$5/100))</f>
        <v>1.6441616987384</v>
      </c>
      <c r="G9" s="27">
        <f t="shared" si="1"/>
        <v>540.463468287007</v>
      </c>
      <c r="I9" s="22" t="s">
        <v>30</v>
      </c>
      <c r="J9" s="22" t="s">
        <v>31</v>
      </c>
    </row>
    <row r="10" s="14" customFormat="1" ht="17.4" spans="1:10">
      <c r="A10" s="22" t="s">
        <v>32</v>
      </c>
      <c r="B10" s="28">
        <v>10</v>
      </c>
      <c r="D10" s="29">
        <v>7</v>
      </c>
      <c r="E10" s="25"/>
      <c r="F10" s="30"/>
      <c r="G10" s="27">
        <f t="shared" si="1"/>
        <v>0</v>
      </c>
      <c r="I10" s="37">
        <f>G18/E18</f>
        <v>1.59024720907573</v>
      </c>
      <c r="J10" s="38">
        <f>IF(B1="BUY",((B4/G18)+1)*I10,((B4/-G18)+1)*I10)</f>
        <v>1.67476143342824</v>
      </c>
    </row>
    <row r="11" s="14" customFormat="1" spans="4:7">
      <c r="D11" s="29">
        <v>8</v>
      </c>
      <c r="E11" s="25"/>
      <c r="F11" s="30"/>
      <c r="G11" s="27">
        <f t="shared" si="1"/>
        <v>0</v>
      </c>
    </row>
    <row r="12" s="14" customFormat="1" spans="4:7">
      <c r="D12" s="29">
        <v>9</v>
      </c>
      <c r="E12" s="25"/>
      <c r="F12" s="30"/>
      <c r="G12" s="27">
        <f t="shared" si="1"/>
        <v>0</v>
      </c>
    </row>
    <row r="13" s="14" customFormat="1" spans="4:10">
      <c r="D13" s="29">
        <v>10</v>
      </c>
      <c r="E13" s="25"/>
      <c r="F13" s="30"/>
      <c r="G13" s="27">
        <f t="shared" si="1"/>
        <v>0</v>
      </c>
      <c r="I13" s="39" t="s">
        <v>33</v>
      </c>
      <c r="J13" s="39"/>
    </row>
    <row r="14" s="14" customFormat="1" spans="4:9">
      <c r="D14" s="29">
        <v>11</v>
      </c>
      <c r="E14" s="25"/>
      <c r="F14" s="30"/>
      <c r="G14" s="27"/>
      <c r="I14" s="40" t="s">
        <v>34</v>
      </c>
    </row>
    <row r="15" s="14" customFormat="1" spans="4:9">
      <c r="D15" s="29">
        <v>12</v>
      </c>
      <c r="E15" s="25"/>
      <c r="F15" s="30"/>
      <c r="G15" s="27"/>
      <c r="I15" s="28">
        <f>IF(B1="BUY",F3*(1-(J7)/100),F3*(1+(J7)/100))</f>
        <v>1.67476143342824</v>
      </c>
    </row>
    <row r="16" s="14" customFormat="1" spans="4:9">
      <c r="D16" s="29">
        <v>13</v>
      </c>
      <c r="E16" s="25"/>
      <c r="F16" s="30"/>
      <c r="G16" s="27"/>
      <c r="I16" s="41" t="s">
        <v>35</v>
      </c>
    </row>
    <row r="17" s="14" customFormat="1" ht="18.15" spans="4:10">
      <c r="D17" s="31" t="s">
        <v>36</v>
      </c>
      <c r="E17" s="32"/>
      <c r="F17" s="33">
        <f>IF(B1="BUY",MIN(F3:F16)*(1-($B$5/3)/100),MAX(F3:F16)*(1+($B$5/3)/100))</f>
        <v>1.65347861503125</v>
      </c>
      <c r="G17" s="34">
        <f>E17*F17</f>
        <v>0</v>
      </c>
      <c r="I17" s="28">
        <f>IF(B1="BUY",(((I15/I10)-1)*-1),((I15/I10)-1))*100</f>
        <v>5.31453373225077</v>
      </c>
      <c r="J17" s="37" t="str">
        <f>IF(B1="BUY","TIENE QUE SUBIR","TIENE QUE BAJAR")</f>
        <v>TIENE QUE BAJAR</v>
      </c>
    </row>
    <row r="18" s="14" customFormat="1" spans="4:9">
      <c r="D18" s="35"/>
      <c r="E18" s="35">
        <f>SUM(E3:E17)</f>
        <v>1197.43156581427</v>
      </c>
      <c r="F18" s="35"/>
      <c r="G18" s="35">
        <f>SUM(G3:G17)</f>
        <v>1904.21220559532</v>
      </c>
      <c r="H18" s="35"/>
      <c r="I18" s="41" t="s">
        <v>37</v>
      </c>
    </row>
    <row r="19" s="14" customFormat="1" spans="9:9">
      <c r="I19" s="42">
        <f>G18/B3</f>
        <v>1.88163261422462</v>
      </c>
    </row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A1" sqref="$A1:$XFD1048576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11</v>
      </c>
      <c r="B1" s="17" t="s">
        <v>12</v>
      </c>
    </row>
    <row r="2" s="14" customFormat="1" ht="15.15" spans="4:7">
      <c r="D2" s="18" t="s">
        <v>13</v>
      </c>
      <c r="E2" s="19" t="s">
        <v>14</v>
      </c>
      <c r="F2" s="20" t="s">
        <v>15</v>
      </c>
      <c r="G2" s="21" t="s">
        <v>16</v>
      </c>
    </row>
    <row r="3" s="14" customFormat="1" spans="1:10">
      <c r="A3" s="22" t="s">
        <v>17</v>
      </c>
      <c r="B3" s="23">
        <v>1012</v>
      </c>
      <c r="D3" s="24" t="s">
        <v>18</v>
      </c>
      <c r="E3" s="25">
        <f>G3/F3</f>
        <v>68.1022880215343</v>
      </c>
      <c r="F3" s="26">
        <v>1.486</v>
      </c>
      <c r="G3" s="27">
        <f>B8</f>
        <v>101.2</v>
      </c>
      <c r="I3" s="22" t="s">
        <v>19</v>
      </c>
      <c r="J3" s="36">
        <f>IF(B1="BUY",((I10/J10)-1)*-100,((I10/J10)-1)*100)</f>
        <v>-5.0463440741829</v>
      </c>
    </row>
    <row r="4" s="14" customFormat="1" spans="1:10">
      <c r="A4" s="22" t="s">
        <v>20</v>
      </c>
      <c r="B4" s="28">
        <f>-B3*$B$10/100</f>
        <v>-101.2</v>
      </c>
      <c r="D4" s="29">
        <v>1</v>
      </c>
      <c r="E4" s="25">
        <f t="shared" ref="E4:E9" si="0">E3*(1+$B$6/100)</f>
        <v>88.5329744279946</v>
      </c>
      <c r="F4" s="30">
        <f>IF($B$1="BUY",F3*(1-$B$5/100),F3*(1+$B$5/100))</f>
        <v>1.511262</v>
      </c>
      <c r="G4" s="27">
        <f t="shared" ref="G4:G17" si="1">E4*F4</f>
        <v>133.79652</v>
      </c>
      <c r="I4" s="22" t="s">
        <v>21</v>
      </c>
      <c r="J4" s="36">
        <f>E18</f>
        <v>1197.43156581427</v>
      </c>
    </row>
    <row r="5" s="14" customFormat="1" spans="1:10">
      <c r="A5" s="22" t="s">
        <v>22</v>
      </c>
      <c r="B5" s="28">
        <v>1.7</v>
      </c>
      <c r="D5" s="29">
        <v>2</v>
      </c>
      <c r="E5" s="25">
        <f t="shared" si="0"/>
        <v>115.092866756393</v>
      </c>
      <c r="F5" s="30">
        <f>IF($B$1="BUY",F4*(1-$B$5/100),F4*(1+$B$5/100))</f>
        <v>1.536953454</v>
      </c>
      <c r="G5" s="27">
        <f t="shared" si="1"/>
        <v>176.892379092</v>
      </c>
      <c r="I5" s="22" t="s">
        <v>23</v>
      </c>
      <c r="J5" s="36">
        <f>J4*J10</f>
        <v>2005.41220559532</v>
      </c>
    </row>
    <row r="6" s="14" customFormat="1" spans="1:10">
      <c r="A6" s="22" t="s">
        <v>24</v>
      </c>
      <c r="B6" s="28">
        <v>30</v>
      </c>
      <c r="D6" s="29">
        <v>3</v>
      </c>
      <c r="E6" s="25">
        <f t="shared" si="0"/>
        <v>149.620726783311</v>
      </c>
      <c r="F6" s="30">
        <f>IF($B$1="BUY",F5*(1-$B$5/100),F5*(1+$B$5/100))</f>
        <v>1.563081662718</v>
      </c>
      <c r="G6" s="27">
        <f t="shared" si="1"/>
        <v>233.869414397533</v>
      </c>
      <c r="I6" s="22" t="s">
        <v>25</v>
      </c>
      <c r="J6" s="36">
        <f>J3/100*J4*J10</f>
        <v>-101.2</v>
      </c>
    </row>
    <row r="7" s="14" customFormat="1" spans="1:10">
      <c r="A7" s="22" t="s">
        <v>26</v>
      </c>
      <c r="B7" s="28">
        <v>10</v>
      </c>
      <c r="D7" s="29">
        <v>4</v>
      </c>
      <c r="E7" s="25">
        <f t="shared" si="0"/>
        <v>194.506944818304</v>
      </c>
      <c r="F7" s="30">
        <f>IF($B$1="BUY",F6*(1-$B$5/100),F6*(1+$B$5/100))</f>
        <v>1.58965405098421</v>
      </c>
      <c r="G7" s="27">
        <f t="shared" si="1"/>
        <v>309.198752774979</v>
      </c>
      <c r="I7" s="22" t="s">
        <v>27</v>
      </c>
      <c r="J7" s="28">
        <f>IF(B1="BUY",(((J10/F3)-1)*-1),(J10/F3)-1)*100</f>
        <v>12.7026536627345</v>
      </c>
    </row>
    <row r="8" s="14" customFormat="1" spans="1:7">
      <c r="A8" s="22" t="s">
        <v>28</v>
      </c>
      <c r="B8" s="28">
        <f>B3*$B$9/100</f>
        <v>101.2</v>
      </c>
      <c r="D8" s="29">
        <v>5</v>
      </c>
      <c r="E8" s="25">
        <f t="shared" si="0"/>
        <v>252.859028263795</v>
      </c>
      <c r="F8" s="30">
        <f>IF($B$1="BUY",F7*(1-$B$5/100),F7*(1+$B$5/100))</f>
        <v>1.61667816985094</v>
      </c>
      <c r="G8" s="27">
        <f t="shared" si="1"/>
        <v>408.791671043799</v>
      </c>
    </row>
    <row r="9" s="14" customFormat="1" spans="1:10">
      <c r="A9" s="22" t="s">
        <v>29</v>
      </c>
      <c r="B9" s="23">
        <v>10</v>
      </c>
      <c r="D9" s="29">
        <v>6</v>
      </c>
      <c r="E9" s="25">
        <f t="shared" si="0"/>
        <v>328.716736742934</v>
      </c>
      <c r="F9" s="30">
        <f>IF($B$1="BUY",F8*(1-$B$5/100),F8*(1+$B$5/100))</f>
        <v>1.6441616987384</v>
      </c>
      <c r="G9" s="27">
        <f t="shared" si="1"/>
        <v>540.463468287007</v>
      </c>
      <c r="I9" s="22" t="s">
        <v>30</v>
      </c>
      <c r="J9" s="22" t="s">
        <v>31</v>
      </c>
    </row>
    <row r="10" s="14" customFormat="1" ht="17.4" spans="1:10">
      <c r="A10" s="22" t="s">
        <v>32</v>
      </c>
      <c r="B10" s="28">
        <v>10</v>
      </c>
      <c r="D10" s="29">
        <v>7</v>
      </c>
      <c r="E10" s="25"/>
      <c r="F10" s="30"/>
      <c r="G10" s="27">
        <f t="shared" ref="G10:G16" si="2">E10*F10</f>
        <v>0</v>
      </c>
      <c r="I10" s="37">
        <f>G18/E18</f>
        <v>1.59024720907573</v>
      </c>
      <c r="J10" s="38">
        <f>IF(B1="BUY",((B4/G18)+1)*I10,((B4/-G18)+1)*I10)</f>
        <v>1.67476143342824</v>
      </c>
    </row>
    <row r="11" s="14" customFormat="1" spans="4:7">
      <c r="D11" s="29">
        <v>8</v>
      </c>
      <c r="E11" s="25"/>
      <c r="F11" s="30"/>
      <c r="G11" s="27">
        <f t="shared" si="2"/>
        <v>0</v>
      </c>
    </row>
    <row r="12" s="14" customFormat="1" spans="4:7">
      <c r="D12" s="29">
        <v>9</v>
      </c>
      <c r="E12" s="25"/>
      <c r="F12" s="30"/>
      <c r="G12" s="27">
        <f t="shared" si="2"/>
        <v>0</v>
      </c>
    </row>
    <row r="13" s="14" customFormat="1" spans="4:10">
      <c r="D13" s="29">
        <v>10</v>
      </c>
      <c r="E13" s="25"/>
      <c r="F13" s="30"/>
      <c r="G13" s="27">
        <f t="shared" si="2"/>
        <v>0</v>
      </c>
      <c r="I13" s="39" t="s">
        <v>33</v>
      </c>
      <c r="J13" s="39"/>
    </row>
    <row r="14" s="14" customFormat="1" spans="4:9">
      <c r="D14" s="29">
        <v>11</v>
      </c>
      <c r="E14" s="25"/>
      <c r="F14" s="30"/>
      <c r="G14" s="27"/>
      <c r="I14" s="40" t="s">
        <v>34</v>
      </c>
    </row>
    <row r="15" s="14" customFormat="1" spans="4:9">
      <c r="D15" s="29">
        <v>12</v>
      </c>
      <c r="E15" s="25"/>
      <c r="F15" s="30"/>
      <c r="G15" s="27"/>
      <c r="I15" s="28">
        <f>IF(B1="BUY",F3*(1-(J7)/100),F3*(1+(J7)/100))</f>
        <v>1.67476143342824</v>
      </c>
    </row>
    <row r="16" s="14" customFormat="1" spans="4:9">
      <c r="D16" s="29">
        <v>13</v>
      </c>
      <c r="E16" s="25"/>
      <c r="F16" s="30"/>
      <c r="G16" s="27"/>
      <c r="I16" s="41" t="s">
        <v>35</v>
      </c>
    </row>
    <row r="17" s="14" customFormat="1" ht="18.15" spans="4:10">
      <c r="D17" s="31" t="s">
        <v>36</v>
      </c>
      <c r="E17" s="32"/>
      <c r="F17" s="33">
        <f>IF(B1="BUY",MIN(F3:F16)*(1-($B$5/3)/100),MAX(F3:F16)*(1+($B$5/3)/100))</f>
        <v>1.65347861503125</v>
      </c>
      <c r="G17" s="34">
        <f t="shared" si="1"/>
        <v>0</v>
      </c>
      <c r="I17" s="28">
        <f>IF(B1="BUY",(((I15/I10)-1)*-1),((I15/I10)-1))*100</f>
        <v>5.31453373225077</v>
      </c>
      <c r="J17" s="37" t="str">
        <f>IF(B1="BUY","TIENE QUE SUBIR","TIENE QUE BAJAR")</f>
        <v>TIENE QUE BAJAR</v>
      </c>
    </row>
    <row r="18" s="14" customFormat="1" spans="4:9">
      <c r="D18" s="35"/>
      <c r="E18" s="35">
        <f>SUM(E3:E17)</f>
        <v>1197.43156581427</v>
      </c>
      <c r="F18" s="35"/>
      <c r="G18" s="35">
        <f>SUM(G3:G17)</f>
        <v>1904.21220559532</v>
      </c>
      <c r="H18" s="35"/>
      <c r="I18" s="41" t="s">
        <v>37</v>
      </c>
    </row>
    <row r="19" s="14" customFormat="1" spans="9:9">
      <c r="I19" s="42">
        <f>G18/B3</f>
        <v>1.88163261422462</v>
      </c>
    </row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B4" sqref="B4"/>
    </sheetView>
  </sheetViews>
  <sheetFormatPr defaultColWidth="8.88888888888889" defaultRowHeight="14.4"/>
  <cols>
    <col min="1" max="1" width="13" style="1" customWidth="1"/>
    <col min="2" max="2" width="11.4444444444444" style="1" customWidth="1"/>
    <col min="3" max="3" width="8.88888888888889" style="1"/>
    <col min="4" max="4" width="9" style="1" customWidth="1"/>
    <col min="5" max="5" width="12.5555555555556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12</v>
      </c>
      <c r="B2" s="2"/>
      <c r="C2" s="2"/>
      <c r="D2" s="2"/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</row>
    <row r="3" spans="1:11">
      <c r="A3" s="5" t="s">
        <v>17</v>
      </c>
      <c r="B3" s="6">
        <v>1012</v>
      </c>
      <c r="C3" s="2"/>
      <c r="D3" s="7" t="s">
        <v>45</v>
      </c>
      <c r="E3" s="6">
        <v>2200</v>
      </c>
      <c r="F3" s="6">
        <v>0.25103</v>
      </c>
      <c r="G3" s="8">
        <f t="shared" ref="G3:G6" si="0">E3/F3</f>
        <v>8763.8927618213</v>
      </c>
      <c r="H3" s="9">
        <f>IF(A2="BUY",((I3/J3)-1)*-100,((I3/J3)-1)*100)</f>
        <v>-4.39770554493307</v>
      </c>
      <c r="I3" s="9">
        <f>SUM(E3:E4)/SUM(G3:G4)</f>
        <v>0.25103</v>
      </c>
      <c r="J3" s="9">
        <f>IF(A2="BUY",((B5/SUM(E3:E4))+1)*I3,((B5/-SUM(E3:E4))+1)*I3)</f>
        <v>0.26257738</v>
      </c>
      <c r="K3" s="11">
        <f>H3/100*SUM(G3:G4)*J3</f>
        <v>-101.2</v>
      </c>
    </row>
    <row r="4" spans="1:11">
      <c r="A4" s="5" t="s">
        <v>46</v>
      </c>
      <c r="B4" s="1">
        <v>10</v>
      </c>
      <c r="C4" s="2"/>
      <c r="D4" s="7" t="s">
        <v>47</v>
      </c>
      <c r="E4" s="6">
        <v>0</v>
      </c>
      <c r="F4" s="6">
        <v>0.255</v>
      </c>
      <c r="G4" s="8">
        <f t="shared" si="0"/>
        <v>0</v>
      </c>
      <c r="H4" s="10"/>
      <c r="I4" s="10"/>
      <c r="J4" s="10"/>
      <c r="K4" s="12"/>
    </row>
    <row r="5" spans="1:10">
      <c r="A5" s="5" t="s">
        <v>20</v>
      </c>
      <c r="B5" s="8">
        <f>-B3*B4/100</f>
        <v>-101.2</v>
      </c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25</v>
      </c>
      <c r="E6" s="8"/>
      <c r="F6" s="8"/>
      <c r="G6" s="8"/>
      <c r="H6" s="8">
        <f>IF(A2="BUY",((F3/J6)-1)*-100,((F3/J6)-1)*100)</f>
        <v>2.36512661583002</v>
      </c>
      <c r="I6" s="8"/>
      <c r="J6" s="6">
        <v>0.24523</v>
      </c>
      <c r="K6" s="13">
        <f>H6/100*SUM(G3:G4)*J6</f>
        <v>50.8305780185631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3"/>
  <sheetViews>
    <sheetView workbookViewId="0">
      <selection activeCell="D4" sqref="D4"/>
    </sheetView>
  </sheetViews>
  <sheetFormatPr defaultColWidth="8.88888888888889" defaultRowHeight="14.4" outlineLevelRow="2" outlineLevelCol="3"/>
  <cols>
    <col min="2" max="2" width="17.5555555555556" customWidth="1"/>
    <col min="3" max="3" width="12.4444444444444" customWidth="1"/>
    <col min="4" max="4" width="15.8888888888889" customWidth="1"/>
  </cols>
  <sheetData>
    <row r="1" spans="3:4">
      <c r="C1" t="s">
        <v>48</v>
      </c>
      <c r="D1" t="s">
        <v>49</v>
      </c>
    </row>
    <row r="2" spans="2:4">
      <c r="B2" t="s">
        <v>50</v>
      </c>
      <c r="C2">
        <v>26</v>
      </c>
      <c r="D2">
        <v>2</v>
      </c>
    </row>
    <row r="3" spans="2:4">
      <c r="B3" t="s">
        <v>51</v>
      </c>
      <c r="C3">
        <v>10</v>
      </c>
      <c r="D3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 ganancias</vt:lpstr>
      <vt:lpstr>GRILLA</vt:lpstr>
      <vt:lpstr>grilla de pruebas</vt:lpstr>
      <vt:lpstr>CALCULADORA</vt:lpstr>
      <vt:lpstr>estrategias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2022-11-06T15:54:28Z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