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GRILLA" sheetId="6" r:id="rId2"/>
    <sheet name="grilla de pruebas" sheetId="10" r:id="rId3"/>
    <sheet name="CALCULADORA" sheetId="9" r:id="rId4"/>
    <sheet name="estrategias" sheetId="11" r:id="rId5"/>
    <sheet name="ESTRUCTURA" sheetId="12" r:id="rId6"/>
  </sheet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<sst xmlns="http://schemas.openxmlformats.org/spreadsheetml/2006/main" count="361" uniqueCount="110">
  <si>
    <t>SALDO INICIAL</t>
  </si>
  <si>
    <t>PORCENTAJE DIARIO DE GANANCIAS</t>
  </si>
  <si>
    <t>DIAS</t>
  </si>
  <si>
    <t>SALDO TOTAL AL FINAL</t>
  </si>
  <si>
    <t>GANANCIA TOTAL</t>
  </si>
  <si>
    <t>2254</t>
  </si>
  <si>
    <t>0.8</t>
  </si>
  <si>
    <t>30</t>
  </si>
  <si>
    <t>calculadora diaria</t>
  </si>
  <si>
    <t>ganancia diaria</t>
  </si>
  <si>
    <t>18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</si>
  <si>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</si>
  <si>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</si>
  <si>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</si>
  <si>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</si>
  <si>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</si>
  <si>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</si>
  <si>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</si>
  <si>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</si>
  <si>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</si>
  <si>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</si>
  <si>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</si>
  <si>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</si>
  <si>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</si>
  <si>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</si>
  <si>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</si>
  <si>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</si>
  <si>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</si>
  <si>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</si>
  <si>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</si>
  <si>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</si>
  <si>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</si>
  <si>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</si>
  <si>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peor de los casos</t>
  </si>
  <si>
    <t>donde quedaría el precio al final</t>
  </si>
  <si>
    <t>distancia entre posicion y precio</t>
  </si>
  <si>
    <t>ataque seria =SUM(E3:E16)*3</t>
  </si>
  <si>
    <t>ataque</t>
  </si>
  <si>
    <t>margen ratio</t>
  </si>
  <si>
    <t>BUY</t>
  </si>
  <si>
    <t>primer tp a 0.7 porciento</t>
  </si>
  <si>
    <t>porc distancia entre posicion y precio (se recomienda que sea al menos la mitad del porsentaje que soporta)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</si>
  <si>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</si>
  <si>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</si>
  <si>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</si>
  <si>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</si>
  <si>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</si>
  <si>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</si>
  <si>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</si>
  <si>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</si>
  <si>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</si>
  <si>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</si>
  <si>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entrada porc</t>
  </si>
  <si>
    <t>compensaciones</t>
  </si>
  <si>
    <t>máxima variación diaria</t>
  </si>
  <si>
    <t>mercado tranquilo</t>
  </si>
  <si>
    <t>mercado movido</t>
  </si>
  <si>
    <t>muy movido</t>
  </si>
  <si>
    <t>buena ganancia-mercado movido: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</si>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</sst>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0.00000"/>
    <numFmt numFmtId="177" formatCode="_ * #,##0_ ;_ * \-#,##0_ ;_ * &quot;-&quot;_ ;_ @_ "/>
    <numFmt numFmtId="178" formatCode="_ * #,##0.00_ ;_ * \-#,##0.00_ ;_ * &quot;-&quot;??_ ;_ @_ "/>
    <numFmt numFmtId="179" formatCode="0.000000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5" borderId="22" applyNumberFormat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0" fillId="7" borderId="18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23" borderId="21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2" fillId="14" borderId="2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14" borderId="21" applyNumberFormat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Font="1" applyBorder="1"/>
    <xf numFmtId="0" fontId="2" fillId="2" borderId="1" xfId="0" applyFont="1" applyFill="1" applyBorder="1"/>
    <xf numFmtId="0" fontId="0" fillId="2" borderId="1" xfId="0" applyFill="1" applyBorder="1"/>
    <xf numFmtId="179" fontId="0" fillId="0" borderId="0" xfId="0" applyNumberFormat="1"/>
    <xf numFmtId="179" fontId="0" fillId="0" borderId="0" xfId="0" applyNumberFormat="1" applyFont="1" applyFill="1" applyAlignment="1">
      <alignment vertical="center"/>
    </xf>
    <xf numFmtId="179" fontId="2" fillId="3" borderId="0" xfId="0" applyNumberFormat="1" applyFont="1" applyFill="1" applyAlignment="1">
      <alignment vertical="center"/>
    </xf>
    <xf numFmtId="179" fontId="3" fillId="0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Fill="1" applyBorder="1" applyAlignment="1">
      <alignment vertical="center"/>
    </xf>
    <xf numFmtId="179" fontId="0" fillId="3" borderId="1" xfId="0" applyNumberFormat="1" applyFont="1" applyFill="1" applyBorder="1" applyAlignment="1">
      <alignment vertical="center"/>
    </xf>
    <xf numFmtId="179" fontId="3" fillId="0" borderId="2" xfId="0" applyNumberFormat="1" applyFont="1" applyFill="1" applyBorder="1" applyAlignment="1">
      <alignment vertical="center"/>
    </xf>
    <xf numFmtId="179" fontId="0" fillId="0" borderId="1" xfId="0" applyNumberFormat="1" applyFont="1" applyFill="1" applyBorder="1" applyAlignment="1">
      <alignment vertical="center"/>
    </xf>
    <xf numFmtId="179" fontId="0" fillId="0" borderId="3" xfId="0" applyNumberFormat="1" applyFont="1" applyFill="1" applyBorder="1" applyAlignment="1">
      <alignment horizontal="center" vertical="center"/>
    </xf>
    <xf numFmtId="179" fontId="0" fillId="0" borderId="4" xfId="0" applyNumberFormat="1" applyFont="1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9" fontId="0" fillId="0" borderId="1" xfId="0" applyNumberFormat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4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49" fontId="0" fillId="5" borderId="10" xfId="0" applyNumberFormat="1" applyFont="1" applyFill="1" applyBorder="1" applyAlignment="1">
      <alignment vertical="center"/>
    </xf>
    <xf numFmtId="0" fontId="0" fillId="4" borderId="10" xfId="0" applyNumberFormat="1" applyFont="1" applyFill="1" applyBorder="1" applyAlignment="1">
      <alignment vertical="center"/>
    </xf>
    <xf numFmtId="49" fontId="0" fillId="0" borderId="11" xfId="0" applyNumberFormat="1" applyFont="1" applyFill="1" applyBorder="1" applyAlignment="1">
      <alignment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0" fillId="5" borderId="13" xfId="0" applyNumberFormat="1" applyFont="1" applyFill="1" applyBorder="1" applyAlignment="1">
      <alignment vertical="center"/>
    </xf>
    <xf numFmtId="49" fontId="5" fillId="0" borderId="14" xfId="0" applyNumberFormat="1" applyFont="1" applyFill="1" applyBorder="1" applyAlignment="1">
      <alignment horizontal="left" vertical="center"/>
    </xf>
    <xf numFmtId="176" fontId="0" fillId="5" borderId="15" xfId="0" applyNumberFormat="1" applyFont="1" applyFill="1" applyBorder="1" applyAlignment="1">
      <alignment vertical="center"/>
    </xf>
    <xf numFmtId="49" fontId="6" fillId="5" borderId="16" xfId="0" applyNumberFormat="1" applyFont="1" applyFill="1" applyBorder="1" applyAlignment="1">
      <alignment vertical="center"/>
    </xf>
    <xf numFmtId="49" fontId="0" fillId="0" borderId="17" xfId="0" applyNumberFormat="1" applyFont="1" applyFill="1" applyBorder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0" fillId="6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6" borderId="1" xfId="0" applyNumberFormat="1" applyFont="1" applyFill="1" applyBorder="1" applyAlignment="1">
      <alignment vertical="center"/>
    </xf>
    <xf numFmtId="0" fontId="0" fillId="4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4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6985</xdr:colOff>
      <xdr:row>7</xdr:row>
      <xdr:rowOff>158750</xdr:rowOff>
    </xdr:from>
    <xdr:to>
      <xdr:col>11</xdr:col>
      <xdr:colOff>487680</xdr:colOff>
      <xdr:row>26</xdr:row>
      <xdr:rowOff>106680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16585" y="1438910"/>
          <a:ext cx="8824595" cy="34226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4" sqref="C4"/>
    </sheetView>
  </sheetViews>
  <sheetFormatPr defaultColWidth="9" defaultRowHeight="14.4" outlineLevelCol="4"/>
  <cols>
    <col min="1" max="1" width="20.5740740740741" style="50" customWidth="1"/>
    <col min="2" max="2" width="34.287037037037" style="50" customWidth="1"/>
    <col min="3" max="3" width="14.1481481481481" style="51" customWidth="1"/>
    <col min="4" max="4" width="21.8888888888889" style="20" customWidth="1"/>
    <col min="5" max="5" width="17.1111111111111" style="20" customWidth="1"/>
    <col min="6" max="16384" width="9" style="20"/>
  </cols>
  <sheetData>
    <row r="1" ht="19.5" customHeight="1" spans="1:5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</row>
    <row r="2" ht="19.5" customHeight="1" spans="1:5">
      <c r="A2" s="53" t="s">
        <v>5</v>
      </c>
      <c r="B2" s="53" t="s">
        <v>6</v>
      </c>
      <c r="C2" s="53" t="s">
        <v>7</v>
      </c>
      <c r="D2" s="54">
        <f>POWER(1+(B2/100),C2)*A2</f>
        <v>2862.66069441872</v>
      </c>
      <c r="E2" s="54">
        <f>D2-A2</f>
        <v>608.660694418721</v>
      </c>
    </row>
    <row r="3" ht="19.5" customHeight="1" spans="1:2">
      <c r="A3" s="51"/>
      <c r="B3" s="51"/>
    </row>
    <row r="4" ht="19.5" customHeight="1"/>
    <row r="5" ht="19.5" customHeight="1"/>
    <row r="6" ht="19.5" customHeight="1" spans="1:2">
      <c r="A6" s="55"/>
      <c r="B6" s="55"/>
    </row>
    <row r="7" spans="1:2">
      <c r="A7" s="56" t="s">
        <v>8</v>
      </c>
      <c r="B7" s="56"/>
    </row>
    <row r="8" spans="1:2">
      <c r="A8" s="57" t="s">
        <v>9</v>
      </c>
      <c r="B8" s="57" t="s">
        <v>1</v>
      </c>
    </row>
    <row r="9" spans="1:2">
      <c r="A9" s="58" t="s">
        <v>10</v>
      </c>
      <c r="B9" s="57">
        <f>A9*100/A2</f>
        <v>0.798580301685892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C18" sqref="C18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27.7777777777778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12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49">
        <v>1457</v>
      </c>
      <c r="D3" s="29" t="s">
        <v>18</v>
      </c>
      <c r="E3" s="30">
        <f>G3/F3</f>
        <v>68.6339165545087</v>
      </c>
      <c r="F3" s="31">
        <v>1.486</v>
      </c>
      <c r="G3" s="32">
        <f>B8</f>
        <v>101.99</v>
      </c>
      <c r="I3" s="27" t="s">
        <v>19</v>
      </c>
      <c r="J3" s="41">
        <f>IF(B1="BUY",((I10/J10)-1)*-100,((I10/J10)-1)*100)</f>
        <v>-7.05645174826999</v>
      </c>
    </row>
    <row r="4" s="19" customFormat="1" spans="1:10">
      <c r="A4" s="27" t="s">
        <v>20</v>
      </c>
      <c r="B4" s="42">
        <f>-B3*$B$10/100</f>
        <v>-145.7</v>
      </c>
      <c r="D4" s="34">
        <v>1</v>
      </c>
      <c r="E4" s="30">
        <f t="shared" ref="E4:E9" si="0">E3*(1+$B$6/100)</f>
        <v>89.2240915208614</v>
      </c>
      <c r="F4" s="35">
        <f>IF($B$1="BUY",F3*(1-$B$5/100),F3*(1+$B$5/100))</f>
        <v>1.511262</v>
      </c>
      <c r="G4" s="32">
        <f t="shared" ref="G4:G13" si="1">E4*F4</f>
        <v>134.840979</v>
      </c>
      <c r="I4" s="27" t="s">
        <v>21</v>
      </c>
      <c r="J4" s="41">
        <f>E18</f>
        <v>1206.77910471736</v>
      </c>
    </row>
    <row r="5" s="19" customFormat="1" spans="1:10">
      <c r="A5" s="27" t="s">
        <v>22</v>
      </c>
      <c r="B5" s="42">
        <v>1.7</v>
      </c>
      <c r="D5" s="34">
        <v>2</v>
      </c>
      <c r="E5" s="30">
        <f t="shared" si="0"/>
        <v>115.99131897712</v>
      </c>
      <c r="F5" s="35">
        <f>IF($B$1="BUY",F4*(1-$B$5/100),F4*(1+$B$5/100))</f>
        <v>1.536953454</v>
      </c>
      <c r="G5" s="32">
        <f t="shared" si="1"/>
        <v>178.2732583359</v>
      </c>
      <c r="I5" s="27" t="s">
        <v>23</v>
      </c>
      <c r="J5" s="41">
        <f>J4*J10</f>
        <v>2064.77710324769</v>
      </c>
    </row>
    <row r="6" s="19" customFormat="1" spans="1:10">
      <c r="A6" s="27" t="s">
        <v>24</v>
      </c>
      <c r="B6" s="42">
        <v>30</v>
      </c>
      <c r="D6" s="34">
        <v>3</v>
      </c>
      <c r="E6" s="30">
        <f t="shared" si="0"/>
        <v>150.788714670256</v>
      </c>
      <c r="F6" s="35">
        <f>IF($B$1="BUY",F5*(1-$B$5/100),F5*(1+$B$5/100))</f>
        <v>1.563081662718</v>
      </c>
      <c r="G6" s="32">
        <f t="shared" si="1"/>
        <v>235.695074845893</v>
      </c>
      <c r="I6" s="27" t="s">
        <v>25</v>
      </c>
      <c r="J6" s="41">
        <f>J3/100*J4*J10</f>
        <v>-145.7</v>
      </c>
    </row>
    <row r="7" s="19" customFormat="1" spans="1:10">
      <c r="A7" s="27" t="s">
        <v>26</v>
      </c>
      <c r="B7" s="42">
        <v>10</v>
      </c>
      <c r="D7" s="34">
        <v>4</v>
      </c>
      <c r="E7" s="30">
        <f t="shared" si="0"/>
        <v>196.025329071332</v>
      </c>
      <c r="F7" s="35">
        <f>IF($B$1="BUY",F6*(1-$B$5/100),F6*(1+$B$5/100))</f>
        <v>1.58965405098421</v>
      </c>
      <c r="G7" s="32">
        <f t="shared" si="1"/>
        <v>311.612458453756</v>
      </c>
      <c r="I7" s="27" t="s">
        <v>27</v>
      </c>
      <c r="J7" s="42">
        <f>IF(B1="BUY",(((J10/F3)-1)*-1),(J10/F3)-1)*100</f>
        <v>15.1400952418302</v>
      </c>
    </row>
    <row r="8" s="19" customFormat="1" spans="1:7">
      <c r="A8" s="27" t="s">
        <v>28</v>
      </c>
      <c r="B8" s="42">
        <f>B3*$B$9/100</f>
        <v>101.99</v>
      </c>
      <c r="D8" s="34">
        <v>5</v>
      </c>
      <c r="E8" s="30">
        <f t="shared" si="0"/>
        <v>254.832927792732</v>
      </c>
      <c r="F8" s="35">
        <f>IF($B$1="BUY",F7*(1-$B$5/100),F7*(1+$B$5/100))</f>
        <v>1.61667816985094</v>
      </c>
      <c r="G8" s="32">
        <f t="shared" si="1"/>
        <v>411.982831321711</v>
      </c>
    </row>
    <row r="9" s="19" customFormat="1" spans="1:10">
      <c r="A9" s="27" t="s">
        <v>29</v>
      </c>
      <c r="B9" s="49">
        <v>7</v>
      </c>
      <c r="D9" s="34">
        <v>6</v>
      </c>
      <c r="E9" s="30">
        <f t="shared" si="0"/>
        <v>331.282806130552</v>
      </c>
      <c r="F9" s="35">
        <f>IF($B$1="BUY",F8*(1-$B$5/100),F8*(1+$B$5/100))</f>
        <v>1.6441616987384</v>
      </c>
      <c r="G9" s="32">
        <f t="shared" si="1"/>
        <v>544.682501290432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42">
        <v>10</v>
      </c>
      <c r="D10" s="34">
        <v>7</v>
      </c>
      <c r="E10" s="30"/>
      <c r="F10" s="35"/>
      <c r="G10" s="32">
        <f t="shared" si="1"/>
        <v>0</v>
      </c>
      <c r="I10" s="43">
        <f>G18/E18</f>
        <v>1.59024720907573</v>
      </c>
      <c r="J10" s="44">
        <f>IF(B1="BUY",((B4/G18)+1)*I10,((B4/-G18)+1)*I10)</f>
        <v>1.7109818152936</v>
      </c>
    </row>
    <row r="11" s="19" customFormat="1" spans="4:7">
      <c r="D11" s="34">
        <v>8</v>
      </c>
      <c r="E11" s="30"/>
      <c r="F11" s="35"/>
      <c r="G11" s="32">
        <f t="shared" si="1"/>
        <v>0</v>
      </c>
    </row>
    <row r="12" s="19" customFormat="1" spans="4:7">
      <c r="D12" s="34">
        <v>9</v>
      </c>
      <c r="E12" s="30"/>
      <c r="F12" s="35"/>
      <c r="G12" s="32">
        <f t="shared" si="1"/>
        <v>0</v>
      </c>
    </row>
    <row r="13" s="19" customFormat="1" spans="4:10">
      <c r="D13" s="34">
        <v>10</v>
      </c>
      <c r="E13" s="30"/>
      <c r="F13" s="35"/>
      <c r="G13" s="32">
        <f t="shared" si="1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1.7109818152936</v>
      </c>
    </row>
    <row r="16" s="19" customFormat="1" spans="4:9">
      <c r="D16" s="34">
        <v>13</v>
      </c>
      <c r="E16" s="30"/>
      <c r="F16" s="35"/>
      <c r="G16" s="32"/>
      <c r="I16" s="47" t="s">
        <v>35</v>
      </c>
    </row>
    <row r="17" s="19" customFormat="1" ht="18.15" spans="3:10">
      <c r="C17" s="19" t="s">
        <v>36</v>
      </c>
      <c r="D17" s="36" t="s">
        <v>37</v>
      </c>
      <c r="E17" s="37"/>
      <c r="F17" s="38">
        <f>IF(B1="BUY",MIN(F3:F16)*(1-($B$5/3)/100),MAX(F3:F16)*(1+($B$5/3)/100))</f>
        <v>1.65347861503125</v>
      </c>
      <c r="G17" s="39">
        <f>E17*F17</f>
        <v>0</v>
      </c>
      <c r="I17" s="42">
        <f>IF(B1="BUY",(((I15/I10)-1)*-1),((I15/I10)-1))*100</f>
        <v>7.59219104607256</v>
      </c>
      <c r="J17" s="43" t="str">
        <f>IF(B1="BUY","TIENE QUE SUBIR","TIENE QUE BAJAR")</f>
        <v>TIENE QUE BAJAR</v>
      </c>
    </row>
    <row r="18" s="19" customFormat="1" spans="4:9">
      <c r="D18" s="40"/>
      <c r="E18" s="40">
        <f>SUM(E3:E17)</f>
        <v>1206.77910471736</v>
      </c>
      <c r="F18" s="40"/>
      <c r="G18" s="40">
        <f>SUM(G3:G17)</f>
        <v>1919.07710324769</v>
      </c>
      <c r="H18" s="40"/>
      <c r="I18" s="47" t="s">
        <v>38</v>
      </c>
    </row>
    <row r="19" s="19" customFormat="1" spans="9:9">
      <c r="I19" s="48">
        <f>G18/B3</f>
        <v>1.31714282995724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tabSelected="1" zoomScale="120" zoomScaleNormal="120" workbookViewId="0">
      <selection activeCell="E9" sqref="E9"/>
    </sheetView>
  </sheetViews>
  <sheetFormatPr defaultColWidth="8.44444444444444" defaultRowHeight="14.4"/>
  <cols>
    <col min="1" max="1" width="22" style="19" customWidth="1"/>
    <col min="2" max="2" width="12.8888888888889" style="19" customWidth="1"/>
    <col min="3" max="3" width="4.55555555555556" style="19" customWidth="1"/>
    <col min="4" max="4" width="8.44444444444444" style="19" customWidth="1"/>
    <col min="5" max="5" width="18.5555555555556" style="19" customWidth="1"/>
    <col min="6" max="6" width="17.1111111111111" style="19" customWidth="1"/>
    <col min="7" max="7" width="15.6666666666667" style="19" customWidth="1"/>
    <col min="8" max="8" width="1.66666666666667" style="19" customWidth="1"/>
    <col min="9" max="9" width="32.8888888888889" style="19" customWidth="1"/>
    <col min="10" max="10" width="31.2222222222222" style="19" customWidth="1"/>
    <col min="11" max="11" width="8.44444444444444" style="19" customWidth="1"/>
    <col min="12" max="12" width="31.2222222222222" style="19" customWidth="1"/>
    <col min="13" max="16374" width="8.44444444444444" style="19" customWidth="1"/>
    <col min="16375" max="16375" width="8.44444444444444" style="19"/>
    <col min="16376" max="16384" width="8.44444444444444" style="20"/>
  </cols>
  <sheetData>
    <row r="1" s="19" customFormat="1" ht="15.75" spans="1:2">
      <c r="A1" s="21" t="s">
        <v>11</v>
      </c>
      <c r="B1" s="22" t="s">
        <v>39</v>
      </c>
    </row>
    <row r="2" s="19" customFormat="1" ht="15.15" spans="4:7">
      <c r="D2" s="23" t="s">
        <v>13</v>
      </c>
      <c r="E2" s="24" t="s">
        <v>14</v>
      </c>
      <c r="F2" s="25" t="s">
        <v>15</v>
      </c>
      <c r="G2" s="26" t="s">
        <v>16</v>
      </c>
    </row>
    <row r="3" s="19" customFormat="1" spans="1:10">
      <c r="A3" s="27" t="s">
        <v>17</v>
      </c>
      <c r="B3" s="28">
        <v>1932.25</v>
      </c>
      <c r="D3" s="29" t="s">
        <v>18</v>
      </c>
      <c r="E3" s="30">
        <f>G3/F3</f>
        <v>16.1235814419226</v>
      </c>
      <c r="F3" s="31">
        <v>5.992</v>
      </c>
      <c r="G3" s="32">
        <f>B8</f>
        <v>96.6125</v>
      </c>
      <c r="I3" s="27" t="s">
        <v>19</v>
      </c>
      <c r="J3" s="41">
        <f>IF(B1="BUY",((I10/J10)-1)*-100,((I10/J10)-1)*100)</f>
        <v>-1.83361453335968</v>
      </c>
    </row>
    <row r="4" s="19" customFormat="1" spans="1:10">
      <c r="A4" s="27" t="s">
        <v>20</v>
      </c>
      <c r="B4" s="33">
        <f>-B3*$B$10/100</f>
        <v>-193.225</v>
      </c>
      <c r="D4" s="34">
        <v>1</v>
      </c>
      <c r="E4" s="30">
        <f>E3</f>
        <v>16.1235814419226</v>
      </c>
      <c r="F4" s="35">
        <f>IF($B$1="BUY",F3*(1-$B$5/100),F3*(1+$B$5/100))</f>
        <v>5.87216</v>
      </c>
      <c r="G4" s="32">
        <f t="shared" ref="G4:G17" si="0">E4*F4</f>
        <v>94.68025</v>
      </c>
      <c r="I4" s="27" t="s">
        <v>21</v>
      </c>
      <c r="J4" s="41">
        <f>E18</f>
        <v>2129.28003042715</v>
      </c>
    </row>
    <row r="5" s="19" customFormat="1" spans="1:10">
      <c r="A5" s="27" t="s">
        <v>22</v>
      </c>
      <c r="B5" s="33">
        <v>2</v>
      </c>
      <c r="D5" s="34">
        <v>2</v>
      </c>
      <c r="E5" s="30">
        <f t="shared" ref="E5:E14" si="1">E4*(1+$B$6/100)</f>
        <v>20.9606558744993</v>
      </c>
      <c r="F5" s="35">
        <f>IF($B$1="BUY",F4*(1-$B$5/100),F4*(1+$B$5/100))</f>
        <v>5.7547168</v>
      </c>
      <c r="G5" s="32">
        <f t="shared" si="0"/>
        <v>120.6226385</v>
      </c>
      <c r="I5" s="27" t="s">
        <v>23</v>
      </c>
      <c r="J5" s="41">
        <f>J4*J10</f>
        <v>10537.9291276645</v>
      </c>
    </row>
    <row r="6" s="19" customFormat="1" spans="1:10">
      <c r="A6" s="27" t="s">
        <v>24</v>
      </c>
      <c r="B6" s="33">
        <v>30</v>
      </c>
      <c r="D6" s="34">
        <v>3</v>
      </c>
      <c r="E6" s="30">
        <f t="shared" si="1"/>
        <v>27.2488526368491</v>
      </c>
      <c r="F6" s="35">
        <f>IF($B$1="BUY",F5*(1-$B$5/100),F5*(1+$B$5/100))</f>
        <v>5.639622464</v>
      </c>
      <c r="G6" s="32">
        <f t="shared" si="0"/>
        <v>153.673241449</v>
      </c>
      <c r="I6" s="27" t="s">
        <v>25</v>
      </c>
      <c r="J6" s="41">
        <f>J3/100*J4*J10</f>
        <v>-193.225</v>
      </c>
    </row>
    <row r="7" s="19" customFormat="1" spans="1:10">
      <c r="A7" s="27" t="s">
        <v>26</v>
      </c>
      <c r="B7" s="33">
        <v>10</v>
      </c>
      <c r="D7" s="34">
        <v>4</v>
      </c>
      <c r="E7" s="30">
        <f t="shared" si="1"/>
        <v>35.4235084279039</v>
      </c>
      <c r="F7" s="35">
        <f>IF($B$1="BUY",F6*(1-$B$5/100),F6*(1+$B$5/100))</f>
        <v>5.52683001472</v>
      </c>
      <c r="G7" s="32">
        <f t="shared" si="0"/>
        <v>195.779709606026</v>
      </c>
      <c r="I7" s="27" t="s">
        <v>27</v>
      </c>
      <c r="J7" s="42">
        <f>IF(B1="BUY",(((J10/F3)-1)*-1),(J10/F3)-1)*100</f>
        <v>17.4055838267995</v>
      </c>
    </row>
    <row r="8" s="19" customFormat="1" spans="1:7">
      <c r="A8" s="27" t="s">
        <v>28</v>
      </c>
      <c r="B8" s="33">
        <f>B3*$B$9/100</f>
        <v>96.6125</v>
      </c>
      <c r="D8" s="34">
        <v>5</v>
      </c>
      <c r="E8" s="30">
        <f t="shared" si="1"/>
        <v>46.050560956275</v>
      </c>
      <c r="F8" s="35">
        <f>IF($B$1="BUY",F7*(1-$B$5/100),F7*(1+$B$5/100))</f>
        <v>5.4162934144256</v>
      </c>
      <c r="G8" s="32">
        <f t="shared" si="0"/>
        <v>249.423350038077</v>
      </c>
    </row>
    <row r="9" s="19" customFormat="1" spans="1:10">
      <c r="A9" s="27" t="s">
        <v>29</v>
      </c>
      <c r="B9" s="28">
        <v>5</v>
      </c>
      <c r="D9" s="34">
        <v>6</v>
      </c>
      <c r="E9" s="30">
        <f t="shared" si="1"/>
        <v>59.8657292431576</v>
      </c>
      <c r="F9" s="35">
        <f>IF($B$1="BUY",F8*(1-$B$5/100),F8*(1+$B$5/100))</f>
        <v>5.30796754613709</v>
      </c>
      <c r="G9" s="32">
        <f t="shared" si="0"/>
        <v>317.76534794851</v>
      </c>
      <c r="I9" s="27" t="s">
        <v>30</v>
      </c>
      <c r="J9" s="27" t="s">
        <v>31</v>
      </c>
    </row>
    <row r="10" s="19" customFormat="1" ht="17.4" spans="1:10">
      <c r="A10" s="27" t="s">
        <v>32</v>
      </c>
      <c r="B10" s="28">
        <v>10</v>
      </c>
      <c r="D10" s="34">
        <v>7</v>
      </c>
      <c r="E10" s="30">
        <f t="shared" si="1"/>
        <v>77.8254480161048</v>
      </c>
      <c r="F10" s="35">
        <f>IF($B$1="BUY",F9*(1-$B$5/100),F9*(1+$B$5/100))</f>
        <v>5.20180819521435</v>
      </c>
      <c r="G10" s="32">
        <f t="shared" ref="G10:G16" si="2">E10*F10</f>
        <v>404.833053286402</v>
      </c>
      <c r="I10" s="43">
        <f>G18/E18</f>
        <v>5.0398040531624</v>
      </c>
      <c r="J10" s="44">
        <f>IF(B1="BUY",((B4/G18)+1)*I10,((B4/-G18)+1)*I10)</f>
        <v>4.94905741709817</v>
      </c>
    </row>
    <row r="11" s="19" customFormat="1" spans="1:7">
      <c r="A11" s="27" t="s">
        <v>40</v>
      </c>
      <c r="B11" s="33">
        <f>B8*0.7/100</f>
        <v>0.6762875</v>
      </c>
      <c r="D11" s="34">
        <v>8</v>
      </c>
      <c r="E11" s="30">
        <f>E10*(1+$B$6/100)</f>
        <v>101.173082420936</v>
      </c>
      <c r="F11" s="35">
        <f>IF($B$1="BUY",F10*(1-$B$5/100),F10*(1+$B$5/100))</f>
        <v>5.09777203131006</v>
      </c>
      <c r="G11" s="32">
        <f t="shared" si="2"/>
        <v>515.757309886876</v>
      </c>
    </row>
    <row r="12" s="19" customFormat="1" spans="4:7">
      <c r="D12" s="34">
        <v>9</v>
      </c>
      <c r="E12" s="30">
        <f>E11*(1+$B$6/100)</f>
        <v>131.525007147217</v>
      </c>
      <c r="F12" s="35">
        <f>IF($B$1="BUY",F11*(1-$B$5/100),F11*(1+$B$5/100))</f>
        <v>4.99581659068386</v>
      </c>
      <c r="G12" s="32">
        <f t="shared" si="2"/>
        <v>657.07481279588</v>
      </c>
    </row>
    <row r="13" s="19" customFormat="1" spans="4:10">
      <c r="D13" s="34">
        <v>10</v>
      </c>
      <c r="E13" s="30"/>
      <c r="F13" s="35"/>
      <c r="G13" s="32">
        <f t="shared" si="2"/>
        <v>0</v>
      </c>
      <c r="I13" s="45" t="s">
        <v>33</v>
      </c>
      <c r="J13" s="45"/>
    </row>
    <row r="14" s="19" customFormat="1" spans="4:9">
      <c r="D14" s="34">
        <v>11</v>
      </c>
      <c r="E14" s="30"/>
      <c r="F14" s="35"/>
      <c r="G14" s="32"/>
      <c r="I14" s="46" t="s">
        <v>34</v>
      </c>
    </row>
    <row r="15" s="19" customFormat="1" spans="4:9">
      <c r="D15" s="34">
        <v>12</v>
      </c>
      <c r="E15" s="30"/>
      <c r="F15" s="35"/>
      <c r="G15" s="32"/>
      <c r="I15" s="42">
        <f>IF(B1="BUY",F3*(1-(J7)/100),F3*(1+(J7)/100))</f>
        <v>4.94905741709817</v>
      </c>
    </row>
    <row r="16" s="19" customFormat="1" spans="4:9">
      <c r="D16" s="34">
        <v>13</v>
      </c>
      <c r="E16" s="30"/>
      <c r="F16" s="35"/>
      <c r="G16" s="32"/>
      <c r="I16" s="47" t="s">
        <v>41</v>
      </c>
    </row>
    <row r="17" s="19" customFormat="1" ht="18.15" spans="4:10">
      <c r="D17" s="36" t="s">
        <v>37</v>
      </c>
      <c r="E17" s="37">
        <f>SUM(E3:E16)*3</f>
        <v>1596.96002282036</v>
      </c>
      <c r="F17" s="38">
        <f>IF(B1="BUY",MIN(F3:F16)*(1-($B$5/3)/100),MAX(F3:F16)*(1+($B$5/3)/100))</f>
        <v>4.96251114674596</v>
      </c>
      <c r="G17" s="39">
        <f t="shared" si="0"/>
        <v>7924.93191415375</v>
      </c>
      <c r="I17" s="42">
        <f>IF(B1="BUY",(((I15/I10)-1)*-1),((I15/I10)-1))*100</f>
        <v>1.80059849761987</v>
      </c>
      <c r="J17" s="43" t="str">
        <f>IF(B1="BUY","TIENE QUE SUBIR","TIENE QUE BAJAR")</f>
        <v>TIENE QUE SUBIR</v>
      </c>
    </row>
    <row r="18" s="19" customFormat="1" spans="4:9">
      <c r="D18" s="40"/>
      <c r="E18" s="40">
        <f>SUM(E3:E17)</f>
        <v>2129.28003042715</v>
      </c>
      <c r="F18" s="40"/>
      <c r="G18" s="40">
        <f>SUM(G3:G17)</f>
        <v>10731.1541276645</v>
      </c>
      <c r="H18" s="40"/>
      <c r="I18" s="47" t="s">
        <v>38</v>
      </c>
    </row>
    <row r="19" s="19" customFormat="1" spans="9:9">
      <c r="I19" s="48">
        <f>G18/B3</f>
        <v>5.55370895467177</v>
      </c>
    </row>
    <row r="20" s="19" customFormat="1"/>
    <row r="21" s="19" customFormat="1"/>
    <row r="22" s="19" customFormat="1" spans="16376:16384">
      <c r="XEV22" s="20"/>
      <c r="XEW22" s="20"/>
      <c r="XEX22" s="20"/>
      <c r="XEY22" s="20"/>
      <c r="XEZ22" s="20"/>
      <c r="XFA22" s="20"/>
      <c r="XFB22" s="20"/>
      <c r="XFC22" s="20"/>
      <c r="XFD22" s="20"/>
    </row>
    <row r="23" s="19" customFormat="1" spans="16376:16384">
      <c r="XEV23" s="20"/>
      <c r="XEW23" s="20"/>
      <c r="XEX23" s="20"/>
      <c r="XEY23" s="20"/>
      <c r="XEZ23" s="20"/>
      <c r="XFA23" s="20"/>
      <c r="XFB23" s="20"/>
      <c r="XFC23" s="20"/>
      <c r="XFD23" s="20"/>
    </row>
    <row r="24" s="19" customFormat="1" spans="16376:16384">
      <c r="XEV24" s="20"/>
      <c r="XEW24" s="20"/>
      <c r="XEX24" s="20"/>
      <c r="XEY24" s="20"/>
      <c r="XEZ24" s="20"/>
      <c r="XFA24" s="20"/>
      <c r="XFB24" s="20"/>
      <c r="XFC24" s="20"/>
      <c r="XFD24" s="20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F4" sqref="F4"/>
    </sheetView>
  </sheetViews>
  <sheetFormatPr defaultColWidth="8.88888888888889" defaultRowHeight="14.4"/>
  <cols>
    <col min="1" max="1" width="13" style="6" customWidth="1"/>
    <col min="2" max="2" width="12.5555555555556" style="6" customWidth="1"/>
    <col min="3" max="3" width="8.88888888888889" style="6"/>
    <col min="4" max="4" width="9" style="6" customWidth="1"/>
    <col min="5" max="5" width="12.5555555555556" style="6" customWidth="1"/>
    <col min="6" max="6" width="11.1111111111111" style="6" customWidth="1"/>
    <col min="7" max="7" width="10.2222222222222" style="6" hidden="1" customWidth="1"/>
    <col min="8" max="8" width="12" style="6" hidden="1" customWidth="1"/>
    <col min="9" max="9" width="11" style="6" customWidth="1"/>
    <col min="10" max="10" width="10.2222222222222" style="6" customWidth="1"/>
    <col min="11" max="11" width="14.7777777777778" style="6" customWidth="1"/>
    <col min="12" max="16384" width="8.88888888888889" style="6"/>
  </cols>
  <sheetData>
    <row r="1" spans="1:10">
      <c r="A1" s="7"/>
      <c r="B1" s="7"/>
      <c r="C1" s="7"/>
      <c r="D1" s="7"/>
      <c r="E1" s="7"/>
      <c r="F1" s="7"/>
      <c r="G1" s="7"/>
      <c r="H1" s="7"/>
      <c r="I1" s="7"/>
      <c r="J1" s="7"/>
    </row>
    <row r="2" spans="1:11">
      <c r="A2" s="8" t="s">
        <v>39</v>
      </c>
      <c r="B2" s="7"/>
      <c r="C2" s="7"/>
      <c r="D2" s="7"/>
      <c r="E2" s="9" t="s">
        <v>42</v>
      </c>
      <c r="F2" s="9" t="s">
        <v>43</v>
      </c>
      <c r="G2" s="9" t="s">
        <v>44</v>
      </c>
      <c r="H2" s="9" t="s">
        <v>45</v>
      </c>
      <c r="I2" s="9" t="s">
        <v>46</v>
      </c>
      <c r="J2" s="9" t="s">
        <v>47</v>
      </c>
      <c r="K2" s="9" t="s">
        <v>48</v>
      </c>
    </row>
    <row r="3" spans="1:11">
      <c r="A3" s="10" t="s">
        <v>17</v>
      </c>
      <c r="B3" s="11">
        <v>1546</v>
      </c>
      <c r="C3" s="7"/>
      <c r="D3" s="12" t="s">
        <v>49</v>
      </c>
      <c r="E3" s="11">
        <v>3179</v>
      </c>
      <c r="F3" s="11">
        <v>1.0896</v>
      </c>
      <c r="G3" s="13">
        <f t="shared" ref="G3:G6" si="0">E3/F3</f>
        <v>2917.58443465492</v>
      </c>
      <c r="H3" s="14">
        <f>IF(A2="BUY",((I3/J3)-1)*-100,((I3/J3)-1)*100)</f>
        <v>-5.11175770400742</v>
      </c>
      <c r="I3" s="14">
        <f>SUM(E3:E4)/SUM(G3:G4)</f>
        <v>1.0896</v>
      </c>
      <c r="J3" s="14">
        <f>IF(A2="BUY",((B5/SUM(E3:E4))+1)*I3,((B5/-SUM(E3:E4))+1)*I3)</f>
        <v>1.0366109594212</v>
      </c>
      <c r="K3" s="16">
        <f>H3/100*SUM(G3:G4)*J3</f>
        <v>-154.600000000001</v>
      </c>
    </row>
    <row r="4" spans="1:11">
      <c r="A4" s="10" t="s">
        <v>50</v>
      </c>
      <c r="B4" s="6">
        <v>10</v>
      </c>
      <c r="C4" s="7"/>
      <c r="D4" s="12" t="s">
        <v>51</v>
      </c>
      <c r="E4" s="11">
        <v>0</v>
      </c>
      <c r="F4" s="11">
        <v>1.0817</v>
      </c>
      <c r="G4" s="13">
        <f t="shared" si="0"/>
        <v>0</v>
      </c>
      <c r="H4" s="15"/>
      <c r="I4" s="15"/>
      <c r="J4" s="15"/>
      <c r="K4" s="17"/>
    </row>
    <row r="5" spans="1:10">
      <c r="A5" s="10" t="s">
        <v>20</v>
      </c>
      <c r="B5" s="13">
        <f>-B3*B4/100</f>
        <v>-154.6</v>
      </c>
      <c r="C5" s="7"/>
      <c r="D5" s="7"/>
      <c r="E5" s="7"/>
      <c r="F5" s="7"/>
      <c r="G5" s="7"/>
      <c r="H5" s="7"/>
      <c r="I5" s="7"/>
      <c r="J5" s="7"/>
    </row>
    <row r="6" spans="3:11">
      <c r="C6" s="7"/>
      <c r="D6" s="12" t="s">
        <v>25</v>
      </c>
      <c r="E6" s="13"/>
      <c r="F6" s="13"/>
      <c r="G6" s="13"/>
      <c r="H6" s="13">
        <f>IF(A2="BUY",((F3/J6)-1)*-100,((F3/J6)-1)*100)</f>
        <v>2.89635504856967</v>
      </c>
      <c r="I6" s="13"/>
      <c r="J6" s="11">
        <v>1.1221</v>
      </c>
      <c r="K6" s="18">
        <f>H6/100*SUM(G3:G4)*J6</f>
        <v>94.8214941262855</v>
      </c>
    </row>
    <row r="7" spans="3:11">
      <c r="C7" s="7"/>
      <c r="D7" s="7"/>
      <c r="E7" s="7"/>
      <c r="F7" s="7"/>
      <c r="G7" s="7"/>
      <c r="H7" s="7"/>
      <c r="I7" s="7"/>
      <c r="J7" s="7"/>
      <c r="K7" s="7"/>
    </row>
    <row r="8" spans="3:11">
      <c r="C8" s="7"/>
      <c r="D8" s="7"/>
      <c r="E8" s="7"/>
      <c r="F8" s="7"/>
      <c r="G8" s="7"/>
      <c r="H8" s="7"/>
      <c r="I8" s="7"/>
      <c r="J8" s="7"/>
      <c r="K8" s="7"/>
    </row>
    <row r="9" spans="3:10">
      <c r="C9" s="7"/>
      <c r="D9" s="7"/>
      <c r="E9" s="7"/>
      <c r="F9" s="7"/>
      <c r="G9" s="7"/>
      <c r="H9" s="7"/>
      <c r="I9" s="7"/>
      <c r="J9" s="7"/>
    </row>
    <row r="10" spans="3:10">
      <c r="C10" s="7"/>
      <c r="D10" s="7"/>
      <c r="E10" s="7"/>
      <c r="F10" s="7"/>
      <c r="G10" s="7"/>
      <c r="H10" s="7"/>
      <c r="I10" s="7"/>
      <c r="J10" s="7"/>
    </row>
    <row r="14" spans="5:6">
      <c r="E14" s="6">
        <v>87.36</v>
      </c>
      <c r="F14" s="6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7"/>
  <sheetViews>
    <sheetView zoomScale="140" zoomScaleNormal="140" topLeftCell="A9" workbookViewId="0">
      <selection activeCell="B8" sqref="B8"/>
    </sheetView>
  </sheetViews>
  <sheetFormatPr defaultColWidth="8.88888888888889" defaultRowHeight="14.4" outlineLevelRow="6" outlineLevelCol="4"/>
  <cols>
    <col min="2" max="2" width="17.5555555555556" customWidth="1"/>
    <col min="3" max="3" width="12.4444444444444" customWidth="1"/>
    <col min="4" max="4" width="15.8888888888889" customWidth="1"/>
    <col min="5" max="5" width="22.4444444444444" customWidth="1"/>
  </cols>
  <sheetData>
    <row r="1" spans="2:5">
      <c r="B1" s="2"/>
      <c r="C1" s="2" t="s">
        <v>52</v>
      </c>
      <c r="D1" s="2" t="s">
        <v>53</v>
      </c>
      <c r="E1" s="2" t="s">
        <v>54</v>
      </c>
    </row>
    <row r="2" spans="2:5">
      <c r="B2" s="2" t="s">
        <v>55</v>
      </c>
      <c r="C2" s="2">
        <v>26</v>
      </c>
      <c r="D2" s="2">
        <v>2</v>
      </c>
      <c r="E2" s="2"/>
    </row>
    <row r="3" spans="2:5">
      <c r="B3" s="3" t="s">
        <v>56</v>
      </c>
      <c r="C3" s="3">
        <v>10</v>
      </c>
      <c r="D3" s="3">
        <v>6</v>
      </c>
      <c r="E3" s="2"/>
    </row>
    <row r="4" spans="2:5">
      <c r="B4" s="2" t="s">
        <v>57</v>
      </c>
      <c r="C4" s="2">
        <v>5</v>
      </c>
      <c r="D4" s="2">
        <v>6</v>
      </c>
      <c r="E4" s="2"/>
    </row>
    <row r="5" spans="2:5">
      <c r="B5" s="4" t="s">
        <v>57</v>
      </c>
      <c r="C5" s="4">
        <v>7</v>
      </c>
      <c r="D5" s="4">
        <v>6</v>
      </c>
      <c r="E5" s="5">
        <v>20</v>
      </c>
    </row>
    <row r="7" spans="2:2">
      <c r="B7" t="s">
        <v>58</v>
      </c>
    </row>
  </sheetData>
  <pageMargins left="0.75" right="0.75" top="1" bottom="1" header="0.5" footer="0.5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t="s">
        <v>66</v>
      </c>
      <c r="B2" t="s">
        <v>67</v>
      </c>
      <c r="C2" t="s">
        <v>68</v>
      </c>
      <c r="D2" t="s">
        <v>69</v>
      </c>
      <c r="E2" t="s">
        <v>69</v>
      </c>
      <c r="F2" t="s">
        <v>69</v>
      </c>
      <c r="G2" t="s">
        <v>69</v>
      </c>
    </row>
    <row r="3" spans="1:7">
      <c r="A3" t="s">
        <v>66</v>
      </c>
      <c r="B3" t="s">
        <v>70</v>
      </c>
      <c r="C3" t="s">
        <v>68</v>
      </c>
      <c r="D3" t="s">
        <v>69</v>
      </c>
      <c r="E3" t="s">
        <v>69</v>
      </c>
      <c r="F3" t="s">
        <v>69</v>
      </c>
      <c r="G3" t="s">
        <v>69</v>
      </c>
    </row>
    <row r="4" spans="1:7">
      <c r="A4" t="s">
        <v>66</v>
      </c>
      <c r="B4" t="s">
        <v>71</v>
      </c>
      <c r="C4" t="s">
        <v>68</v>
      </c>
      <c r="D4" t="s">
        <v>69</v>
      </c>
      <c r="E4" t="s">
        <v>69</v>
      </c>
      <c r="F4" t="s">
        <v>69</v>
      </c>
      <c r="G4" t="s">
        <v>69</v>
      </c>
    </row>
    <row r="5" spans="1:7">
      <c r="A5" t="s">
        <v>66</v>
      </c>
      <c r="B5" t="s">
        <v>72</v>
      </c>
      <c r="C5" t="s">
        <v>68</v>
      </c>
      <c r="D5" t="s">
        <v>69</v>
      </c>
      <c r="E5" t="s">
        <v>69</v>
      </c>
      <c r="F5" t="s">
        <v>69</v>
      </c>
      <c r="G5" t="s">
        <v>69</v>
      </c>
    </row>
    <row r="6" spans="1:7">
      <c r="A6" t="s">
        <v>66</v>
      </c>
      <c r="B6" t="s">
        <v>73</v>
      </c>
      <c r="C6" t="s">
        <v>74</v>
      </c>
      <c r="D6" t="s">
        <v>69</v>
      </c>
      <c r="E6" t="s">
        <v>69</v>
      </c>
      <c r="F6" t="s">
        <v>69</v>
      </c>
      <c r="G6" t="s">
        <v>69</v>
      </c>
    </row>
    <row r="7" spans="1:7">
      <c r="A7" t="s">
        <v>66</v>
      </c>
      <c r="B7" t="s">
        <v>75</v>
      </c>
      <c r="C7" t="s">
        <v>74</v>
      </c>
      <c r="D7" t="s">
        <v>69</v>
      </c>
      <c r="E7" t="s">
        <v>69</v>
      </c>
      <c r="F7" t="s">
        <v>69</v>
      </c>
      <c r="G7" t="s">
        <v>69</v>
      </c>
    </row>
    <row r="8" spans="1:7">
      <c r="A8" t="s">
        <v>66</v>
      </c>
      <c r="B8" t="s">
        <v>76</v>
      </c>
      <c r="C8" t="s">
        <v>68</v>
      </c>
      <c r="D8" t="s">
        <v>69</v>
      </c>
      <c r="E8" t="s">
        <v>69</v>
      </c>
      <c r="F8" t="s">
        <v>69</v>
      </c>
      <c r="G8" t="s">
        <v>69</v>
      </c>
    </row>
    <row r="9" spans="1:7">
      <c r="A9" t="s">
        <v>66</v>
      </c>
      <c r="B9" t="s">
        <v>77</v>
      </c>
      <c r="C9" t="s">
        <v>78</v>
      </c>
      <c r="D9" t="s">
        <v>69</v>
      </c>
      <c r="E9" t="s">
        <v>69</v>
      </c>
      <c r="F9" t="s">
        <v>69</v>
      </c>
      <c r="G9" t="s">
        <v>69</v>
      </c>
    </row>
    <row r="10" spans="1:7">
      <c r="A10" t="s">
        <v>66</v>
      </c>
      <c r="B10" t="s">
        <v>79</v>
      </c>
      <c r="C10" t="s">
        <v>68</v>
      </c>
      <c r="D10" t="s">
        <v>69</v>
      </c>
      <c r="E10" t="s">
        <v>69</v>
      </c>
      <c r="F10" t="s">
        <v>69</v>
      </c>
      <c r="G10" t="s">
        <v>69</v>
      </c>
    </row>
    <row r="11" spans="1:7">
      <c r="A11" t="s">
        <v>66</v>
      </c>
      <c r="B11" t="s">
        <v>80</v>
      </c>
      <c r="C11" t="s">
        <v>74</v>
      </c>
      <c r="D11" t="s">
        <v>69</v>
      </c>
      <c r="E11" t="s">
        <v>69</v>
      </c>
      <c r="F11" t="s">
        <v>69</v>
      </c>
      <c r="G11" t="s">
        <v>69</v>
      </c>
    </row>
    <row r="12" spans="1:7">
      <c r="A12" t="s">
        <v>66</v>
      </c>
      <c r="B12" t="s">
        <v>81</v>
      </c>
      <c r="C12" t="s">
        <v>68</v>
      </c>
      <c r="D12" t="s">
        <v>69</v>
      </c>
      <c r="E12" t="s">
        <v>69</v>
      </c>
      <c r="F12" t="s">
        <v>69</v>
      </c>
      <c r="G12" t="s">
        <v>69</v>
      </c>
    </row>
    <row r="13" spans="1:7">
      <c r="A13" t="s">
        <v>66</v>
      </c>
      <c r="B13" t="s">
        <v>82</v>
      </c>
      <c r="C13" t="s">
        <v>68</v>
      </c>
      <c r="D13" t="s">
        <v>69</v>
      </c>
      <c r="E13" t="s">
        <v>69</v>
      </c>
      <c r="F13" t="s">
        <v>69</v>
      </c>
      <c r="G13" t="s">
        <v>69</v>
      </c>
    </row>
    <row r="14" spans="1:7">
      <c r="A14" t="s">
        <v>66</v>
      </c>
      <c r="B14" t="s">
        <v>83</v>
      </c>
      <c r="C14" t="s">
        <v>78</v>
      </c>
      <c r="D14" t="s">
        <v>69</v>
      </c>
      <c r="E14" t="s">
        <v>69</v>
      </c>
      <c r="F14" t="s">
        <v>69</v>
      </c>
      <c r="G14" t="s">
        <v>69</v>
      </c>
    </row>
    <row r="15" spans="1:7">
      <c r="A15" t="s">
        <v>66</v>
      </c>
      <c r="B15" t="s">
        <v>84</v>
      </c>
      <c r="C15" t="s">
        <v>74</v>
      </c>
      <c r="D15" t="s">
        <v>69</v>
      </c>
      <c r="E15" t="s">
        <v>69</v>
      </c>
      <c r="F15" t="s">
        <v>69</v>
      </c>
      <c r="G15" t="s">
        <v>69</v>
      </c>
    </row>
    <row r="16" spans="1:7">
      <c r="A16" t="s">
        <v>66</v>
      </c>
      <c r="B16" t="s">
        <v>85</v>
      </c>
      <c r="C16" t="s">
        <v>74</v>
      </c>
      <c r="D16" t="s">
        <v>69</v>
      </c>
      <c r="E16" t="s">
        <v>69</v>
      </c>
      <c r="F16" t="s">
        <v>69</v>
      </c>
      <c r="G16" t="s">
        <v>69</v>
      </c>
    </row>
    <row r="17" spans="1:4">
      <c r="A17" t="s">
        <v>66</v>
      </c>
      <c r="B17" t="s">
        <v>86</v>
      </c>
      <c r="C17" t="s">
        <v>87</v>
      </c>
      <c r="D17" t="s">
        <v>69</v>
      </c>
    </row>
    <row r="18" spans="1:7">
      <c r="A18" t="s">
        <v>66</v>
      </c>
      <c r="B18" t="s">
        <v>88</v>
      </c>
      <c r="C18" t="s">
        <v>74</v>
      </c>
      <c r="D18" t="s">
        <v>69</v>
      </c>
      <c r="E18" t="s">
        <v>69</v>
      </c>
      <c r="F18" t="s">
        <v>69</v>
      </c>
      <c r="G18" t="s">
        <v>69</v>
      </c>
    </row>
    <row r="19" spans="1:7">
      <c r="A19" t="s">
        <v>66</v>
      </c>
      <c r="B19" t="s">
        <v>89</v>
      </c>
      <c r="C19" t="s">
        <v>74</v>
      </c>
      <c r="D19" t="s">
        <v>69</v>
      </c>
      <c r="E19" t="s">
        <v>69</v>
      </c>
      <c r="F19" t="s">
        <v>69</v>
      </c>
      <c r="G19" t="s">
        <v>69</v>
      </c>
    </row>
    <row r="20" spans="1:7">
      <c r="A20" t="s">
        <v>66</v>
      </c>
      <c r="B20" t="s">
        <v>90</v>
      </c>
      <c r="C20" t="s">
        <v>68</v>
      </c>
      <c r="D20" t="s">
        <v>69</v>
      </c>
      <c r="E20" t="s">
        <v>69</v>
      </c>
      <c r="F20" t="s">
        <v>69</v>
      </c>
      <c r="G20" t="s">
        <v>69</v>
      </c>
    </row>
    <row r="21" spans="1:4">
      <c r="A21" t="s">
        <v>66</v>
      </c>
      <c r="B21" t="s">
        <v>91</v>
      </c>
      <c r="C21" t="s">
        <v>74</v>
      </c>
      <c r="D21" t="s">
        <v>69</v>
      </c>
    </row>
    <row r="22" spans="1:4">
      <c r="A22" t="s">
        <v>66</v>
      </c>
      <c r="B22" t="s">
        <v>92</v>
      </c>
      <c r="C22" t="s">
        <v>87</v>
      </c>
      <c r="D22" t="s">
        <v>69</v>
      </c>
    </row>
    <row r="23" spans="1:7">
      <c r="A23" t="s">
        <v>66</v>
      </c>
      <c r="B23" t="s">
        <v>53</v>
      </c>
      <c r="C23" t="s">
        <v>74</v>
      </c>
      <c r="D23" t="s">
        <v>69</v>
      </c>
      <c r="E23" t="s">
        <v>69</v>
      </c>
      <c r="F23" t="s">
        <v>69</v>
      </c>
      <c r="G23" t="s">
        <v>69</v>
      </c>
    </row>
    <row r="24" spans="1:7">
      <c r="A24" t="s">
        <v>66</v>
      </c>
      <c r="B24" t="s">
        <v>93</v>
      </c>
      <c r="C24" t="s">
        <v>78</v>
      </c>
      <c r="D24" t="s">
        <v>69</v>
      </c>
      <c r="E24" t="s">
        <v>69</v>
      </c>
      <c r="F24" t="s">
        <v>69</v>
      </c>
      <c r="G24" t="s">
        <v>69</v>
      </c>
    </row>
    <row r="25" spans="1:7">
      <c r="A25" t="s">
        <v>66</v>
      </c>
      <c r="B25" t="s">
        <v>94</v>
      </c>
      <c r="C25" t="s">
        <v>68</v>
      </c>
      <c r="D25" t="s">
        <v>69</v>
      </c>
      <c r="E25" t="s">
        <v>69</v>
      </c>
      <c r="F25" t="s">
        <v>69</v>
      </c>
      <c r="G25" t="s">
        <v>69</v>
      </c>
    </row>
    <row r="26" spans="1:7">
      <c r="A26" t="s">
        <v>66</v>
      </c>
      <c r="B26" t="s">
        <v>95</v>
      </c>
      <c r="C26" t="s">
        <v>74</v>
      </c>
      <c r="D26" t="s">
        <v>69</v>
      </c>
      <c r="E26" t="s">
        <v>69</v>
      </c>
      <c r="F26" t="s">
        <v>69</v>
      </c>
      <c r="G26" t="s">
        <v>69</v>
      </c>
    </row>
    <row r="27" spans="1:7">
      <c r="A27" t="s">
        <v>66</v>
      </c>
      <c r="B27" t="s">
        <v>96</v>
      </c>
      <c r="C27" t="s">
        <v>74</v>
      </c>
      <c r="D27" t="s">
        <v>69</v>
      </c>
      <c r="E27" t="s">
        <v>69</v>
      </c>
      <c r="F27" t="s">
        <v>69</v>
      </c>
      <c r="G27" t="s">
        <v>69</v>
      </c>
    </row>
    <row r="28" spans="1:7">
      <c r="A28" t="s">
        <v>66</v>
      </c>
      <c r="B28" t="s">
        <v>25</v>
      </c>
      <c r="C28" t="s">
        <v>68</v>
      </c>
      <c r="D28" t="s">
        <v>69</v>
      </c>
      <c r="E28" t="s">
        <v>69</v>
      </c>
      <c r="F28" t="s">
        <v>69</v>
      </c>
      <c r="G28" t="s">
        <v>69</v>
      </c>
    </row>
    <row r="29" spans="1:7">
      <c r="A29" t="s">
        <v>66</v>
      </c>
      <c r="B29" t="s">
        <v>97</v>
      </c>
      <c r="C29" t="s">
        <v>68</v>
      </c>
      <c r="D29" t="s">
        <v>69</v>
      </c>
      <c r="E29" t="s">
        <v>69</v>
      </c>
      <c r="F29" t="s">
        <v>69</v>
      </c>
      <c r="G29" t="s">
        <v>69</v>
      </c>
    </row>
    <row r="30" spans="1:7">
      <c r="A30" t="s">
        <v>66</v>
      </c>
      <c r="B30" t="s">
        <v>98</v>
      </c>
      <c r="C30" t="s">
        <v>68</v>
      </c>
      <c r="D30" t="s">
        <v>69</v>
      </c>
      <c r="E30" t="s">
        <v>69</v>
      </c>
      <c r="F30" t="s">
        <v>69</v>
      </c>
      <c r="G30" t="s">
        <v>69</v>
      </c>
    </row>
    <row r="31" spans="1:7">
      <c r="A31" t="s">
        <v>66</v>
      </c>
      <c r="B31" t="s">
        <v>99</v>
      </c>
      <c r="C31" t="s">
        <v>68</v>
      </c>
      <c r="D31" t="s">
        <v>69</v>
      </c>
      <c r="E31" t="s">
        <v>69</v>
      </c>
      <c r="F31" t="s">
        <v>69</v>
      </c>
      <c r="G31" t="s">
        <v>69</v>
      </c>
    </row>
    <row r="32" spans="1:7">
      <c r="A32" t="s">
        <v>100</v>
      </c>
      <c r="B32" t="s">
        <v>101</v>
      </c>
      <c r="C32" t="s">
        <v>68</v>
      </c>
      <c r="D32" t="s">
        <v>69</v>
      </c>
      <c r="E32" t="s">
        <v>69</v>
      </c>
      <c r="F32" t="s">
        <v>69</v>
      </c>
      <c r="G32" t="s">
        <v>69</v>
      </c>
    </row>
    <row r="33" spans="1:7">
      <c r="A33" t="s">
        <v>100</v>
      </c>
      <c r="B33" t="s">
        <v>102</v>
      </c>
      <c r="C33" t="s">
        <v>68</v>
      </c>
      <c r="D33" t="s">
        <v>69</v>
      </c>
      <c r="E33" t="s">
        <v>69</v>
      </c>
      <c r="F33" t="s">
        <v>69</v>
      </c>
      <c r="G33" t="s">
        <v>69</v>
      </c>
    </row>
    <row r="34" spans="1:7">
      <c r="A34" t="s">
        <v>100</v>
      </c>
      <c r="B34" t="s">
        <v>103</v>
      </c>
      <c r="C34" t="s">
        <v>68</v>
      </c>
      <c r="D34" t="s">
        <v>69</v>
      </c>
      <c r="E34" t="s">
        <v>69</v>
      </c>
      <c r="F34" t="s">
        <v>69</v>
      </c>
      <c r="G34" t="s">
        <v>69</v>
      </c>
    </row>
    <row r="35" spans="1:7">
      <c r="A35" t="s">
        <v>100</v>
      </c>
      <c r="B35" t="s">
        <v>104</v>
      </c>
      <c r="C35" t="s">
        <v>68</v>
      </c>
      <c r="D35" t="s">
        <v>69</v>
      </c>
      <c r="E35" t="s">
        <v>69</v>
      </c>
      <c r="F35" t="s">
        <v>69</v>
      </c>
      <c r="G35" t="s">
        <v>69</v>
      </c>
    </row>
    <row r="36" spans="1:7">
      <c r="A36" t="s">
        <v>100</v>
      </c>
      <c r="B36" t="s">
        <v>105</v>
      </c>
      <c r="C36" t="s">
        <v>68</v>
      </c>
      <c r="D36" t="s">
        <v>69</v>
      </c>
      <c r="E36" t="s">
        <v>69</v>
      </c>
      <c r="F36" t="s">
        <v>69</v>
      </c>
      <c r="G36" t="s">
        <v>69</v>
      </c>
    </row>
    <row r="37" spans="1:7">
      <c r="A37" t="s">
        <v>100</v>
      </c>
      <c r="B37" t="s">
        <v>106</v>
      </c>
      <c r="C37" t="s">
        <v>68</v>
      </c>
      <c r="D37" t="s">
        <v>69</v>
      </c>
      <c r="E37" t="s">
        <v>69</v>
      </c>
      <c r="F37" t="s">
        <v>69</v>
      </c>
      <c r="G37" t="s">
        <v>69</v>
      </c>
    </row>
    <row r="38" spans="1:7">
      <c r="A38" t="s">
        <v>100</v>
      </c>
      <c r="B38" t="s">
        <v>107</v>
      </c>
      <c r="C38" t="s">
        <v>68</v>
      </c>
      <c r="D38" t="s">
        <v>69</v>
      </c>
      <c r="E38" t="s">
        <v>69</v>
      </c>
      <c r="F38" t="s">
        <v>69</v>
      </c>
      <c r="G38" t="s">
        <v>69</v>
      </c>
    </row>
    <row r="39" spans="1:7">
      <c r="A39" t="s">
        <v>100</v>
      </c>
      <c r="B39" t="s">
        <v>108</v>
      </c>
      <c r="C39" t="s">
        <v>68</v>
      </c>
      <c r="D39" t="s">
        <v>69</v>
      </c>
      <c r="E39" t="s">
        <v>69</v>
      </c>
      <c r="F39" t="s">
        <v>69</v>
      </c>
      <c r="G39" t="s">
        <v>69</v>
      </c>
    </row>
    <row r="40" spans="1:7">
      <c r="A40" t="s">
        <v>100</v>
      </c>
      <c r="B40" t="s">
        <v>109</v>
      </c>
      <c r="C40" t="s">
        <v>68</v>
      </c>
      <c r="D40" t="s">
        <v>69</v>
      </c>
      <c r="E40" t="s">
        <v>69</v>
      </c>
      <c r="F40" t="s">
        <v>69</v>
      </c>
      <c r="G40" t="s">
        <v>69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</vt:lpstr>
      <vt:lpstr>grilla de pruebas</vt:lpstr>
      <vt:lpstr>CALCULADORA</vt:lpstr>
      <vt:lpstr>estrategias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2023-01-14T11:04:32Z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