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h\Nextcloud2\Documentos\WorkSpace\CloudStorage_Project\Finanzas\"/>
    </mc:Choice>
  </mc:AlternateContent>
  <xr:revisionPtr revIDLastSave="0" documentId="8_{09F40266-E1F5-4E51-B77D-9B30B3E2613E}" xr6:coauthVersionLast="47" xr6:coauthVersionMax="47" xr10:uidLastSave="{00000000-0000-0000-0000-000000000000}"/>
  <bookViews>
    <workbookView xWindow="19090" yWindow="-2820" windowWidth="24220" windowHeight="16220" xr2:uid="{2ACD9D76-AA8A-4D8B-950C-8B698299ACBF}"/>
  </bookViews>
  <sheets>
    <sheet name="Hoja1" sheetId="1" r:id="rId1"/>
  </sheets>
  <definedNames>
    <definedName name="solver_adj" localSheetId="0" hidden="1">Hoja1!$J$2:$J$6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Hoja1!$J$2</definedName>
    <definedName name="solver_lhs10" localSheetId="0" hidden="1">Hoja1!$J$5</definedName>
    <definedName name="solver_lhs11" localSheetId="0" hidden="1">Hoja1!$J$5</definedName>
    <definedName name="solver_lhs12" localSheetId="0" hidden="1">Hoja1!$J$6</definedName>
    <definedName name="solver_lhs13" localSheetId="0" hidden="1">Hoja1!$J$6</definedName>
    <definedName name="solver_lhs14" localSheetId="0" hidden="1">Hoja1!$J$6</definedName>
    <definedName name="solver_lhs15" localSheetId="0" hidden="1">Hoja1!$J$6</definedName>
    <definedName name="solver_lhs16" localSheetId="0" hidden="1">Hoja1!$J$18</definedName>
    <definedName name="solver_lhs2" localSheetId="0" hidden="1">Hoja1!$J$2:$J$6</definedName>
    <definedName name="solver_lhs3" localSheetId="0" hidden="1">Hoja1!$J$3</definedName>
    <definedName name="solver_lhs4" localSheetId="0" hidden="1">Hoja1!$J$4</definedName>
    <definedName name="solver_lhs5" localSheetId="0" hidden="1">Hoja1!$J$5</definedName>
    <definedName name="solver_lhs6" localSheetId="0" hidden="1">Hoja1!$J$6</definedName>
    <definedName name="solver_lhs7" localSheetId="0" hidden="1">Hoja1!$J$18</definedName>
    <definedName name="solver_lhs8" localSheetId="0" hidden="1">Hoja1!$J$6</definedName>
    <definedName name="solver_lhs9" localSheetId="0" hidden="1">Hoja1!$J$6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Hoja1!$J$19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11" localSheetId="0" hidden="1">4</definedName>
    <definedName name="solver_rel12" localSheetId="0" hidden="1">1</definedName>
    <definedName name="solver_rel13" localSheetId="0" hidden="1">4</definedName>
    <definedName name="solver_rel14" localSheetId="0" hidden="1">3</definedName>
    <definedName name="solver_rel15" localSheetId="0" hidden="1">3</definedName>
    <definedName name="solver_rel16" localSheetId="0" hidden="1">1</definedName>
    <definedName name="solver_rel2" localSheetId="0" hidden="1">4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Hoja1!$I$2</definedName>
    <definedName name="solver_rhs10" localSheetId="0" hidden="1">Hoja1!$I$5</definedName>
    <definedName name="solver_rhs11" localSheetId="0" hidden="1">"entero"</definedName>
    <definedName name="solver_rhs12" localSheetId="0" hidden="1">Hoja1!$I$6</definedName>
    <definedName name="solver_rhs13" localSheetId="0" hidden="1">"entero"</definedName>
    <definedName name="solver_rhs14" localSheetId="0" hidden="1">0</definedName>
    <definedName name="solver_rhs15" localSheetId="0" hidden="1">0</definedName>
    <definedName name="solver_rhs16" localSheetId="0" hidden="1">0</definedName>
    <definedName name="solver_rhs2" localSheetId="0" hidden="1">"entero"</definedName>
    <definedName name="solver_rhs3" localSheetId="0" hidden="1">Hoja1!$I$3</definedName>
    <definedName name="solver_rhs4" localSheetId="0" hidden="1">Hoja1!$I$4</definedName>
    <definedName name="solver_rhs5" localSheetId="0" hidden="1">Hoja1!$I$5</definedName>
    <definedName name="solver_rhs6" localSheetId="0" hidden="1">Hoja1!$I$6</definedName>
    <definedName name="solver_rhs7" localSheetId="0" hidden="1">Hoja1!$J$13</definedName>
    <definedName name="solver_rhs8" localSheetId="0" hidden="1">Hoja1!$I$6</definedName>
    <definedName name="solver_rhs9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J13" i="1" s="1"/>
  <c r="J19" i="1" l="1"/>
  <c r="XFC1048550" i="1" a="1"/>
  <c r="XFC1048550" i="1" s="1"/>
  <c r="XFC1048551" i="1" a="1"/>
  <c r="XFC1048551" i="1" s="1"/>
  <c r="XFC1048552" i="1"/>
  <c r="XFC1048553" i="1"/>
  <c r="XFC1048554" i="1"/>
  <c r="XFC1048555" i="1"/>
  <c r="J15" i="1"/>
  <c r="J18" i="1"/>
  <c r="J17" i="1" s="1"/>
  <c r="I6" i="1"/>
  <c r="I5" i="1"/>
  <c r="I4" i="1"/>
  <c r="I3" i="1"/>
  <c r="I2" i="1"/>
  <c r="C7" i="1"/>
  <c r="J14" i="1" s="1"/>
  <c r="F3" i="1"/>
  <c r="F4" i="1"/>
  <c r="F5" i="1"/>
  <c r="F6" i="1"/>
  <c r="F2" i="1"/>
  <c r="J1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<sst xmlns="http://schemas.openxmlformats.org/spreadsheetml/2006/main" count="22" uniqueCount="22">
  <si>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Inversion</t>
  </si>
  <si>
    <t>NAS</t>
  </si>
  <si>
    <t>RASP</t>
  </si>
  <si>
    <t>switch</t>
  </si>
  <si>
    <t>cantidad</t>
  </si>
  <si>
    <t>PRECIO/mes</t>
  </si>
  <si>
    <t>Precio/año</t>
  </si>
  <si>
    <t>Hardware</t>
  </si>
  <si>
    <t>Maximo usuarios</t>
  </si>
  <si>
    <t>Almacenamiento(GB)</t>
  </si>
  <si>
    <t>Almacenamiento total GB</t>
  </si>
  <si>
    <t>Ingresos anuales</t>
  </si>
  <si>
    <t>Años para rentabilizar</t>
  </si>
  <si>
    <t>OPTIMO</t>
  </si>
  <si>
    <t>Almacenamiento_Usado(GB)</t>
  </si>
  <si>
    <t>Almacenamiento_restante(GB)</t>
  </si>
  <si>
    <t>Usuarios totales</t>
  </si>
  <si>
    <t>Nombre</t>
  </si>
  <si>
    <t>DATO</t>
  </si>
  <si>
    <t>Inversion inicial</t>
  </si>
  <si>
    <t>Almacenamiento (12TB)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</si>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</sst>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92D05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4" xfId="0" applyBorder="1"/>
    <xf numFmtId="2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0" fontId="0" fillId="0" borderId="1" xfId="0" applyBorder="1"/>
    <xf numFmtId="0" fontId="0" fillId="0" borderId="11" xfId="0" applyBorder="1"/>
    <xf numFmtId="1" fontId="0" fillId="0" borderId="13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13" xfId="0" applyNumberFormat="1" applyBorder="1"/>
    <xf numFmtId="1" fontId="0" fillId="0" borderId="0" xfId="0" applyNumberFormat="1"/>
    <xf numFmtId="1" fontId="0" fillId="0" borderId="14" xfId="0" applyNumberFormat="1" applyBorder="1"/>
    <xf numFmtId="0" fontId="0" fillId="0" borderId="3" xfId="0" applyBorder="1"/>
    <xf numFmtId="0" fontId="0" fillId="0" borderId="15" xfId="0" applyBorder="1"/>
    <xf numFmtId="0" fontId="0" fillId="0" borderId="5" xfId="0" applyBorder="1"/>
    <xf numFmtId="0" fontId="0" fillId="0" borderId="16" xfId="0" applyBorder="1"/>
    <xf numFmtId="8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right"/>
    </xf>
    <xf numFmtId="2" fontId="0" fillId="0" borderId="6" xfId="0" applyNumberFormat="1" applyBorder="1"/>
    <xf numFmtId="2" fontId="0" fillId="0" borderId="8" xfId="0" applyNumberFormat="1" applyBorder="1"/>
    <xf numFmtId="0" fontId="0" fillId="0" borderId="18" xfId="0" applyBorder="1"/>
    <xf numFmtId="0" fontId="0" fillId="0" borderId="17" xfId="0" applyBorder="1"/>
    <xf numFmtId="0" fontId="0" fillId="0" borderId="10" xfId="0" applyBorder="1"/>
    <xf numFmtId="6" fontId="0" fillId="0" borderId="12" xfId="0" applyNumberFormat="1" applyBorder="1"/>
    <xf numFmtId="8" fontId="0" fillId="0" borderId="12" xfId="0" applyNumberFormat="1" applyBorder="1"/>
    <xf numFmtId="6" fontId="0" fillId="0" borderId="1" xfId="0" applyNumberFormat="1" applyBorder="1"/>
    <xf numFmtId="0" fontId="0" fillId="0" borderId="9" xfId="0" applyBorder="1"/>
    <xf numFmtId="1" fontId="0" fillId="0" borderId="9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13">
    <dxf>
      <numFmt numFmtId="164" formatCode="#,##0.00\ &quot;€&quot;"/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bottom style="thin">
          <color theme="5" tint="0.39997558519241921"/>
        </bottom>
      </border>
    </dxf>
    <dxf>
      <border outline="0">
        <left style="thin">
          <color theme="5" tint="0.39997558519241921"/>
        </left>
        <top style="thin">
          <color theme="5" tint="0.39997558519241921"/>
        </top>
      </border>
    </dxf>
    <dxf>
      <numFmt numFmtId="1" formatCode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numFmt numFmtId="164" formatCode="#,##0.00\ &quot;€&quot;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93AF6-B3F6-4072-8920-3C1491C46620}" name="Tabla1" displayName="Tabla1" ref="F1:J6" totalsRowShown="0" headerRowBorderDxfId="12" tableBorderDxfId="11">
  <autoFilter ref="F1:J6" xr:uid="{C1093AF6-B3F6-4072-8920-3C1491C46620}"/>
  <tableColumns count="5">
    <tableColumn id="1" xr3:uid="{0FBF15ED-0AA3-4F15-837C-E2DFF6428927}" name="PRECIO/mes" dataDxfId="10">
      <calculatedColumnFormula>G2/12</calculatedColumnFormula>
    </tableColumn>
    <tableColumn id="2" xr3:uid="{AE3B3C9E-0048-4C49-A116-F7081B9A4620}" name="Precio/año" dataDxfId="9"/>
    <tableColumn id="3" xr3:uid="{D89A9E81-CD09-4F1D-BCC5-B186CF7D9027}" name="Almacenamiento(GB)" dataDxfId="8"/>
    <tableColumn id="4" xr3:uid="{FF7D0B39-C4F4-4F5C-BCF6-453EF24AECED}" name="Maximo usuarios" dataDxfId="7"/>
    <tableColumn id="5" xr3:uid="{B8E6C0AB-9C78-4AF7-906C-5523BCE2A366}" name="OPTIMO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49223C-F3D0-40D2-B88F-4C2DA1B19805}" name="Tabla2" displayName="Tabla2" ref="B1:D7" totalsRowShown="0" headerRowBorderDxfId="2" tableBorderDxfId="3">
  <autoFilter ref="B1:D7" xr:uid="{4449223C-F3D0-40D2-B88F-4C2DA1B19805}"/>
  <tableColumns count="3">
    <tableColumn id="1" xr3:uid="{1ED079A3-1380-43E2-A70A-A399A41D4A77}" name="Hardware" dataDxfId="1"/>
    <tableColumn id="2" xr3:uid="{50093091-939B-457F-94A0-CF76D0C4ED31}" name="Inversion" dataDxfId="0"/>
    <tableColumn id="3" xr3:uid="{32FE7E29-836A-4357-8351-15DF29BC3AEB}" name="cantida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8BB95F-5AE7-4A1D-A7C2-F1C6AD3011B4}" name="Tabla4" displayName="Tabla4" ref="I12:J19" totalsRowShown="0" tableBorderDxfId="6">
  <autoFilter ref="I12:J19" xr:uid="{2C8BB95F-5AE7-4A1D-A7C2-F1C6AD3011B4}"/>
  <tableColumns count="2">
    <tableColumn id="1" xr3:uid="{EE6D0DBA-8632-4C72-8929-C4B6119B0AF1}" name="Nombre" dataDxfId="5"/>
    <tableColumn id="2" xr3:uid="{3543C841-E798-4325-B113-393884574E4A}" name="DATO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440848-448A-4089-A9B1-C084723D73F8}">
  <we:reference id="wa104100404" version="3.0.0.1" store="es-ES" storeType="OMEX"/>
  <we:alternateReferences>
    <we:reference id="wa104100404" version="3.0.0.1" store="wa104100404" storeType="OMEX"/>
  </we:alternateReferences>
  <we:properties>
    <we:property name="UniqueID" value="&quot;202411181734558225196&quot;"/>
    <we:property name="MCogAH5CCwwe" value="&quot;&quot;"/>
    <we:property name="MCogAH5CNwEYB1IQOFAtKQ==" value="&quot;PxcN&quot;"/>
    <we:property name="MCogAH5CCQ8MPF4M" value="&quot;Sw==&quot;"/>
    <we:property name="MCogAH5CNwEYB1IQOEMiIg==" value="&quot;S3Z6&quot;"/>
  </we:properties>
  <we:bindings>
    <we:binding id="refEdit" type="matrix" appref="{E0D39740-DBE6-46AE-9D54-130289AE987B}"/>
    <we:binding id="Worker" type="matrix" appref="{CE4CDCD2-B7F1-45AF-B4EC-D66593990B3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960D-97F2-406C-A5F5-7B123C724D76}">
  <dimension ref="A1:XFC1048555"/>
  <sheetViews>
    <sheetView tabSelected="1" workbookViewId="0">
      <selection activeCell="K14" sqref="K14"/>
    </sheetView>
  </sheetViews>
  <sheetFormatPr baseColWidth="10" defaultRowHeight="15" x14ac:dyDescent="0.25"/>
  <cols>
    <col min="1" max="1" width="21.28515625" bestFit="1" customWidth="1"/>
    <col min="2" max="2" width="11.7109375" bestFit="1" customWidth="1"/>
    <col min="3" max="3" width="11" bestFit="1" customWidth="1"/>
    <col min="4" max="4" width="13.85546875" customWidth="1"/>
    <col min="5" max="5" width="13" bestFit="1" customWidth="1"/>
    <col min="6" max="6" width="21.28515625" customWidth="1"/>
    <col min="7" max="7" width="17.28515625" customWidth="1"/>
    <col min="8" max="8" width="22.5703125" bestFit="1" customWidth="1"/>
    <col min="9" max="9" width="28.28515625" bestFit="1" customWidth="1"/>
    <col min="10" max="10" width="10.42578125" bestFit="1" customWidth="1"/>
  </cols>
  <sheetData>
    <row r="1" spans="1:10" x14ac:dyDescent="0.25">
      <c r="B1" s="17" t="s">
        <v>7</v>
      </c>
      <c r="C1" s="18" t="s">
        <v>0</v>
      </c>
      <c r="D1" s="18" t="s">
        <v>4</v>
      </c>
      <c r="F1" s="2" t="s">
        <v>5</v>
      </c>
      <c r="G1" s="26" t="s">
        <v>6</v>
      </c>
      <c r="H1" s="2" t="s">
        <v>9</v>
      </c>
      <c r="I1" s="2" t="s">
        <v>8</v>
      </c>
      <c r="J1" s="15" t="s">
        <v>13</v>
      </c>
    </row>
    <row r="2" spans="1:10" x14ac:dyDescent="0.25">
      <c r="B2" s="16" t="s">
        <v>2</v>
      </c>
      <c r="C2" s="5">
        <v>94</v>
      </c>
      <c r="D2" s="22">
        <v>1</v>
      </c>
      <c r="F2" s="11">
        <f>G2/12</f>
        <v>0.25</v>
      </c>
      <c r="G2" s="27">
        <v>3</v>
      </c>
      <c r="H2" s="3">
        <v>50</v>
      </c>
      <c r="I2" s="4">
        <f>PRODUCT(J13/H2 * 1)</f>
        <v>240</v>
      </c>
      <c r="J2" s="13">
        <v>10</v>
      </c>
    </row>
    <row r="3" spans="1:10" x14ac:dyDescent="0.25">
      <c r="B3" s="16" t="s">
        <v>20</v>
      </c>
      <c r="C3" s="5">
        <v>286</v>
      </c>
      <c r="D3" s="22">
        <v>2</v>
      </c>
      <c r="F3" s="12">
        <f t="shared" ref="F3:F6" si="0">G3/12</f>
        <v>0.43333333333333335</v>
      </c>
      <c r="G3" s="19">
        <v>5.2</v>
      </c>
      <c r="H3" s="10">
        <v>100</v>
      </c>
      <c r="I3" s="9">
        <f>PRODUCT(J13/H3 * 1)</f>
        <v>120</v>
      </c>
      <c r="J3" s="14">
        <v>10</v>
      </c>
    </row>
    <row r="4" spans="1:10" x14ac:dyDescent="0.25">
      <c r="B4" s="16" t="s">
        <v>1</v>
      </c>
      <c r="C4" s="5">
        <v>329</v>
      </c>
      <c r="D4" s="22">
        <v>1</v>
      </c>
      <c r="F4" s="11">
        <f t="shared" si="0"/>
        <v>1.0825</v>
      </c>
      <c r="G4" s="28">
        <v>12.99</v>
      </c>
      <c r="H4" s="3">
        <v>250</v>
      </c>
      <c r="I4" s="4">
        <f>PRODUCT(J13/H4 * 1)</f>
        <v>48</v>
      </c>
      <c r="J4" s="13">
        <v>10</v>
      </c>
    </row>
    <row r="5" spans="1:10" x14ac:dyDescent="0.25">
      <c r="B5" s="16" t="s">
        <v>3</v>
      </c>
      <c r="C5" s="5">
        <v>85</v>
      </c>
      <c r="D5" s="23">
        <v>1</v>
      </c>
      <c r="F5" s="12">
        <f t="shared" si="0"/>
        <v>2.1666666666666665</v>
      </c>
      <c r="G5" s="29">
        <v>26</v>
      </c>
      <c r="H5" s="10">
        <v>500</v>
      </c>
      <c r="I5" s="9">
        <f>PRODUCT(J13/H5 * 1)</f>
        <v>24</v>
      </c>
      <c r="J5" s="14">
        <v>5</v>
      </c>
    </row>
    <row r="6" spans="1:10" x14ac:dyDescent="0.25">
      <c r="B6" s="16"/>
      <c r="D6" s="25"/>
      <c r="F6" s="11">
        <f t="shared" si="0"/>
        <v>4.333333333333333</v>
      </c>
      <c r="G6" s="27">
        <v>52</v>
      </c>
      <c r="H6" s="3">
        <v>1000</v>
      </c>
      <c r="I6" s="4">
        <f>PRODUCT(J13/H6 * 1)</f>
        <v>12</v>
      </c>
      <c r="J6" s="13">
        <v>5</v>
      </c>
    </row>
    <row r="7" spans="1:10" x14ac:dyDescent="0.25">
      <c r="A7" t="s">
        <v>21</v>
      </c>
      <c r="B7">
        <f>PRODUCT(D3*12000)/2</f>
        <v>12000</v>
      </c>
      <c r="C7" s="6">
        <f>SUM(PRODUCT(C2:D2)+PRODUCT(C3:D3)+PRODUCT(C4:D4)+PRODUCT(C5:D5))</f>
        <v>1080</v>
      </c>
      <c r="D7" s="24"/>
      <c r="F7" s="1"/>
    </row>
    <row r="12" spans="1:10" x14ac:dyDescent="0.25">
      <c r="I12" t="s">
        <v>17</v>
      </c>
      <c r="J12" t="s">
        <v>18</v>
      </c>
    </row>
    <row r="13" spans="1:10" x14ac:dyDescent="0.25">
      <c r="I13" s="7" t="s">
        <v>10</v>
      </c>
      <c r="J13" s="7">
        <f>B7</f>
        <v>12000</v>
      </c>
    </row>
    <row r="14" spans="1:10" x14ac:dyDescent="0.25">
      <c r="I14" s="7" t="s">
        <v>19</v>
      </c>
      <c r="J14" s="32">
        <f>C7</f>
        <v>1080</v>
      </c>
    </row>
    <row r="15" spans="1:10" x14ac:dyDescent="0.25">
      <c r="I15" s="7" t="s">
        <v>11</v>
      </c>
      <c r="J15" s="19">
        <f>SUM(AVERAGE(G2 * J2) + AVERAGE(G3 * J3) + AVERAGE(G4 * J4) + AVERAGE(G5 * J5) + AVERAGE(G6 * J6))</f>
        <v>601.9</v>
      </c>
    </row>
    <row r="16" spans="1:10" x14ac:dyDescent="0.25">
      <c r="I16" s="7" t="s">
        <v>12</v>
      </c>
      <c r="J16" s="20">
        <f>C7/J15</f>
        <v>1.7943179930220967</v>
      </c>
    </row>
    <row r="17" spans="6:10" x14ac:dyDescent="0.25">
      <c r="I17" s="7" t="s">
        <v>15</v>
      </c>
      <c r="J17" s="21" t="str">
        <f>IMSUB(J13,J18)</f>
        <v>500</v>
      </c>
    </row>
    <row r="18" spans="6:10" x14ac:dyDescent="0.25">
      <c r="F18" s="8"/>
      <c r="I18" s="7" t="s">
        <v>14</v>
      </c>
      <c r="J18" s="20">
        <f>SUM(PRODUCT(H2,J2),PRODUCT(H3,J3),PRODUCT(H4,J4),PRODUCT(H5,J5),PRODUCT(H6,J6))</f>
        <v>11500</v>
      </c>
    </row>
    <row r="19" spans="6:10" x14ac:dyDescent="0.25">
      <c r="I19" s="30" t="s">
        <v>16</v>
      </c>
      <c r="J19" s="31">
        <f>SUM(Tabla1[OPTIMO])</f>
        <v>40</v>
      </c>
    </row>
    <row r="1048550" spans="16383:16383" x14ac:dyDescent="0.25">
      <c r="XFC1048550" t="e" cm="1">
        <f t="array" aca="1" ref="XFC1048550" ca="1">_xludf.Row(solver_opt)</f>
        <v>#NAME?</v>
      </c>
    </row>
    <row r="1048551" spans="16383:16383" x14ac:dyDescent="0.25">
      <c r="XFC1048551" t="e" cm="1">
        <f t="array" aca="1" ref="XFC1048551" ca="1">_xludf.Column(solver_opt)</f>
        <v>#NAME?</v>
      </c>
    </row>
    <row r="1048552" spans="16383:16383" x14ac:dyDescent="0.25">
      <c r="XFC1048552">
        <f>solver_num</f>
        <v>7</v>
      </c>
    </row>
    <row r="1048553" spans="16383:16383" x14ac:dyDescent="0.25">
      <c r="XFC1048553">
        <f>solver_typ</f>
        <v>3</v>
      </c>
    </row>
    <row r="1048554" spans="16383:16383" x14ac:dyDescent="0.25">
      <c r="XFC1048554">
        <f>solver_eng</f>
        <v>1</v>
      </c>
    </row>
    <row r="1048555" spans="16383:16383" x14ac:dyDescent="0.25">
      <c r="XFC1048555">
        <f>solver_val</f>
        <v>100</v>
      </c>
    </row>
  </sheetData>
  <scenarios current="1">
    <scenario name="200 usuarios" locked="1" count="16" user="Luis Hidalgo Aguilar" comment="Creado por Luis Hidalgo Aguilar el 18/12/2024">
      <inputCells r="I12" val="Nombre"/>
      <inputCells r="J12" val="DATO"/>
      <inputCells r="I13" val="Almacenamiento total GB"/>
      <inputCells r="J13" val="12000"/>
      <inputCells r="I14" val="Inversion inicial"/>
      <inputCells r="J14" val="1350"/>
      <inputCells r="I15" val="Ingresos anuales"/>
      <inputCells r="J15" val="698"/>
      <inputCells r="I16" val="Años para rentabilizar"/>
      <inputCells r="J16" val="1,93409742120344"/>
      <inputCells r="I17" val="Almacenamiento_restante(GB)"/>
      <inputCells r="J17" val="100"/>
      <inputCells r="I18" val="Almacenamiento_Usado(GB)"/>
      <inputCells r="J18" val="11900"/>
      <inputCells r="I19" val="Usuarios totales"/>
      <inputCells r="J19" val="200"/>
    </scenario>
    <scenario name="Usuarios totales" locked="1" count="1" user="Luis Hidalgo Aguilar" comment="Creado por Luis Hidalgo Aguilar el 18/12/2024">
      <inputCells r="J19" val="200"/>
    </scenario>
  </scenarios>
  <pageMargins left="0.7" right="0.7" top="0.75" bottom="0.75" header="0.3" footer="0.3"/>
  <tableParts count="3">
    <tablePart r:id="rId1"/>
    <tablePart r:id="rId2"/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0D39740-DBE6-46AE-9D54-130289AE987B}">
          <xm:f>Hoja1!1:1048576</xm:f>
        </x15:webExtension>
        <x15:webExtension appRef="{CE4CDCD2-B7F1-45AF-B4EC-D66593990B38}">
          <xm:f>Hoja1!XFC1048550:XFD1048575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Hidalgo Aguilar</dc:creator>
  <cp:lastModifiedBy>Luis Hidalgo Aguilar</cp:lastModifiedBy>
  <dcterms:created xsi:type="dcterms:W3CDTF">2024-12-07T22:34:27Z</dcterms:created>
  <dcterms:modified xsi:type="dcterms:W3CDTF">2024-12-18T22:09:37Z</dcterms:modified>
</cp:coreProperties>
</file>