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Acer\Downloads\"/>
    </mc:Choice>
  </mc:AlternateContent>
  <xr:revisionPtr revIDLastSave="0" documentId="13_ncr:1_{DE419479-F0B5-4F7A-94DC-77F3DBB853B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ágina1" sheetId="1" r:id="rId1"/>
  </sheets>
  <calcPr calcId="191029"/>
</workbook>
</file>

<file path=xl/calcChain.xml><?xml version="1.0" encoding="utf-8"?>
<calcChain xmlns="http://schemas.openxmlformats.org/spreadsheetml/2006/main">
  <c r="F4" i="1" l="1"/>
  <c r="F67" i="1"/>
  <c r="F47" i="1"/>
  <c r="F46" i="1"/>
  <c r="F45" i="1"/>
  <c r="F44" i="1"/>
  <c r="F43" i="1"/>
  <c r="F42" i="1"/>
  <c r="F41" i="1"/>
  <c r="F40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12" i="1"/>
  <c r="F11" i="1"/>
  <c r="F10" i="1"/>
  <c r="F6" i="1"/>
  <c r="F5" i="1"/>
  <c r="F7" i="1" l="1"/>
  <c r="F48" i="1"/>
  <c r="C51" i="1" s="1"/>
  <c r="F35" i="1"/>
  <c r="C37" i="1" s="1"/>
  <c r="F13" i="1"/>
  <c r="C16" i="1" l="1"/>
  <c r="C54" i="1" s="1"/>
  <c r="C59" i="1" s="1"/>
  <c r="F59" i="1" s="1"/>
</calcChain>
</file>

<file path=xl/sharedStrings.xml><?xml version="1.0" encoding="utf-8"?>
<sst xmlns="http://schemas.openxmlformats.org/spreadsheetml/2006/main" count="117" uniqueCount="102">
  <si>
    <t>Estimativa de Valor do Projeto Com Use Case Points</t>
  </si>
  <si>
    <t>Passo 1: Cálculo do UAW (Unadjusted Actor Weight-Peso do ator não ajustado)‏</t>
  </si>
  <si>
    <t>Tipo de Ator</t>
  </si>
  <si>
    <t>Descrição</t>
  </si>
  <si>
    <t>Peso</t>
  </si>
  <si>
    <t>N. de Atores</t>
  </si>
  <si>
    <t>Resultado</t>
  </si>
  <si>
    <t>Ator Simples</t>
  </si>
  <si>
    <t>Outro sistema acessado através de uma API de programação</t>
  </si>
  <si>
    <t>Ator Médio</t>
  </si>
  <si>
    <t>Outro sistema acessado interagindo através da rede</t>
  </si>
  <si>
    <t>Ator Complexo</t>
  </si>
  <si>
    <t>Um usuário interagindo através de uma interface gráfica</t>
  </si>
  <si>
    <t>Total UAW:</t>
  </si>
  <si>
    <t>Passo 2: Cálculo do UUCW (Unadjusted Use Case Weight - Peso do caso de uso não ajustado)‏</t>
  </si>
  <si>
    <t>Tipo</t>
  </si>
  <si>
    <t>N. de Casos de Uso</t>
  </si>
  <si>
    <t>Simples</t>
  </si>
  <si>
    <t>Tem até 3 transações, incluindo os passos alternativos, e envolve menos de 5 entidades;</t>
  </si>
  <si>
    <t>Médio</t>
  </si>
  <si>
    <t>Tem de 4 a 7 transações, incluindo os passos alternativos, e envolve de 5 a 10 entidades;</t>
  </si>
  <si>
    <t>Complexo</t>
  </si>
  <si>
    <t>Tem acima de 7 transações, incluindo os passos alternativos, e envolve pelo menos de 10 entidades;</t>
  </si>
  <si>
    <t>Total:</t>
  </si>
  <si>
    <t>Passo 3: Cálculo do UUCP (Unadjusted Use Case Points-pontos de casos de uso não ajustados)‏:</t>
  </si>
  <si>
    <t>UUCP = UAW + UUCW</t>
  </si>
  <si>
    <t>UUCP =</t>
  </si>
  <si>
    <t>Calculando Fatores de Ajuste:</t>
  </si>
  <si>
    <t>É constituído de duas partes:</t>
  </si>
  <si>
    <t>1-Cálculo de fatores técnicos: cobrindo uma série de requisitos funcionais do sistema;</t>
  </si>
  <si>
    <t>2-Cálculo de fatores de ambiente: requisitos não-funcionais associados ao processo de desenvolvimento;</t>
  </si>
  <si>
    <t>Fator</t>
  </si>
  <si>
    <t>Requisito</t>
  </si>
  <si>
    <t>Influência</t>
  </si>
  <si>
    <t>T1</t>
  </si>
  <si>
    <t>Sistema distribuído</t>
  </si>
  <si>
    <t>T2</t>
  </si>
  <si>
    <t>Tempo de resposta</t>
  </si>
  <si>
    <t>T3</t>
  </si>
  <si>
    <t>Eficiência</t>
  </si>
  <si>
    <t>T4</t>
  </si>
  <si>
    <t>Processamento complexo</t>
  </si>
  <si>
    <t>T5</t>
  </si>
  <si>
    <t>Código reusável</t>
  </si>
  <si>
    <t>T6</t>
  </si>
  <si>
    <t>Facilidade de instalação</t>
  </si>
  <si>
    <t>T7</t>
  </si>
  <si>
    <t>Facilidade de uso</t>
  </si>
  <si>
    <t>T8</t>
  </si>
  <si>
    <t>Portabilidade</t>
  </si>
  <si>
    <t>T9</t>
  </si>
  <si>
    <t>Facilidade de mudança</t>
  </si>
  <si>
    <t>T10</t>
  </si>
  <si>
    <t>Concorrência</t>
  </si>
  <si>
    <t>T11</t>
  </si>
  <si>
    <t>Recursos de segurança</t>
  </si>
  <si>
    <t>T12</t>
  </si>
  <si>
    <t>Acessível por terceiros</t>
  </si>
  <si>
    <t>T13</t>
  </si>
  <si>
    <t>Requer treinamento especial</t>
  </si>
  <si>
    <t>Passo 5: Cálculo do TCF (Technical Complexity Factor)‏</t>
  </si>
  <si>
    <t>TCF =</t>
  </si>
  <si>
    <t>E1</t>
  </si>
  <si>
    <t xml:space="preserve">Familiaridade com RUP ou outro processo formal
</t>
  </si>
  <si>
    <t>E2</t>
  </si>
  <si>
    <t xml:space="preserve">Experiência com a aplicação em desenvolvimento
</t>
  </si>
  <si>
    <t>E3</t>
  </si>
  <si>
    <t xml:space="preserve">Experiência em Orientação a Objetos
</t>
  </si>
  <si>
    <t>E4</t>
  </si>
  <si>
    <t xml:space="preserve">Presença de analista experiente
</t>
  </si>
  <si>
    <t>E5</t>
  </si>
  <si>
    <t xml:space="preserve">Motivação
</t>
  </si>
  <si>
    <t>E6</t>
  </si>
  <si>
    <t xml:space="preserve">Requisitos estáveis
</t>
  </si>
  <si>
    <t>E7</t>
  </si>
  <si>
    <t xml:space="preserve">Desenvolvedores em meio-expediente
</t>
  </si>
  <si>
    <t>E8</t>
  </si>
  <si>
    <t xml:space="preserve">Linguagem de programação difícil
</t>
  </si>
  <si>
    <t>Passo 7: Cálculo do ECF (Environmental Complexity Factor)‏</t>
  </si>
  <si>
    <t>ECF = 1.4 + (-0.03 * Efactor)‏</t>
  </si>
  <si>
    <t>ECF =</t>
  </si>
  <si>
    <t xml:space="preserve">Passo 8: Cálculo dos UCP (Use Case Points)‏
</t>
  </si>
  <si>
    <t>UCP = UUCP * TCF * ECF</t>
  </si>
  <si>
    <t>UCP =</t>
  </si>
  <si>
    <t>Use Case Points</t>
  </si>
  <si>
    <t>Passo 9: Cálculo do tempo de trabalho estimado:</t>
  </si>
  <si>
    <t>Para simplificar, utilizaremos a média de 20 horas por Ponto de Casos de Uso</t>
  </si>
  <si>
    <t>USE CASE POINTS</t>
  </si>
  <si>
    <t xml:space="preserve"> </t>
  </si>
  <si>
    <t>MÉDIA DE HORAS</t>
  </si>
  <si>
    <t>TOTAL DE HORAS DE TRABALHO:</t>
  </si>
  <si>
    <t>Tempo Estimado =</t>
  </si>
  <si>
    <t>*</t>
  </si>
  <si>
    <t>Estimativa de Custo de Desenvolvimento:</t>
  </si>
  <si>
    <t>O custo da hora-desenvolvimento varia de acordo com a especialização do profissional que irá realizar a tarefa.</t>
  </si>
  <si>
    <t>A estimativa é obtida a partir da multiplicação do número de casos de uso estimados, pelo valor médio da hora de desenvolvimento.</t>
  </si>
  <si>
    <t>NÚMERO DE CASOS DE USO ESTIMADOS</t>
  </si>
  <si>
    <t>TOTAL:</t>
  </si>
  <si>
    <t>Estimativa do Custo de Desenvolvimento=</t>
  </si>
  <si>
    <t>1-Para analistas, este valor se situa entre 180 e 200 reais por hora.</t>
  </si>
  <si>
    <t>2-Para programadores, entre 130 e 160 reais a hora.</t>
  </si>
  <si>
    <t>3-Na média, para horas de desenvolvimento de cada caso de uso, pode-se considerar R$ 150,00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</si>
</sst>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R$ -416]#,##0.00"/>
  </numFmts>
  <fonts count="24">
    <font>
      <sz val="10"/>
      <color rgb="FF000000"/>
      <name val="Calibri"/>
      <scheme val="minor"/>
    </font>
    <font>
      <b/>
      <sz val="36"/>
      <color theme="1"/>
      <name val="Calibri"/>
      <scheme val="minor"/>
    </font>
    <font>
      <b/>
      <sz val="31"/>
      <color rgb="FF000000"/>
      <name val="Tahoma"/>
    </font>
    <font>
      <b/>
      <sz val="14"/>
      <color theme="1"/>
      <name val="Calibri"/>
      <scheme val="minor"/>
    </font>
    <font>
      <sz val="14"/>
      <color theme="1"/>
      <name val="Calibri"/>
      <scheme val="minor"/>
    </font>
    <font>
      <sz val="14"/>
      <color rgb="FF000000"/>
      <name val="Tahoma"/>
    </font>
    <font>
      <sz val="14"/>
      <color theme="1"/>
      <name val="Arial"/>
    </font>
    <font>
      <b/>
      <sz val="14"/>
      <color theme="1"/>
      <name val="Arial"/>
    </font>
    <font>
      <sz val="20"/>
      <color rgb="FF000000"/>
      <name val="Tahoma"/>
    </font>
    <font>
      <sz val="10"/>
      <color theme="1"/>
      <name val="Arial"/>
    </font>
    <font>
      <b/>
      <sz val="30"/>
      <color rgb="FF000000"/>
      <name val="Tahoma"/>
    </font>
    <font>
      <b/>
      <sz val="18"/>
      <color theme="1"/>
      <name val="Calibri"/>
      <scheme val="minor"/>
    </font>
    <font>
      <b/>
      <sz val="18"/>
      <color rgb="FF000000"/>
      <name val="Tahoma"/>
    </font>
    <font>
      <b/>
      <sz val="36"/>
      <color rgb="FF000000"/>
      <name val="Tahoma"/>
    </font>
    <font>
      <b/>
      <sz val="27"/>
      <color rgb="FF000000"/>
      <name val="Tahoma"/>
    </font>
    <font>
      <sz val="10"/>
      <color theme="1"/>
      <name val="Calibri"/>
      <scheme val="minor"/>
    </font>
    <font>
      <b/>
      <sz val="24"/>
      <color rgb="FF000000"/>
      <name val="Tahoma"/>
    </font>
    <font>
      <sz val="16"/>
      <color rgb="FF000000"/>
      <name val="Tahoma"/>
    </font>
    <font>
      <b/>
      <sz val="28"/>
      <color rgb="FF000000"/>
      <name val="Tahoma"/>
    </font>
    <font>
      <sz val="18"/>
      <color rgb="FF000000"/>
      <name val="Tahoma"/>
    </font>
    <font>
      <sz val="10"/>
      <name val="Calibri"/>
    </font>
    <font>
      <sz val="23"/>
      <color rgb="FF000000"/>
      <name val="Tahoma"/>
    </font>
    <font>
      <sz val="10"/>
      <color rgb="FF000000"/>
      <name val="Arial"/>
    </font>
    <font>
      <b/>
      <sz val="29"/>
      <color rgb="FF000000"/>
      <name val="Docs-Tahoma"/>
    </font>
  </fonts>
  <fills count="6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26A69A"/>
        <bgColor rgb="FF26A69A"/>
      </patternFill>
    </fill>
    <fill>
      <patternFill patternType="solid">
        <fgColor theme="6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2" fillId="0" borderId="0" xfId="0" applyFont="1" applyAlignment="1">
      <alignment wrapText="1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0" xfId="0" applyFont="1"/>
    <xf numFmtId="0" fontId="4" fillId="0" borderId="1" xfId="0" applyFont="1" applyBorder="1"/>
    <xf numFmtId="0" fontId="5" fillId="0" borderId="1" xfId="0" applyFont="1" applyBorder="1" applyAlignment="1">
      <alignment wrapText="1"/>
    </xf>
    <xf numFmtId="0" fontId="6" fillId="0" borderId="1" xfId="0" applyFont="1" applyBorder="1" applyAlignment="1">
      <alignment horizontal="left" wrapText="1"/>
    </xf>
    <xf numFmtId="0" fontId="7" fillId="0" borderId="0" xfId="0" applyFont="1" applyAlignment="1">
      <alignment horizontal="left" wrapText="1"/>
    </xf>
    <xf numFmtId="0" fontId="6" fillId="0" borderId="0" xfId="0" applyFont="1" applyAlignment="1">
      <alignment horizontal="left" wrapText="1"/>
    </xf>
    <xf numFmtId="0" fontId="8" fillId="0" borderId="0" xfId="0" applyFont="1" applyAlignment="1">
      <alignment horizontal="left" wrapText="1"/>
    </xf>
    <xf numFmtId="0" fontId="3" fillId="0" borderId="1" xfId="0" applyFont="1" applyBorder="1" applyAlignment="1">
      <alignment horizontal="center" wrapText="1"/>
    </xf>
    <xf numFmtId="0" fontId="4" fillId="0" borderId="0" xfId="0" applyFont="1" applyAlignment="1">
      <alignment wrapText="1"/>
    </xf>
    <xf numFmtId="0" fontId="12" fillId="0" borderId="0" xfId="0" applyFont="1" applyAlignment="1">
      <alignment horizontal="center"/>
    </xf>
    <xf numFmtId="0" fontId="11" fillId="2" borderId="0" xfId="0" applyFont="1" applyFill="1" applyAlignment="1">
      <alignment horizontal="left"/>
    </xf>
    <xf numFmtId="0" fontId="17" fillId="0" borderId="1" xfId="0" applyFont="1" applyBorder="1" applyAlignment="1">
      <alignment horizontal="left"/>
    </xf>
    <xf numFmtId="0" fontId="18" fillId="3" borderId="0" xfId="0" applyFont="1" applyFill="1" applyAlignment="1">
      <alignment horizontal="left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12" fillId="0" borderId="0" xfId="0" applyFont="1" applyAlignment="1">
      <alignment horizontal="left"/>
    </xf>
    <xf numFmtId="0" fontId="15" fillId="0" borderId="0" xfId="0" applyFont="1"/>
    <xf numFmtId="0" fontId="3" fillId="0" borderId="2" xfId="0" applyFont="1" applyBorder="1" applyAlignment="1">
      <alignment horizontal="center" vertical="center" wrapText="1"/>
    </xf>
    <xf numFmtId="0" fontId="15" fillId="3" borderId="0" xfId="0" applyFont="1" applyFill="1"/>
    <xf numFmtId="0" fontId="4" fillId="0" borderId="1" xfId="0" applyFont="1" applyBorder="1" applyAlignment="1">
      <alignment wrapText="1"/>
    </xf>
    <xf numFmtId="0" fontId="4" fillId="0" borderId="1" xfId="0" applyFont="1" applyBorder="1" applyAlignment="1">
      <alignment horizontal="center"/>
    </xf>
    <xf numFmtId="0" fontId="21" fillId="0" borderId="5" xfId="0" applyFont="1" applyBorder="1"/>
    <xf numFmtId="0" fontId="9" fillId="0" borderId="6" xfId="0" applyFont="1" applyBorder="1" applyAlignment="1">
      <alignment horizontal="center"/>
    </xf>
    <xf numFmtId="0" fontId="22" fillId="3" borderId="6" xfId="0" applyFont="1" applyFill="1" applyBorder="1" applyAlignment="1">
      <alignment horizontal="center"/>
    </xf>
    <xf numFmtId="0" fontId="9" fillId="0" borderId="6" xfId="0" applyFont="1" applyBorder="1" applyAlignment="1">
      <alignment horizontal="right"/>
    </xf>
    <xf numFmtId="0" fontId="4" fillId="5" borderId="1" xfId="0" applyFont="1" applyFill="1" applyBorder="1" applyAlignment="1">
      <alignment horizontal="right"/>
    </xf>
    <xf numFmtId="0" fontId="7" fillId="5" borderId="1" xfId="0" applyFont="1" applyFill="1" applyBorder="1" applyAlignment="1">
      <alignment horizontal="right" wrapText="1"/>
    </xf>
    <xf numFmtId="0" fontId="6" fillId="5" borderId="1" xfId="0" applyFont="1" applyFill="1" applyBorder="1" applyAlignment="1">
      <alignment horizontal="right" wrapText="1"/>
    </xf>
    <xf numFmtId="0" fontId="7" fillId="5" borderId="0" xfId="0" applyFont="1" applyFill="1" applyAlignment="1">
      <alignment horizontal="right" wrapText="1"/>
    </xf>
    <xf numFmtId="0" fontId="4" fillId="0" borderId="5" xfId="0" applyFont="1" applyBorder="1" applyAlignment="1">
      <alignment wrapText="1"/>
    </xf>
    <xf numFmtId="0" fontId="4" fillId="0" borderId="5" xfId="0" applyFont="1" applyBorder="1"/>
    <xf numFmtId="0" fontId="4" fillId="0" borderId="8" xfId="0" applyFont="1" applyBorder="1" applyAlignment="1">
      <alignment horizontal="center"/>
    </xf>
    <xf numFmtId="164" fontId="4" fillId="0" borderId="6" xfId="0" applyNumberFormat="1" applyFont="1" applyBorder="1"/>
    <xf numFmtId="0" fontId="15" fillId="0" borderId="7" xfId="0" applyFont="1" applyBorder="1"/>
    <xf numFmtId="0" fontId="3" fillId="0" borderId="7" xfId="0" applyFont="1" applyBorder="1" applyAlignment="1">
      <alignment horizontal="center" vertical="center" wrapText="1"/>
    </xf>
    <xf numFmtId="0" fontId="19" fillId="0" borderId="2" xfId="0" applyFont="1" applyBorder="1" applyAlignment="1">
      <alignment wrapText="1"/>
    </xf>
    <xf numFmtId="0" fontId="20" fillId="0" borderId="3" xfId="0" applyFont="1" applyBorder="1"/>
    <xf numFmtId="0" fontId="20" fillId="0" borderId="4" xfId="0" applyFont="1" applyBorder="1"/>
    <xf numFmtId="0" fontId="3" fillId="4" borderId="7" xfId="0" applyFont="1" applyFill="1" applyBorder="1" applyAlignment="1">
      <alignment horizontal="center"/>
    </xf>
    <xf numFmtId="0" fontId="20" fillId="0" borderId="7" xfId="0" applyFont="1" applyBorder="1"/>
    <xf numFmtId="0" fontId="10" fillId="0" borderId="0" xfId="0" applyFont="1" applyAlignment="1">
      <alignment wrapText="1"/>
    </xf>
    <xf numFmtId="0" fontId="0" fillId="0" borderId="0" xfId="0"/>
    <xf numFmtId="0" fontId="3" fillId="4" borderId="2" xfId="0" applyFont="1" applyFill="1" applyBorder="1" applyAlignment="1">
      <alignment horizontal="center"/>
    </xf>
    <xf numFmtId="0" fontId="13" fillId="3" borderId="0" xfId="0" applyFont="1" applyFill="1" applyAlignment="1">
      <alignment horizontal="left"/>
    </xf>
    <xf numFmtId="0" fontId="14" fillId="0" borderId="0" xfId="0" applyFont="1" applyAlignment="1">
      <alignment wrapText="1"/>
    </xf>
    <xf numFmtId="0" fontId="11" fillId="0" borderId="0" xfId="0" applyFont="1"/>
    <xf numFmtId="0" fontId="16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1" fillId="0" borderId="0" xfId="0" applyFont="1" applyAlignment="1">
      <alignment horizontal="center" vertical="center"/>
    </xf>
    <xf numFmtId="0" fontId="23" fillId="0" borderId="0" xfId="0" applyFont="1" applyAlignment="1">
      <alignment horizontal="left" wrapText="1"/>
    </xf>
    <xf numFmtId="0" fontId="23" fillId="0" borderId="9" xfId="0" applyFont="1" applyBorder="1" applyAlignment="1">
      <alignment horizontal="left" wrapText="1"/>
    </xf>
  </cellXfs>
  <cellStyles count="1">
    <cellStyle name="Normal" xfId="0" builtinId="0"/>
  </cellStyles>
  <dxfs count="63"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scheme val="none"/>
      </font>
      <fill>
        <patternFill patternType="solid">
          <fgColor indexed="64"/>
          <bgColor theme="6" tint="0.59999389629810485"/>
        </patternFill>
      </fill>
      <alignment horizontal="right" vertical="bottom" textRotation="0" wrapText="1" indent="0" justifyLastLine="0" shrinkToFit="0" readingOrder="0"/>
    </dxf>
    <dxf>
      <border outline="0">
        <left style="thin">
          <color rgb="FF000000"/>
        </left>
        <right style="thin">
          <color rgb="FF000000"/>
        </righ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scheme val="none"/>
      </font>
      <fill>
        <patternFill patternType="solid">
          <fgColor indexed="64"/>
          <bgColor theme="6" tint="0.59999389629810485"/>
        </patternFill>
      </fill>
      <alignment horizontal="right" vertical="bottom" textRotation="0" wrapText="1" indent="0" justifyLastLine="0" shrinkToFit="0" readingOrder="0"/>
    </dxf>
    <dxf>
      <border diagonalUp="0" diagonalDown="0">
        <left/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scheme val="none"/>
      </font>
      <fill>
        <patternFill patternType="solid">
          <fgColor indexed="64"/>
          <bgColor theme="6" tint="0.59999389629810485"/>
        </patternFill>
      </fill>
      <alignment horizontal="right" vertical="bottom" textRotation="0" wrapText="1" indent="0" justifyLastLine="0" shrinkToFit="0" readingOrder="0"/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scheme val="none"/>
      </font>
      <fill>
        <patternFill patternType="solid">
          <fgColor indexed="64"/>
          <bgColor theme="6" tint="0.59999389629810485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scheme val="none"/>
      </font>
      <fill>
        <patternFill patternType="solid">
          <fgColor indexed="64"/>
          <bgColor theme="6" tint="0.59999389629810485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left style="thin">
          <color rgb="FF000000"/>
        </left>
      </border>
    </dxf>
    <dxf>
      <fill>
        <patternFill patternType="solid">
          <fgColor indexed="64"/>
          <bgColor theme="6" tint="0.59999389629810485"/>
        </patternFill>
      </fill>
    </dxf>
    <dxf>
      <border outline="0">
        <right style="thin">
          <color rgb="FF000000"/>
        </right>
      </border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DDF2F0"/>
          <bgColor rgb="FFDDF2F0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DDF2F0"/>
          <bgColor rgb="FFDDF2F0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DDF2F0"/>
          <bgColor rgb="FFDDF2F0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DDF2F0"/>
          <bgColor rgb="FFDDF2F0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DDF2F0"/>
          <bgColor rgb="FFDDF2F0"/>
        </patternFill>
      </fill>
    </dxf>
    <dxf>
      <fill>
        <patternFill patternType="solid">
          <fgColor rgb="FFDDF2F0"/>
          <bgColor rgb="FFDDF2F0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26A69A"/>
          <bgColor rgb="FF26A69A"/>
        </patternFill>
      </fill>
    </dxf>
    <dxf>
      <fill>
        <patternFill patternType="solid">
          <fgColor rgb="FFDDF2F0"/>
          <bgColor rgb="FFDDF2F0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26A69A"/>
          <bgColor rgb="FF26A69A"/>
        </patternFill>
      </fill>
    </dxf>
    <dxf>
      <fill>
        <patternFill patternType="solid">
          <fgColor rgb="FFDDF2F0"/>
          <bgColor rgb="FFDDF2F0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26A69A"/>
          <bgColor rgb="FF26A69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DDF2F0"/>
          <bgColor rgb="FFDDF2F0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DDF2F0"/>
          <bgColor rgb="FFDDF2F0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DDF2F0"/>
          <bgColor rgb="FFDDF2F0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DDF2F0"/>
          <bgColor rgb="FFDDF2F0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DDF2F0"/>
          <bgColor rgb="FFDDF2F0"/>
        </patternFill>
      </fill>
    </dxf>
    <dxf>
      <fill>
        <patternFill patternType="solid">
          <fgColor rgb="FFDDF2F0"/>
          <bgColor rgb="FFDDF2F0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26A69A"/>
          <bgColor rgb="FF26A69A"/>
        </patternFill>
      </fill>
    </dxf>
    <dxf>
      <fill>
        <patternFill patternType="solid">
          <fgColor rgb="FFDDF2F0"/>
          <bgColor rgb="FFDDF2F0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26A69A"/>
          <bgColor rgb="FF26A69A"/>
        </patternFill>
      </fill>
    </dxf>
    <dxf>
      <fill>
        <patternFill patternType="solid">
          <fgColor rgb="FFDDF2F0"/>
          <bgColor rgb="FFDDF2F0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26A69A"/>
          <bgColor rgb="FF26A69A"/>
        </patternFill>
      </fill>
    </dxf>
    <dxf>
      <fill>
        <patternFill patternType="solid">
          <fgColor rgb="FFDDF2F0"/>
          <bgColor rgb="FFDDF2F0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26A69A"/>
          <bgColor rgb="FF26A69A"/>
        </patternFill>
      </fill>
    </dxf>
    <dxf>
      <fill>
        <patternFill patternType="solid">
          <fgColor rgb="FFDDF2F0"/>
          <bgColor rgb="FFDDF2F0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26A69A"/>
          <bgColor rgb="FF26A69A"/>
        </patternFill>
      </fill>
    </dxf>
    <dxf>
      <fill>
        <patternFill patternType="solid">
          <fgColor rgb="FFDDF2F0"/>
          <bgColor rgb="FFDDF2F0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26A69A"/>
          <bgColor rgb="FF26A69A"/>
        </patternFill>
      </fill>
    </dxf>
    <dxf>
      <fill>
        <patternFill patternType="solid">
          <fgColor rgb="FFDDF2F0"/>
          <bgColor rgb="FFDDF2F0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26A69A"/>
          <bgColor rgb="FF26A69A"/>
        </patternFill>
      </fill>
    </dxf>
  </dxfs>
  <tableStyles count="20">
    <tableStyle name="Página1-style" pivot="0" count="3" xr9:uid="{00000000-0011-0000-FFFF-FFFF00000000}">
      <tableStyleElement type="headerRow" dxfId="62"/>
      <tableStyleElement type="firstRowStripe" dxfId="61"/>
      <tableStyleElement type="secondRowStripe" dxfId="60"/>
    </tableStyle>
    <tableStyle name="Página1-style 2" pivot="0" count="3" xr9:uid="{00000000-0011-0000-FFFF-FFFF01000000}">
      <tableStyleElement type="headerRow" dxfId="59"/>
      <tableStyleElement type="firstRowStripe" dxfId="58"/>
      <tableStyleElement type="secondRowStripe" dxfId="57"/>
    </tableStyle>
    <tableStyle name="Página1-style 3" pivot="0" count="3" xr9:uid="{00000000-0011-0000-FFFF-FFFF02000000}">
      <tableStyleElement type="headerRow" dxfId="56"/>
      <tableStyleElement type="firstRowStripe" dxfId="55"/>
      <tableStyleElement type="secondRowStripe" dxfId="54"/>
    </tableStyle>
    <tableStyle name="Página1-style 4" pivot="0" count="3" xr9:uid="{00000000-0011-0000-FFFF-FFFF03000000}">
      <tableStyleElement type="headerRow" dxfId="53"/>
      <tableStyleElement type="firstRowStripe" dxfId="52"/>
      <tableStyleElement type="secondRowStripe" dxfId="51"/>
    </tableStyle>
    <tableStyle name="Página1-style 5" pivot="0" count="3" xr9:uid="{00000000-0011-0000-FFFF-FFFF04000000}">
      <tableStyleElement type="headerRow" dxfId="50"/>
      <tableStyleElement type="firstRowStripe" dxfId="49"/>
      <tableStyleElement type="secondRowStripe" dxfId="48"/>
    </tableStyle>
    <tableStyle name="Página1-style 6" pivot="0" count="3" xr9:uid="{00000000-0011-0000-FFFF-FFFF05000000}">
      <tableStyleElement type="headerRow" dxfId="47"/>
      <tableStyleElement type="firstRowStripe" dxfId="46"/>
      <tableStyleElement type="secondRowStripe" dxfId="45"/>
    </tableStyle>
    <tableStyle name="Página1-style 7" pivot="0" count="3" xr9:uid="{00000000-0011-0000-FFFF-FFFF06000000}">
      <tableStyleElement type="headerRow" dxfId="44"/>
      <tableStyleElement type="firstRowStripe" dxfId="43"/>
      <tableStyleElement type="secondRowStripe" dxfId="42"/>
    </tableStyle>
    <tableStyle name="Página1-style 8" pivot="0" count="2" xr9:uid="{00000000-0011-0000-FFFF-FFFF07000000}">
      <tableStyleElement type="firstRowStripe" dxfId="41"/>
      <tableStyleElement type="secondRowStripe" dxfId="40"/>
    </tableStyle>
    <tableStyle name="Página1-style 9" pivot="0" count="2" xr9:uid="{00000000-0011-0000-FFFF-FFFF08000000}">
      <tableStyleElement type="firstRowStripe" dxfId="39"/>
      <tableStyleElement type="secondRowStripe" dxfId="38"/>
    </tableStyle>
    <tableStyle name="Página1-style 10" pivot="0" count="2" xr9:uid="{00000000-0011-0000-FFFF-FFFF09000000}">
      <tableStyleElement type="firstRowStripe" dxfId="37"/>
      <tableStyleElement type="secondRowStripe" dxfId="36"/>
    </tableStyle>
    <tableStyle name="Página1-style 11" pivot="0" count="2" xr9:uid="{00000000-0011-0000-FFFF-FFFF0A000000}">
      <tableStyleElement type="firstRowStripe" dxfId="35"/>
      <tableStyleElement type="secondRowStripe" dxfId="34"/>
    </tableStyle>
    <tableStyle name="Página1-style 12" pivot="0" count="2" xr9:uid="{00000000-0011-0000-FFFF-FFFF0B000000}">
      <tableStyleElement type="firstRowStripe" dxfId="33"/>
      <tableStyleElement type="secondRowStripe" dxfId="32"/>
    </tableStyle>
    <tableStyle name="Página1-style 13" pivot="0" count="3" xr9:uid="{00000000-0011-0000-FFFF-FFFF0C000000}">
      <tableStyleElement type="headerRow" dxfId="31"/>
      <tableStyleElement type="firstRowStripe" dxfId="30"/>
      <tableStyleElement type="secondRowStripe" dxfId="29"/>
    </tableStyle>
    <tableStyle name="Página1-style 14" pivot="0" count="3" xr9:uid="{00000000-0011-0000-FFFF-FFFF0D000000}">
      <tableStyleElement type="headerRow" dxfId="28"/>
      <tableStyleElement type="firstRowStripe" dxfId="27"/>
      <tableStyleElement type="secondRowStripe" dxfId="26"/>
    </tableStyle>
    <tableStyle name="Página1-style 15" pivot="0" count="3" xr9:uid="{00000000-0011-0000-FFFF-FFFF0E000000}">
      <tableStyleElement type="headerRow" dxfId="25"/>
      <tableStyleElement type="firstRowStripe" dxfId="24"/>
      <tableStyleElement type="secondRowStripe" dxfId="23"/>
    </tableStyle>
    <tableStyle name="Página1-style 16" pivot="0" count="2" xr9:uid="{00000000-0011-0000-FFFF-FFFF0F000000}">
      <tableStyleElement type="firstRowStripe" dxfId="22"/>
      <tableStyleElement type="secondRowStripe" dxfId="21"/>
    </tableStyle>
    <tableStyle name="Página1-style 17" pivot="0" count="2" xr9:uid="{00000000-0011-0000-FFFF-FFFF10000000}">
      <tableStyleElement type="firstRowStripe" dxfId="20"/>
      <tableStyleElement type="secondRowStripe" dxfId="19"/>
    </tableStyle>
    <tableStyle name="Página1-style 18" pivot="0" count="2" xr9:uid="{00000000-0011-0000-FFFF-FFFF11000000}">
      <tableStyleElement type="firstRowStripe" dxfId="18"/>
      <tableStyleElement type="secondRowStripe" dxfId="17"/>
    </tableStyle>
    <tableStyle name="Página1-style 19" pivot="0" count="2" xr9:uid="{00000000-0011-0000-FFFF-FFFF12000000}">
      <tableStyleElement type="firstRowStripe" dxfId="16"/>
      <tableStyleElement type="secondRowStripe" dxfId="15"/>
    </tableStyle>
    <tableStyle name="Página1-style 20" pivot="0" count="2" xr9:uid="{00000000-0011-0000-FFFF-FFFF13000000}">
      <tableStyleElement type="firstRowStripe" dxfId="14"/>
      <tableStyleElement type="secondRowStripe" dxfId="1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B3:F6">
  <tableColumns count="5">
    <tableColumn id="1" xr3:uid="{00000000-0010-0000-0000-000001000000}" name="Tipo de Ator"/>
    <tableColumn id="2" xr3:uid="{00000000-0010-0000-0000-000002000000}" name="Descrição"/>
    <tableColumn id="3" xr3:uid="{00000000-0010-0000-0000-000003000000}" name="Peso" dataDxfId="12"/>
    <tableColumn id="4" xr3:uid="{00000000-0010-0000-0000-000004000000}" name="N. de Atores" dataDxfId="11"/>
    <tableColumn id="5" xr3:uid="{00000000-0010-0000-0000-000005000000}" name="Resultado" dataDxfId="10"/>
  </tableColumns>
  <tableStyleInfo name="Página1-style" showFirstColumn="1" showLastColumn="1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able_10" displayName="Table_10" ref="D59" headerRowCount="0">
  <tableColumns count="1">
    <tableColumn id="1" xr3:uid="{00000000-0010-0000-0900-000001000000}" name="Column1"/>
  </tableColumns>
  <tableStyleInfo name="Página1-style 10" showFirstColumn="1" showLastColumn="1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Table_11" displayName="Table_11" ref="E59" headerRowCount="0" dataDxfId="8" tableBorderDxfId="7">
  <tableColumns count="1">
    <tableColumn id="1" xr3:uid="{00000000-0010-0000-0A00-000001000000}" name="Column1" dataDxfId="6"/>
  </tableColumns>
  <tableStyleInfo name="Página1-style 11" showFirstColumn="1" showLastColumn="1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Table_12" displayName="Table_12" ref="F59" headerRowCount="0">
  <tableColumns count="1">
    <tableColumn id="1" xr3:uid="{00000000-0010-0000-0B00-000001000000}" name="Column1"/>
  </tableColumns>
  <tableStyleInfo name="Página1-style 12" showFirstColumn="1" showLastColumn="1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C000000}" name="Table_13" displayName="Table_13" ref="D66" headerRowCount="0" headerRowDxfId="5" totalsRowDxfId="4">
  <tableColumns count="1">
    <tableColumn id="1" xr3:uid="{00000000-0010-0000-0C00-000001000000}" name="Column1" dataDxfId="3"/>
  </tableColumns>
  <tableStyleInfo name="Página1-style 13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D000000}" name="Table_14" displayName="Table_14" ref="E66" headerRowCount="0">
  <tableColumns count="1">
    <tableColumn id="1" xr3:uid="{00000000-0010-0000-0D00-000001000000}" name="Column1"/>
  </tableColumns>
  <tableStyleInfo name="Página1-style 14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Table_15" displayName="Table_15" ref="F66" headerRowCount="0">
  <tableColumns count="1">
    <tableColumn id="1" xr3:uid="{00000000-0010-0000-0E00-000001000000}" name="Column1"/>
  </tableColumns>
  <tableStyleInfo name="Página1-style 15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F000000}" name="Table_16" displayName="Table_16" ref="B67" headerRowCount="0">
  <tableColumns count="1">
    <tableColumn id="1" xr3:uid="{00000000-0010-0000-0F00-000001000000}" name="Column1"/>
  </tableColumns>
  <tableStyleInfo name="Página1-style 16" showFirstColumn="1" showLastColumn="1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0000000}" name="Table_17" displayName="Table_17" ref="C67" headerRowCount="0">
  <tableColumns count="1">
    <tableColumn id="1" xr3:uid="{00000000-0010-0000-1000-000001000000}" name="Column1"/>
  </tableColumns>
  <tableStyleInfo name="Página1-style 17" showFirstColumn="1" showLastColumn="1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11000000}" name="Table_18" displayName="Table_18" ref="D67" headerRowCount="0">
  <tableColumns count="1">
    <tableColumn id="1" xr3:uid="{00000000-0010-0000-1100-000001000000}" name="Column1"/>
  </tableColumns>
  <tableStyleInfo name="Página1-style 18" showFirstColumn="1" showLastColumn="1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12000000}" name="Table_19" displayName="Table_19" ref="E67" headerRowCount="0" dataDxfId="2" tableBorderDxfId="1">
  <tableColumns count="1">
    <tableColumn id="1" xr3:uid="{00000000-0010-0000-1200-000001000000}" name="Column1" dataDxfId="0"/>
  </tableColumns>
  <tableStyleInfo name="Página1-style 19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B9:F12">
  <tableColumns count="5">
    <tableColumn id="1" xr3:uid="{00000000-0010-0000-0100-000001000000}" name="Tipo"/>
    <tableColumn id="2" xr3:uid="{00000000-0010-0000-0100-000002000000}" name="Descrição"/>
    <tableColumn id="3" xr3:uid="{00000000-0010-0000-0100-000003000000}" name="Peso"/>
    <tableColumn id="4" xr3:uid="{00000000-0010-0000-0100-000004000000}" name="N. de Casos de Uso"/>
    <tableColumn id="5" xr3:uid="{00000000-0010-0000-0100-000005000000}" name="Resultado"/>
  </tableColumns>
  <tableStyleInfo name="Página1-style 2" showFirstColumn="1" showLastColumn="1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13000000}" name="Table_20" displayName="Table_20" ref="F67" headerRowCount="0">
  <tableColumns count="1">
    <tableColumn id="1" xr3:uid="{00000000-0010-0000-1300-000001000000}" name="Column1"/>
  </tableColumns>
  <tableStyleInfo name="Página1-style 20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B21:F34">
  <tableColumns count="5">
    <tableColumn id="1" xr3:uid="{00000000-0010-0000-0200-000001000000}" name="Fator"/>
    <tableColumn id="2" xr3:uid="{00000000-0010-0000-0200-000002000000}" name="Requisito"/>
    <tableColumn id="3" xr3:uid="{00000000-0010-0000-0200-000003000000}" name="Peso"/>
    <tableColumn id="4" xr3:uid="{00000000-0010-0000-0200-000004000000}" name="Influência"/>
    <tableColumn id="5" xr3:uid="{00000000-0010-0000-0200-000005000000}" name="Resultado"/>
  </tableColumns>
  <tableStyleInfo name="Página1-style 3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_4" displayName="Table_4" ref="B39:F47">
  <tableColumns count="5">
    <tableColumn id="1" xr3:uid="{00000000-0010-0000-0300-000001000000}" name="Fator"/>
    <tableColumn id="2" xr3:uid="{00000000-0010-0000-0300-000002000000}" name="Requisito"/>
    <tableColumn id="3" xr3:uid="{00000000-0010-0000-0300-000003000000}" name="Peso"/>
    <tableColumn id="4" xr3:uid="{00000000-0010-0000-0300-000004000000}" name="Influência" dataDxfId="9"/>
    <tableColumn id="5" xr3:uid="{00000000-0010-0000-0300-000005000000}" name="Resultado"/>
  </tableColumns>
  <tableStyleInfo name="Página1-style 4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_5" displayName="Table_5" ref="D58" headerRowCount="0">
  <tableColumns count="1">
    <tableColumn id="1" xr3:uid="{00000000-0010-0000-0400-000001000000}" name="Column1"/>
  </tableColumns>
  <tableStyleInfo name="Página1-style 5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_6" displayName="Table_6" ref="E58" headerRowCount="0">
  <tableColumns count="1">
    <tableColumn id="1" xr3:uid="{00000000-0010-0000-0500-000001000000}" name="Column1"/>
  </tableColumns>
  <tableStyleInfo name="Página1-style 6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_7" displayName="Table_7" ref="F58:G58" headerRowCount="0">
  <tableColumns count="2">
    <tableColumn id="1" xr3:uid="{00000000-0010-0000-0600-000001000000}" name="Column1"/>
    <tableColumn id="2" xr3:uid="{00000000-0010-0000-0600-000002000000}" name="Column2"/>
  </tableColumns>
  <tableStyleInfo name="Página1-style 7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_8" displayName="Table_8" ref="B59" headerRowCount="0">
  <tableColumns count="1">
    <tableColumn id="1" xr3:uid="{00000000-0010-0000-0700-000001000000}" name="Column1"/>
  </tableColumns>
  <tableStyleInfo name="Página1-style 8" showFirstColumn="1" showLastColumn="1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e_9" displayName="Table_9" ref="C59" headerRowCount="0">
  <tableColumns count="1">
    <tableColumn id="1" xr3:uid="{00000000-0010-0000-0800-000001000000}" name="Column1"/>
  </tableColumns>
  <tableStyleInfo name="Página1-style 9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13" Type="http://schemas.openxmlformats.org/officeDocument/2006/relationships/table" Target="../tables/table13.xml"/><Relationship Id="rId18" Type="http://schemas.openxmlformats.org/officeDocument/2006/relationships/table" Target="../tables/table18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12" Type="http://schemas.openxmlformats.org/officeDocument/2006/relationships/table" Target="../tables/table12.xml"/><Relationship Id="rId17" Type="http://schemas.openxmlformats.org/officeDocument/2006/relationships/table" Target="../tables/table17.xml"/><Relationship Id="rId2" Type="http://schemas.openxmlformats.org/officeDocument/2006/relationships/table" Target="../tables/table2.xml"/><Relationship Id="rId16" Type="http://schemas.openxmlformats.org/officeDocument/2006/relationships/table" Target="../tables/table16.xml"/><Relationship Id="rId20" Type="http://schemas.openxmlformats.org/officeDocument/2006/relationships/table" Target="../tables/table20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11" Type="http://schemas.openxmlformats.org/officeDocument/2006/relationships/table" Target="../tables/table11.xml"/><Relationship Id="rId5" Type="http://schemas.openxmlformats.org/officeDocument/2006/relationships/table" Target="../tables/table5.xml"/><Relationship Id="rId15" Type="http://schemas.openxmlformats.org/officeDocument/2006/relationships/table" Target="../tables/table15.xml"/><Relationship Id="rId10" Type="http://schemas.openxmlformats.org/officeDocument/2006/relationships/table" Target="../tables/table10.xml"/><Relationship Id="rId19" Type="http://schemas.openxmlformats.org/officeDocument/2006/relationships/table" Target="../tables/table19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Relationship Id="rId14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949"/>
  <sheetViews>
    <sheetView tabSelected="1" topLeftCell="A66" workbookViewId="0">
      <selection activeCell="C68" sqref="C68"/>
    </sheetView>
  </sheetViews>
  <sheetFormatPr defaultColWidth="14.44140625" defaultRowHeight="15" customHeight="1"/>
  <cols>
    <col min="1" max="2" width="18.5546875" customWidth="1"/>
    <col min="3" max="3" width="65.109375" customWidth="1"/>
    <col min="4" max="4" width="10.6640625" customWidth="1"/>
    <col min="5" max="5" width="19.44140625" customWidth="1"/>
    <col min="6" max="6" width="21.109375" customWidth="1"/>
    <col min="7" max="8" width="25.109375" customWidth="1"/>
  </cols>
  <sheetData>
    <row r="1" spans="1:8" ht="93.75" customHeight="1">
      <c r="A1" s="53" t="s">
        <v>0</v>
      </c>
      <c r="B1" s="46"/>
      <c r="C1" s="46"/>
      <c r="D1" s="46"/>
      <c r="E1" s="46"/>
      <c r="F1" s="46"/>
      <c r="G1" s="46"/>
    </row>
    <row r="2" spans="1:8" ht="93.75" customHeight="1">
      <c r="A2" s="52" t="s">
        <v>1</v>
      </c>
      <c r="B2" s="46"/>
      <c r="C2" s="46"/>
      <c r="D2" s="46"/>
      <c r="E2" s="46"/>
      <c r="F2" s="46"/>
      <c r="G2" s="46"/>
      <c r="H2" s="1"/>
    </row>
    <row r="3" spans="1:8" ht="93.75" customHeight="1">
      <c r="A3" s="2"/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</row>
    <row r="4" spans="1:8" ht="93.75" customHeight="1">
      <c r="A4" s="4"/>
      <c r="B4" s="5" t="s">
        <v>7</v>
      </c>
      <c r="C4" s="6" t="s">
        <v>8</v>
      </c>
      <c r="D4" s="5">
        <v>1</v>
      </c>
      <c r="E4" s="30"/>
      <c r="F4" s="5">
        <f>D4*E4</f>
        <v>0</v>
      </c>
    </row>
    <row r="5" spans="1:8" ht="93.75" customHeight="1">
      <c r="A5" s="4"/>
      <c r="B5" s="5" t="s">
        <v>9</v>
      </c>
      <c r="C5" s="7" t="s">
        <v>10</v>
      </c>
      <c r="D5" s="5">
        <v>2</v>
      </c>
      <c r="E5" s="31"/>
      <c r="F5" s="5">
        <f t="shared" ref="F4:F6" si="0">D5*E5</f>
        <v>0</v>
      </c>
      <c r="G5" s="8"/>
    </row>
    <row r="6" spans="1:8" ht="93.75" customHeight="1">
      <c r="A6" s="4"/>
      <c r="B6" s="5" t="s">
        <v>11</v>
      </c>
      <c r="C6" s="5" t="s">
        <v>12</v>
      </c>
      <c r="D6" s="5">
        <v>2</v>
      </c>
      <c r="E6" s="32">
        <v>5</v>
      </c>
      <c r="F6" s="5">
        <f t="shared" si="0"/>
        <v>10</v>
      </c>
      <c r="G6" s="9"/>
    </row>
    <row r="7" spans="1:8" ht="93.75" customHeight="1">
      <c r="C7" s="9"/>
      <c r="D7" s="10"/>
      <c r="E7" s="7" t="s">
        <v>13</v>
      </c>
      <c r="F7" s="5">
        <f>SUM(F4:F6)</f>
        <v>10</v>
      </c>
      <c r="G7" s="9"/>
    </row>
    <row r="8" spans="1:8" ht="93.75" customHeight="1">
      <c r="A8" s="54" t="s">
        <v>14</v>
      </c>
      <c r="B8" s="54"/>
      <c r="C8" s="54"/>
      <c r="D8" s="54"/>
      <c r="E8" s="54"/>
      <c r="F8" s="55"/>
    </row>
    <row r="9" spans="1:8" ht="93.75" customHeight="1">
      <c r="A9" s="2"/>
      <c r="B9" s="3" t="s">
        <v>15</v>
      </c>
      <c r="C9" s="3" t="s">
        <v>3</v>
      </c>
      <c r="D9" s="3" t="s">
        <v>4</v>
      </c>
      <c r="E9" s="11" t="s">
        <v>16</v>
      </c>
      <c r="F9" s="3" t="s">
        <v>6</v>
      </c>
    </row>
    <row r="10" spans="1:8" ht="93.75" customHeight="1">
      <c r="A10" s="4"/>
      <c r="B10" s="5" t="s">
        <v>17</v>
      </c>
      <c r="C10" s="6" t="s">
        <v>18</v>
      </c>
      <c r="D10" s="5">
        <v>5</v>
      </c>
      <c r="E10" s="30"/>
      <c r="F10" s="5">
        <f t="shared" ref="F10:F12" si="1">D10*E10</f>
        <v>0</v>
      </c>
    </row>
    <row r="11" spans="1:8" ht="93.75" customHeight="1">
      <c r="A11" s="4"/>
      <c r="B11" s="5" t="s">
        <v>19</v>
      </c>
      <c r="C11" s="7" t="s">
        <v>20</v>
      </c>
      <c r="D11" s="5">
        <v>10</v>
      </c>
      <c r="E11" s="31">
        <v>1</v>
      </c>
      <c r="F11" s="5">
        <f t="shared" si="1"/>
        <v>10</v>
      </c>
      <c r="G11" s="8"/>
    </row>
    <row r="12" spans="1:8" ht="93.75" customHeight="1">
      <c r="A12" s="4"/>
      <c r="B12" s="5" t="s">
        <v>21</v>
      </c>
      <c r="C12" s="12" t="s">
        <v>22</v>
      </c>
      <c r="D12" s="5">
        <v>15</v>
      </c>
      <c r="E12" s="32"/>
      <c r="F12" s="5">
        <f t="shared" si="1"/>
        <v>0</v>
      </c>
      <c r="G12" s="9"/>
    </row>
    <row r="13" spans="1:8" ht="93.75" customHeight="1">
      <c r="C13" s="9"/>
      <c r="D13" s="10"/>
      <c r="E13" s="7" t="s">
        <v>23</v>
      </c>
      <c r="F13" s="5">
        <f>SUM(F10:F12)</f>
        <v>10</v>
      </c>
      <c r="G13" s="9"/>
    </row>
    <row r="14" spans="1:8" ht="93.75" customHeight="1">
      <c r="A14" s="45" t="s">
        <v>24</v>
      </c>
      <c r="B14" s="46"/>
      <c r="C14" s="46"/>
      <c r="D14" s="46"/>
      <c r="E14" s="46"/>
      <c r="F14" s="46"/>
      <c r="G14" s="46"/>
    </row>
    <row r="15" spans="1:8" ht="93.75" customHeight="1">
      <c r="B15" s="50" t="s">
        <v>25</v>
      </c>
      <c r="C15" s="46"/>
    </row>
    <row r="16" spans="1:8" ht="93.75" customHeight="1">
      <c r="B16" s="13" t="s">
        <v>26</v>
      </c>
      <c r="C16" s="14">
        <f>F7+F13</f>
        <v>20</v>
      </c>
    </row>
    <row r="17" spans="1:6" ht="93.75" customHeight="1">
      <c r="A17" s="48" t="s">
        <v>27</v>
      </c>
      <c r="B17" s="46"/>
      <c r="C17" s="46"/>
      <c r="D17" s="46"/>
      <c r="E17" s="46"/>
    </row>
    <row r="18" spans="1:6" ht="93.75" customHeight="1">
      <c r="B18" s="49" t="s">
        <v>28</v>
      </c>
      <c r="C18" s="46"/>
      <c r="D18" s="46"/>
      <c r="E18" s="46"/>
    </row>
    <row r="19" spans="1:6" ht="93.75" customHeight="1">
      <c r="B19" s="51" t="s">
        <v>29</v>
      </c>
      <c r="C19" s="46"/>
      <c r="D19" s="46"/>
      <c r="E19" s="46"/>
    </row>
    <row r="20" spans="1:6" ht="63.75" customHeight="1">
      <c r="B20" s="51" t="s">
        <v>30</v>
      </c>
      <c r="C20" s="46"/>
      <c r="D20" s="46"/>
      <c r="E20" s="46"/>
    </row>
    <row r="21" spans="1:6" ht="93.75" customHeight="1">
      <c r="A21" s="2"/>
      <c r="B21" s="3" t="s">
        <v>31</v>
      </c>
      <c r="C21" s="3" t="s">
        <v>32</v>
      </c>
      <c r="D21" s="3" t="s">
        <v>4</v>
      </c>
      <c r="E21" s="3" t="s">
        <v>33</v>
      </c>
      <c r="F21" s="3" t="s">
        <v>6</v>
      </c>
    </row>
    <row r="22" spans="1:6" ht="93.75" customHeight="1">
      <c r="A22" s="4"/>
      <c r="B22" s="3" t="s">
        <v>34</v>
      </c>
      <c r="C22" s="15" t="s">
        <v>35</v>
      </c>
      <c r="D22" s="5">
        <v>2</v>
      </c>
      <c r="E22" s="30">
        <v>2</v>
      </c>
      <c r="F22" s="5">
        <f t="shared" ref="F22:F34" si="2">D22*E22</f>
        <v>4</v>
      </c>
    </row>
    <row r="23" spans="1:6" ht="93.75" customHeight="1">
      <c r="A23" s="4"/>
      <c r="B23" s="3" t="s">
        <v>36</v>
      </c>
      <c r="C23" s="15" t="s">
        <v>37</v>
      </c>
      <c r="D23" s="5">
        <v>2</v>
      </c>
      <c r="E23" s="31">
        <v>2</v>
      </c>
      <c r="F23" s="5">
        <f t="shared" si="2"/>
        <v>4</v>
      </c>
    </row>
    <row r="24" spans="1:6" ht="93.75" customHeight="1">
      <c r="A24" s="4"/>
      <c r="B24" s="3" t="s">
        <v>38</v>
      </c>
      <c r="C24" s="15" t="s">
        <v>39</v>
      </c>
      <c r="D24" s="5">
        <v>1</v>
      </c>
      <c r="E24" s="32">
        <v>4</v>
      </c>
      <c r="F24" s="5">
        <f t="shared" si="2"/>
        <v>4</v>
      </c>
    </row>
    <row r="25" spans="1:6" ht="93.75" customHeight="1">
      <c r="A25" s="4"/>
      <c r="B25" s="3" t="s">
        <v>40</v>
      </c>
      <c r="C25" s="15" t="s">
        <v>41</v>
      </c>
      <c r="D25" s="5">
        <v>1</v>
      </c>
      <c r="E25" s="30">
        <v>2</v>
      </c>
      <c r="F25" s="5">
        <f t="shared" si="2"/>
        <v>2</v>
      </c>
    </row>
    <row r="26" spans="1:6" ht="93.75" customHeight="1">
      <c r="A26" s="4"/>
      <c r="B26" s="3" t="s">
        <v>42</v>
      </c>
      <c r="C26" s="15" t="s">
        <v>43</v>
      </c>
      <c r="D26" s="5">
        <v>1</v>
      </c>
      <c r="E26" s="31">
        <v>3</v>
      </c>
      <c r="F26" s="5">
        <f t="shared" si="2"/>
        <v>3</v>
      </c>
    </row>
    <row r="27" spans="1:6" ht="93.75" customHeight="1">
      <c r="A27" s="4"/>
      <c r="B27" s="3" t="s">
        <v>44</v>
      </c>
      <c r="C27" s="15" t="s">
        <v>45</v>
      </c>
      <c r="D27" s="5">
        <v>0.5</v>
      </c>
      <c r="E27" s="32">
        <v>5</v>
      </c>
      <c r="F27" s="5">
        <f t="shared" si="2"/>
        <v>2.5</v>
      </c>
    </row>
    <row r="28" spans="1:6" ht="93.75" customHeight="1">
      <c r="A28" s="4"/>
      <c r="B28" s="3" t="s">
        <v>46</v>
      </c>
      <c r="C28" s="15" t="s">
        <v>47</v>
      </c>
      <c r="D28" s="5">
        <v>0.5</v>
      </c>
      <c r="E28" s="30">
        <v>5</v>
      </c>
      <c r="F28" s="5">
        <f t="shared" si="2"/>
        <v>2.5</v>
      </c>
    </row>
    <row r="29" spans="1:6" ht="93.75" customHeight="1">
      <c r="A29" s="4"/>
      <c r="B29" s="3" t="s">
        <v>48</v>
      </c>
      <c r="C29" s="15" t="s">
        <v>49</v>
      </c>
      <c r="D29" s="5">
        <v>2</v>
      </c>
      <c r="E29" s="31">
        <v>2</v>
      </c>
      <c r="F29" s="5">
        <f t="shared" si="2"/>
        <v>4</v>
      </c>
    </row>
    <row r="30" spans="1:6" ht="93.75" customHeight="1">
      <c r="A30" s="4"/>
      <c r="B30" s="3" t="s">
        <v>50</v>
      </c>
      <c r="C30" s="15" t="s">
        <v>51</v>
      </c>
      <c r="D30" s="5">
        <v>1</v>
      </c>
      <c r="E30" s="32">
        <v>2</v>
      </c>
      <c r="F30" s="5">
        <f t="shared" si="2"/>
        <v>2</v>
      </c>
    </row>
    <row r="31" spans="1:6" ht="93.75" customHeight="1">
      <c r="A31" s="4"/>
      <c r="B31" s="3" t="s">
        <v>52</v>
      </c>
      <c r="C31" s="15" t="s">
        <v>53</v>
      </c>
      <c r="D31" s="5">
        <v>1</v>
      </c>
      <c r="E31" s="30">
        <v>2</v>
      </c>
      <c r="F31" s="5">
        <f t="shared" si="2"/>
        <v>2</v>
      </c>
    </row>
    <row r="32" spans="1:6" ht="93.75" customHeight="1">
      <c r="A32" s="4"/>
      <c r="B32" s="3" t="s">
        <v>54</v>
      </c>
      <c r="C32" s="15" t="s">
        <v>55</v>
      </c>
      <c r="D32" s="5">
        <v>1</v>
      </c>
      <c r="E32" s="31">
        <v>4</v>
      </c>
      <c r="F32" s="5">
        <f t="shared" si="2"/>
        <v>4</v>
      </c>
    </row>
    <row r="33" spans="1:7" ht="93.75" customHeight="1">
      <c r="A33" s="4"/>
      <c r="B33" s="3" t="s">
        <v>56</v>
      </c>
      <c r="C33" s="15" t="s">
        <v>57</v>
      </c>
      <c r="D33" s="5">
        <v>1</v>
      </c>
      <c r="E33" s="32">
        <v>4</v>
      </c>
      <c r="F33" s="5">
        <f t="shared" si="2"/>
        <v>4</v>
      </c>
    </row>
    <row r="34" spans="1:7" ht="93.75" customHeight="1">
      <c r="A34" s="4"/>
      <c r="B34" s="3" t="s">
        <v>58</v>
      </c>
      <c r="C34" s="15" t="s">
        <v>59</v>
      </c>
      <c r="D34" s="5">
        <v>1</v>
      </c>
      <c r="E34" s="31">
        <v>2</v>
      </c>
      <c r="F34" s="5">
        <f t="shared" si="2"/>
        <v>2</v>
      </c>
    </row>
    <row r="35" spans="1:7" ht="93.75" customHeight="1">
      <c r="C35" s="9"/>
      <c r="D35" s="10"/>
      <c r="E35" s="7" t="s">
        <v>23</v>
      </c>
      <c r="F35" s="5">
        <f>SUM(F22:F34)</f>
        <v>40</v>
      </c>
      <c r="G35" s="9"/>
    </row>
    <row r="36" spans="1:7" ht="93.75" customHeight="1">
      <c r="A36" s="16" t="s">
        <v>60</v>
      </c>
    </row>
    <row r="37" spans="1:7" ht="93.75" customHeight="1">
      <c r="B37" s="13" t="s">
        <v>61</v>
      </c>
      <c r="C37" s="14">
        <f>0.6+(0.01*F35)</f>
        <v>1</v>
      </c>
    </row>
    <row r="38" spans="1:7" ht="93.75" customHeight="1"/>
    <row r="39" spans="1:7" ht="93.75" customHeight="1">
      <c r="B39" s="3" t="s">
        <v>31</v>
      </c>
      <c r="C39" s="3" t="s">
        <v>32</v>
      </c>
      <c r="D39" s="3" t="s">
        <v>4</v>
      </c>
      <c r="E39" s="3" t="s">
        <v>33</v>
      </c>
      <c r="F39" s="3" t="s">
        <v>6</v>
      </c>
    </row>
    <row r="40" spans="1:7" ht="93.75" customHeight="1">
      <c r="B40" s="17" t="s">
        <v>62</v>
      </c>
      <c r="C40" s="18" t="s">
        <v>63</v>
      </c>
      <c r="D40" s="5">
        <v>1.5</v>
      </c>
      <c r="E40" s="31">
        <v>1</v>
      </c>
      <c r="F40" s="5">
        <f t="shared" ref="F40:F47" si="3">D40*E40</f>
        <v>1.5</v>
      </c>
    </row>
    <row r="41" spans="1:7" ht="93.75" customHeight="1">
      <c r="B41" s="17" t="s">
        <v>64</v>
      </c>
      <c r="C41" s="18" t="s">
        <v>65</v>
      </c>
      <c r="D41" s="5">
        <v>0.5</v>
      </c>
      <c r="E41" s="31">
        <v>2</v>
      </c>
      <c r="F41" s="5">
        <f t="shared" si="3"/>
        <v>1</v>
      </c>
    </row>
    <row r="42" spans="1:7" ht="93.75" customHeight="1">
      <c r="B42" s="17" t="s">
        <v>66</v>
      </c>
      <c r="C42" s="19" t="s">
        <v>67</v>
      </c>
      <c r="D42" s="5">
        <v>1</v>
      </c>
      <c r="E42" s="31">
        <v>2.5</v>
      </c>
      <c r="F42" s="5">
        <f t="shared" si="3"/>
        <v>2.5</v>
      </c>
    </row>
    <row r="43" spans="1:7" ht="93.75" customHeight="1">
      <c r="B43" s="17" t="s">
        <v>68</v>
      </c>
      <c r="C43" s="18" t="s">
        <v>69</v>
      </c>
      <c r="D43" s="5">
        <v>0.5</v>
      </c>
      <c r="E43" s="31">
        <v>2</v>
      </c>
      <c r="F43" s="5">
        <f t="shared" si="3"/>
        <v>1</v>
      </c>
    </row>
    <row r="44" spans="1:7" ht="93.75" customHeight="1">
      <c r="B44" s="17" t="s">
        <v>70</v>
      </c>
      <c r="C44" s="19" t="s">
        <v>71</v>
      </c>
      <c r="D44" s="5">
        <v>1</v>
      </c>
      <c r="E44" s="31">
        <v>3</v>
      </c>
      <c r="F44" s="5">
        <f t="shared" si="3"/>
        <v>3</v>
      </c>
    </row>
    <row r="45" spans="1:7" ht="93.75" customHeight="1">
      <c r="B45" s="17" t="s">
        <v>72</v>
      </c>
      <c r="C45" s="18" t="s">
        <v>73</v>
      </c>
      <c r="D45" s="5">
        <v>2</v>
      </c>
      <c r="E45" s="31">
        <v>4</v>
      </c>
      <c r="F45" s="5">
        <f t="shared" si="3"/>
        <v>8</v>
      </c>
    </row>
    <row r="46" spans="1:7" ht="93.75" customHeight="1">
      <c r="B46" s="17" t="s">
        <v>74</v>
      </c>
      <c r="C46" s="19" t="s">
        <v>75</v>
      </c>
      <c r="D46" s="5">
        <v>-1</v>
      </c>
      <c r="E46" s="31">
        <v>5</v>
      </c>
      <c r="F46" s="5">
        <f t="shared" si="3"/>
        <v>-5</v>
      </c>
    </row>
    <row r="47" spans="1:7" ht="93.75" customHeight="1">
      <c r="B47" s="17" t="s">
        <v>76</v>
      </c>
      <c r="C47" s="18" t="s">
        <v>77</v>
      </c>
      <c r="D47" s="5">
        <v>2</v>
      </c>
      <c r="E47" s="31">
        <v>3</v>
      </c>
      <c r="F47" s="5">
        <f t="shared" si="3"/>
        <v>6</v>
      </c>
    </row>
    <row r="48" spans="1:7" ht="93.75" customHeight="1">
      <c r="C48" s="9"/>
      <c r="D48" s="10"/>
      <c r="E48" s="7" t="s">
        <v>23</v>
      </c>
      <c r="F48" s="5">
        <f>SUM(F40:F47)</f>
        <v>18</v>
      </c>
    </row>
    <row r="49" spans="1:7" ht="93.75" customHeight="1">
      <c r="A49" s="52" t="s">
        <v>78</v>
      </c>
      <c r="B49" s="46"/>
      <c r="C49" s="46"/>
      <c r="D49" s="46"/>
      <c r="E49" s="46"/>
      <c r="F49" s="46"/>
      <c r="G49" s="46"/>
    </row>
    <row r="50" spans="1:7" ht="93.75" customHeight="1">
      <c r="B50" s="50" t="s">
        <v>79</v>
      </c>
      <c r="C50" s="46"/>
    </row>
    <row r="51" spans="1:7" ht="93.75" customHeight="1">
      <c r="B51" s="13" t="s">
        <v>80</v>
      </c>
      <c r="C51" s="14">
        <f>1.4+(-0.03*F48)</f>
        <v>0.85999999999999988</v>
      </c>
    </row>
    <row r="52" spans="1:7" ht="93.75" customHeight="1">
      <c r="A52" s="45" t="s">
        <v>81</v>
      </c>
      <c r="B52" s="46"/>
      <c r="C52" s="46"/>
      <c r="D52" s="46"/>
      <c r="E52" s="46"/>
      <c r="F52" s="46"/>
      <c r="G52" s="46"/>
    </row>
    <row r="53" spans="1:7" ht="93.75" customHeight="1">
      <c r="B53" s="50" t="s">
        <v>82</v>
      </c>
      <c r="C53" s="46"/>
    </row>
    <row r="54" spans="1:7" ht="93.75" customHeight="1">
      <c r="B54" s="13" t="s">
        <v>83</v>
      </c>
      <c r="C54" s="14">
        <f>C16*C37*C51</f>
        <v>17.199999999999996</v>
      </c>
    </row>
    <row r="55" spans="1:7" ht="93.75" customHeight="1">
      <c r="C55" s="20" t="s">
        <v>84</v>
      </c>
    </row>
    <row r="56" spans="1:7" ht="93.75" customHeight="1">
      <c r="A56" s="45" t="s">
        <v>85</v>
      </c>
      <c r="B56" s="46"/>
      <c r="C56" s="46"/>
      <c r="D56" s="46"/>
      <c r="E56" s="46"/>
      <c r="F56" s="46"/>
      <c r="G56" s="46"/>
    </row>
    <row r="57" spans="1:7" ht="93.75" customHeight="1">
      <c r="B57" s="40" t="s">
        <v>86</v>
      </c>
      <c r="C57" s="41"/>
      <c r="D57" s="42"/>
    </row>
    <row r="58" spans="1:7" ht="93.75" customHeight="1">
      <c r="B58" s="47" t="s">
        <v>87</v>
      </c>
      <c r="C58" s="42"/>
      <c r="D58" s="21" t="s">
        <v>88</v>
      </c>
      <c r="E58" s="22" t="s">
        <v>89</v>
      </c>
      <c r="F58" s="22" t="s">
        <v>90</v>
      </c>
      <c r="G58" s="23"/>
    </row>
    <row r="59" spans="1:7" ht="93.75" customHeight="1">
      <c r="B59" s="24" t="s">
        <v>91</v>
      </c>
      <c r="C59" s="5">
        <f>C54</f>
        <v>17.199999999999996</v>
      </c>
      <c r="D59" s="25" t="s">
        <v>92</v>
      </c>
      <c r="E59" s="33">
        <v>20</v>
      </c>
      <c r="F59" s="5">
        <f>C59*E59</f>
        <v>343.99999999999989</v>
      </c>
    </row>
    <row r="60" spans="1:7" ht="93.75" customHeight="1">
      <c r="A60" s="45" t="s">
        <v>93</v>
      </c>
      <c r="B60" s="46"/>
      <c r="C60" s="46"/>
      <c r="D60" s="46"/>
      <c r="E60" s="46"/>
      <c r="F60" s="46"/>
      <c r="G60" s="46"/>
    </row>
    <row r="61" spans="1:7" ht="93.75" customHeight="1">
      <c r="B61" s="40" t="s">
        <v>94</v>
      </c>
      <c r="C61" s="41"/>
      <c r="D61" s="41"/>
      <c r="E61" s="42"/>
    </row>
    <row r="62" spans="1:7" ht="93.75" customHeight="1">
      <c r="B62" s="40" t="s">
        <v>99</v>
      </c>
      <c r="C62" s="41"/>
      <c r="D62" s="41"/>
      <c r="E62" s="42"/>
    </row>
    <row r="63" spans="1:7" ht="93.75" customHeight="1">
      <c r="B63" s="40" t="s">
        <v>100</v>
      </c>
      <c r="C63" s="41"/>
      <c r="D63" s="41"/>
      <c r="E63" s="42"/>
    </row>
    <row r="64" spans="1:7" ht="93.75" customHeight="1">
      <c r="B64" s="40" t="s">
        <v>101</v>
      </c>
      <c r="C64" s="41"/>
      <c r="D64" s="41"/>
      <c r="E64" s="42"/>
    </row>
    <row r="65" spans="2:6" ht="93.75" customHeight="1">
      <c r="B65" s="40" t="s">
        <v>95</v>
      </c>
      <c r="C65" s="41"/>
      <c r="D65" s="41"/>
      <c r="E65" s="42"/>
    </row>
    <row r="66" spans="2:6" ht="93.75" customHeight="1">
      <c r="B66" s="43" t="s">
        <v>96</v>
      </c>
      <c r="C66" s="44"/>
      <c r="D66" s="38" t="s">
        <v>88</v>
      </c>
      <c r="E66" s="39" t="s">
        <v>89</v>
      </c>
      <c r="F66" s="39" t="s">
        <v>97</v>
      </c>
    </row>
    <row r="67" spans="2:6" ht="93.75" customHeight="1">
      <c r="B67" s="34" t="s">
        <v>98</v>
      </c>
      <c r="C67" s="35">
        <v>344</v>
      </c>
      <c r="D67" s="36" t="s">
        <v>92</v>
      </c>
      <c r="E67" s="33">
        <v>150</v>
      </c>
      <c r="F67" s="37">
        <f>C67*E67</f>
        <v>51600</v>
      </c>
    </row>
    <row r="68" spans="2:6" ht="93.75" customHeight="1">
      <c r="B68" s="26"/>
      <c r="C68" s="27"/>
      <c r="D68" s="28"/>
      <c r="E68" s="27"/>
      <c r="F68" s="29"/>
    </row>
    <row r="69" spans="2:6" ht="15.75" customHeight="1"/>
    <row r="70" spans="2:6" ht="15.75" customHeight="1"/>
    <row r="71" spans="2:6" ht="15.75" customHeight="1"/>
    <row r="72" spans="2:6" ht="15.75" customHeight="1"/>
    <row r="73" spans="2:6" ht="15.75" customHeight="1"/>
    <row r="74" spans="2:6" ht="15.75" customHeight="1"/>
    <row r="75" spans="2:6" ht="15.75" customHeight="1"/>
    <row r="76" spans="2:6" ht="15.75" customHeight="1"/>
    <row r="77" spans="2:6" ht="15.75" customHeight="1"/>
    <row r="78" spans="2:6" ht="15.75" customHeight="1"/>
    <row r="79" spans="2:6" ht="15.75" customHeight="1"/>
    <row r="80" spans="2:6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</sheetData>
  <mergeCells count="23">
    <mergeCell ref="A1:G1"/>
    <mergeCell ref="A2:G2"/>
    <mergeCell ref="A14:G14"/>
    <mergeCell ref="B15:C15"/>
    <mergeCell ref="A8:F8"/>
    <mergeCell ref="A17:E17"/>
    <mergeCell ref="B18:E18"/>
    <mergeCell ref="B50:C50"/>
    <mergeCell ref="B53:C53"/>
    <mergeCell ref="B19:E19"/>
    <mergeCell ref="B20:E20"/>
    <mergeCell ref="A49:G49"/>
    <mergeCell ref="A52:G52"/>
    <mergeCell ref="B64:E64"/>
    <mergeCell ref="B65:E65"/>
    <mergeCell ref="B66:C66"/>
    <mergeCell ref="A56:G56"/>
    <mergeCell ref="B57:D57"/>
    <mergeCell ref="B58:C58"/>
    <mergeCell ref="A60:G60"/>
    <mergeCell ref="B61:E61"/>
    <mergeCell ref="B62:E62"/>
    <mergeCell ref="B63:E63"/>
  </mergeCells>
  <pageMargins left="0.511811024" right="0.511811024" top="0.78740157499999996" bottom="0.78740157499999996" header="0.31496062000000002" footer="0.31496062000000002"/>
  <tableParts count="20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yWeeeg _</cp:lastModifiedBy>
  <dcterms:modified xsi:type="dcterms:W3CDTF">2023-12-08T00:49:44Z</dcterms:modified>
</cp:coreProperties>
</file>