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hlui\OneDrive\Área de Trabalho\Luis Henrique\ESTUDOS\FIAP\Tech Challenge\Fase 3\bigdata_covid\Tabelas e Gráficos\"/>
    </mc:Choice>
  </mc:AlternateContent>
  <xr:revisionPtr revIDLastSave="0" documentId="13_ncr:1_{69DC7F15-1740-420C-87F3-F7367784C1C5}" xr6:coauthVersionLast="47" xr6:coauthVersionMax="47" xr10:uidLastSave="{00000000-0000-0000-0000-000000000000}"/>
  <bookViews>
    <workbookView xWindow="28680" yWindow="-120" windowWidth="20730" windowHeight="11040" activeTab="2" xr2:uid="{00000000-000D-0000-FFFF-FFFF00000000}"/>
  </bookViews>
  <sheets>
    <sheet name="Total por Mês" sheetId="1" r:id="rId1"/>
    <sheet name="Fez Exame" sheetId="2" r:id="rId2"/>
    <sheet name="Resultados Exame" sheetId="3" r:id="rId3"/>
    <sheet name="Trabalho" sheetId="4" r:id="rId4"/>
    <sheet name="Auxílio" sheetId="5" r:id="rId5"/>
    <sheet name="Escolaridade" sheetId="6" r:id="rId6"/>
  </sheets>
  <definedNames>
    <definedName name="_xlnm._FilterDatabase" localSheetId="1" hidden="1">'Fez Exame'!$A$1:$E$1</definedName>
    <definedName name="_xlnm._FilterDatabase" localSheetId="2" hidden="1">'Resultados Exame'!$AA$36:$AF$41</definedName>
    <definedName name="_xlnm._FilterDatabase" localSheetId="0" hidden="1">'Total por Mês'!$A$1:$B$28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8" i="3" l="1"/>
  <c r="AD38" i="3"/>
  <c r="AC38" i="3"/>
  <c r="AB38" i="3"/>
  <c r="I42" i="3"/>
  <c r="T62" i="3"/>
  <c r="S62" i="3"/>
  <c r="R62" i="3"/>
  <c r="Q62" i="3"/>
  <c r="P62" i="3"/>
  <c r="O62" i="3"/>
  <c r="N62" i="3"/>
  <c r="M62" i="3"/>
  <c r="L62" i="3"/>
  <c r="K62" i="3"/>
  <c r="J62" i="3"/>
  <c r="I62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I41" i="3"/>
  <c r="I40" i="3"/>
  <c r="I39" i="3"/>
  <c r="I38" i="3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2"/>
  <c r="T2" i="4"/>
  <c r="T2" i="5"/>
  <c r="T2" i="6"/>
  <c r="T2" i="1"/>
  <c r="H7" i="3"/>
  <c r="O7" i="3" s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H28" i="3"/>
  <c r="O28" i="3" s="1"/>
  <c r="H27" i="3"/>
  <c r="O27" i="3" s="1"/>
  <c r="H26" i="3"/>
  <c r="O26" i="3" s="1"/>
  <c r="H25" i="3"/>
  <c r="O25" i="3" s="1"/>
  <c r="H24" i="3"/>
  <c r="O24" i="3" s="1"/>
  <c r="H23" i="3"/>
  <c r="O23" i="3" s="1"/>
  <c r="H22" i="3"/>
  <c r="O22" i="3" s="1"/>
  <c r="H21" i="3"/>
  <c r="O21" i="3" s="1"/>
  <c r="H20" i="3"/>
  <c r="O20" i="3" s="1"/>
  <c r="H19" i="3"/>
  <c r="O19" i="3" s="1"/>
  <c r="H18" i="3"/>
  <c r="O18" i="3" s="1"/>
  <c r="H17" i="3"/>
  <c r="O17" i="3" s="1"/>
  <c r="H16" i="3"/>
  <c r="O16" i="3" s="1"/>
  <c r="H15" i="3"/>
  <c r="O15" i="3" s="1"/>
  <c r="H14" i="3"/>
  <c r="O14" i="3" s="1"/>
  <c r="H13" i="3"/>
  <c r="O13" i="3" s="1"/>
  <c r="H12" i="3"/>
  <c r="O12" i="3" s="1"/>
  <c r="H11" i="3"/>
  <c r="O11" i="3" s="1"/>
  <c r="H10" i="3"/>
  <c r="O10" i="3" s="1"/>
  <c r="H9" i="3"/>
  <c r="O9" i="3" s="1"/>
  <c r="H8" i="3"/>
  <c r="O8" i="3" s="1"/>
  <c r="H6" i="3"/>
  <c r="O6" i="3" s="1"/>
  <c r="H5" i="3"/>
  <c r="O5" i="3" s="1"/>
  <c r="H4" i="3"/>
  <c r="O4" i="3" s="1"/>
  <c r="H3" i="3"/>
  <c r="O3" i="3" s="1"/>
  <c r="H2" i="3"/>
  <c r="O2" i="3" s="1"/>
  <c r="C30" i="3"/>
  <c r="K42" i="3" l="1"/>
  <c r="J42" i="3"/>
  <c r="L42" i="3"/>
  <c r="I34" i="3"/>
  <c r="I36" i="3" s="1"/>
  <c r="O34" i="3"/>
  <c r="J34" i="3"/>
  <c r="J36" i="3" s="1"/>
  <c r="L28" i="3"/>
  <c r="K25" i="3"/>
  <c r="H39" i="3"/>
  <c r="L24" i="3"/>
  <c r="P5" i="3"/>
  <c r="H41" i="3"/>
  <c r="H42" i="3"/>
  <c r="P14" i="3"/>
  <c r="L22" i="3"/>
  <c r="K15" i="3"/>
  <c r="P16" i="3"/>
  <c r="K26" i="3"/>
  <c r="L7" i="3"/>
  <c r="P25" i="3"/>
  <c r="H40" i="3"/>
  <c r="P7" i="3"/>
  <c r="K7" i="3"/>
  <c r="H38" i="3"/>
  <c r="K39" i="3"/>
  <c r="K45" i="3" s="1"/>
  <c r="N38" i="3"/>
  <c r="K41" i="3"/>
  <c r="J38" i="3"/>
  <c r="T42" i="3"/>
  <c r="T48" i="3" s="1"/>
  <c r="K40" i="3"/>
  <c r="M38" i="3"/>
  <c r="M39" i="3"/>
  <c r="M40" i="3"/>
  <c r="M41" i="3"/>
  <c r="M42" i="3"/>
  <c r="N42" i="3"/>
  <c r="J39" i="3"/>
  <c r="O38" i="3"/>
  <c r="O39" i="3"/>
  <c r="O40" i="3"/>
  <c r="O41" i="3"/>
  <c r="O42" i="3"/>
  <c r="N40" i="3"/>
  <c r="J40" i="3"/>
  <c r="L38" i="3"/>
  <c r="P38" i="3"/>
  <c r="P39" i="3"/>
  <c r="P40" i="3"/>
  <c r="P41" i="3"/>
  <c r="P42" i="3"/>
  <c r="N41" i="3"/>
  <c r="J41" i="3"/>
  <c r="L39" i="3"/>
  <c r="L45" i="3" s="1"/>
  <c r="Q38" i="3"/>
  <c r="Q39" i="3"/>
  <c r="Q40" i="3"/>
  <c r="Q41" i="3"/>
  <c r="Q42" i="3"/>
  <c r="N39" i="3"/>
  <c r="L40" i="3"/>
  <c r="R38" i="3"/>
  <c r="R39" i="3"/>
  <c r="R45" i="3" s="1"/>
  <c r="R40" i="3"/>
  <c r="R41" i="3"/>
  <c r="R42" i="3"/>
  <c r="K38" i="3"/>
  <c r="L41" i="3"/>
  <c r="S38" i="3"/>
  <c r="S39" i="3"/>
  <c r="S40" i="3"/>
  <c r="S41" i="3"/>
  <c r="S42" i="3"/>
  <c r="T38" i="3"/>
  <c r="T39" i="3"/>
  <c r="T40" i="3"/>
  <c r="T41" i="3"/>
  <c r="P2" i="3"/>
  <c r="P11" i="3"/>
  <c r="P20" i="3"/>
  <c r="P3" i="3"/>
  <c r="P12" i="3"/>
  <c r="P22" i="3"/>
  <c r="P23" i="3"/>
  <c r="L20" i="3"/>
  <c r="P6" i="3"/>
  <c r="P15" i="3"/>
  <c r="P24" i="3"/>
  <c r="P8" i="3"/>
  <c r="P17" i="3"/>
  <c r="P26" i="3"/>
  <c r="K27" i="3"/>
  <c r="K23" i="3"/>
  <c r="K18" i="3"/>
  <c r="L12" i="3"/>
  <c r="P9" i="3"/>
  <c r="P18" i="3"/>
  <c r="P27" i="3"/>
  <c r="P10" i="3"/>
  <c r="P19" i="3"/>
  <c r="P28" i="3"/>
  <c r="K28" i="3"/>
  <c r="L25" i="3"/>
  <c r="K20" i="3"/>
  <c r="L17" i="3"/>
  <c r="K12" i="3"/>
  <c r="L9" i="3"/>
  <c r="K4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L14" i="3"/>
  <c r="K9" i="3"/>
  <c r="L6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P13" i="3"/>
  <c r="K17" i="3"/>
  <c r="L27" i="3"/>
  <c r="K22" i="3"/>
  <c r="L19" i="3"/>
  <c r="K14" i="3"/>
  <c r="L11" i="3"/>
  <c r="K6" i="3"/>
  <c r="L3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P21" i="3"/>
  <c r="K19" i="3"/>
  <c r="L16" i="3"/>
  <c r="K11" i="3"/>
  <c r="L8" i="3"/>
  <c r="K3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L4" i="3"/>
  <c r="P4" i="3"/>
  <c r="K24" i="3"/>
  <c r="L21" i="3"/>
  <c r="K16" i="3"/>
  <c r="L13" i="3"/>
  <c r="K8" i="3"/>
  <c r="L5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L26" i="3"/>
  <c r="K21" i="3"/>
  <c r="L18" i="3"/>
  <c r="K13" i="3"/>
  <c r="L10" i="3"/>
  <c r="K5" i="3"/>
  <c r="L2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L23" i="3"/>
  <c r="L15" i="3"/>
  <c r="K10" i="3"/>
  <c r="K2" i="3"/>
  <c r="J29" i="3"/>
  <c r="O30" i="3"/>
  <c r="O29" i="3"/>
  <c r="U20" i="3" l="1"/>
  <c r="U12" i="3"/>
  <c r="U4" i="3"/>
  <c r="U2" i="3"/>
  <c r="U13" i="3"/>
  <c r="U5" i="3"/>
  <c r="U27" i="3"/>
  <c r="U19" i="3"/>
  <c r="U11" i="3"/>
  <c r="U3" i="3"/>
  <c r="U26" i="3"/>
  <c r="U18" i="3"/>
  <c r="U10" i="3"/>
  <c r="U25" i="3"/>
  <c r="U17" i="3"/>
  <c r="U9" i="3"/>
  <c r="U21" i="3"/>
  <c r="U24" i="3"/>
  <c r="U16" i="3"/>
  <c r="U8" i="3"/>
  <c r="U23" i="3"/>
  <c r="U15" i="3"/>
  <c r="U7" i="3"/>
  <c r="U28" i="3"/>
  <c r="U22" i="3"/>
  <c r="U14" i="3"/>
  <c r="U6" i="3"/>
  <c r="O35" i="3"/>
  <c r="J64" i="3"/>
  <c r="K48" i="3"/>
  <c r="I64" i="3"/>
  <c r="J48" i="3"/>
  <c r="N48" i="3"/>
  <c r="O64" i="3"/>
  <c r="M48" i="3"/>
  <c r="I48" i="3"/>
  <c r="Q48" i="3"/>
  <c r="P48" i="3"/>
  <c r="O48" i="3"/>
  <c r="R48" i="3"/>
  <c r="S48" i="3"/>
  <c r="Q47" i="3"/>
  <c r="P47" i="3"/>
  <c r="O47" i="3"/>
  <c r="L48" i="3"/>
  <c r="S32" i="3"/>
  <c r="R32" i="3"/>
  <c r="Q32" i="3"/>
  <c r="P32" i="3"/>
  <c r="O32" i="3"/>
  <c r="N32" i="3"/>
  <c r="M32" i="3"/>
  <c r="T32" i="3"/>
  <c r="R44" i="3"/>
  <c r="L44" i="3"/>
  <c r="K34" i="3"/>
  <c r="K36" i="3" s="1"/>
  <c r="S45" i="3"/>
  <c r="T45" i="3"/>
  <c r="T34" i="3"/>
  <c r="T64" i="3" s="1"/>
  <c r="Q34" i="3"/>
  <c r="Q64" i="3" s="1"/>
  <c r="M34" i="3"/>
  <c r="M64" i="3" s="1"/>
  <c r="L34" i="3"/>
  <c r="L36" i="3" s="1"/>
  <c r="R34" i="3"/>
  <c r="R64" i="3" s="1"/>
  <c r="S34" i="3"/>
  <c r="S64" i="3" s="1"/>
  <c r="L47" i="3"/>
  <c r="N45" i="3"/>
  <c r="N47" i="3"/>
  <c r="M47" i="3"/>
  <c r="S47" i="3"/>
  <c r="Q45" i="3"/>
  <c r="P45" i="3"/>
  <c r="O45" i="3"/>
  <c r="M45" i="3"/>
  <c r="P34" i="3"/>
  <c r="P64" i="3" s="1"/>
  <c r="N34" i="3"/>
  <c r="N64" i="3" s="1"/>
  <c r="T47" i="3"/>
  <c r="J45" i="3"/>
  <c r="T46" i="3"/>
  <c r="N46" i="3"/>
  <c r="K47" i="3"/>
  <c r="L46" i="3"/>
  <c r="J46" i="3"/>
  <c r="O31" i="3"/>
  <c r="R47" i="3"/>
  <c r="Q46" i="3"/>
  <c r="P46" i="3"/>
  <c r="O46" i="3"/>
  <c r="M46" i="3"/>
  <c r="R46" i="3"/>
  <c r="S46" i="3"/>
  <c r="L29" i="3"/>
  <c r="K46" i="3"/>
  <c r="K44" i="3"/>
  <c r="L30" i="3"/>
  <c r="R29" i="3"/>
  <c r="S44" i="3"/>
  <c r="J44" i="3"/>
  <c r="T44" i="3"/>
  <c r="N44" i="3"/>
  <c r="S31" i="3"/>
  <c r="L31" i="3"/>
  <c r="K29" i="3"/>
  <c r="K30" i="3"/>
  <c r="Q44" i="3"/>
  <c r="P44" i="3"/>
  <c r="O44" i="3"/>
  <c r="M44" i="3"/>
  <c r="I46" i="3"/>
  <c r="I45" i="3"/>
  <c r="J47" i="3"/>
  <c r="I47" i="3"/>
  <c r="I44" i="3"/>
  <c r="N30" i="3"/>
  <c r="M29" i="3"/>
  <c r="T30" i="3"/>
  <c r="Q30" i="3"/>
  <c r="P30" i="3"/>
  <c r="M30" i="3"/>
  <c r="T31" i="3"/>
  <c r="R30" i="3"/>
  <c r="T29" i="3"/>
  <c r="S29" i="3"/>
  <c r="P29" i="3"/>
  <c r="S30" i="3"/>
  <c r="R31" i="3"/>
  <c r="Q29" i="3"/>
  <c r="N31" i="3"/>
  <c r="N29" i="3"/>
  <c r="P31" i="3"/>
  <c r="M31" i="3"/>
  <c r="Q31" i="3"/>
  <c r="O36" i="3" l="1"/>
  <c r="P36" i="3" s="1"/>
  <c r="N51" i="3"/>
  <c r="K64" i="3"/>
  <c r="L64" i="3"/>
  <c r="S53" i="3"/>
  <c r="R53" i="3"/>
  <c r="Q53" i="3"/>
  <c r="P53" i="3"/>
  <c r="O53" i="3"/>
  <c r="N53" i="3"/>
  <c r="M53" i="3"/>
  <c r="T53" i="3"/>
  <c r="L50" i="3"/>
  <c r="O52" i="3"/>
  <c r="S52" i="3"/>
  <c r="Q52" i="3"/>
  <c r="L52" i="3"/>
  <c r="T52" i="3"/>
  <c r="R52" i="3"/>
  <c r="N52" i="3"/>
  <c r="N50" i="3"/>
  <c r="O50" i="3"/>
  <c r="O51" i="3"/>
  <c r="P52" i="3"/>
  <c r="P50" i="3"/>
  <c r="L51" i="3"/>
  <c r="T51" i="3"/>
  <c r="P51" i="3"/>
  <c r="R51" i="3"/>
  <c r="J50" i="3"/>
  <c r="M51" i="3"/>
  <c r="Q51" i="3"/>
  <c r="K51" i="3"/>
  <c r="S51" i="3"/>
  <c r="M50" i="3"/>
  <c r="K50" i="3"/>
  <c r="T50" i="3"/>
  <c r="R50" i="3"/>
  <c r="Q50" i="3"/>
  <c r="S50" i="3"/>
  <c r="M52" i="3"/>
</calcChain>
</file>

<file path=xl/sharedStrings.xml><?xml version="1.0" encoding="utf-8"?>
<sst xmlns="http://schemas.openxmlformats.org/spreadsheetml/2006/main" count="308" uniqueCount="84">
  <si>
    <t>UF</t>
  </si>
  <si>
    <t>total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</si>
  <si>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</si>
  <si>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</si>
  <si>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</si>
  <si>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</si>
  <si>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</si>
  <si>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</si>
  <si>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</si>
  <si>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</si>
  <si>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</si>
  <si>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</si>
  <si>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</si>
  <si>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</si>
  <si>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</si>
  <si>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Paraná</t>
  </si>
  <si>
    <t>Paraíba</t>
  </si>
  <si>
    <t>Pará</t>
  </si>
  <si>
    <t>Pernambuco</t>
  </si>
  <si>
    <t>Piauí</t>
  </si>
  <si>
    <t>Rio Grande do Norte</t>
  </si>
  <si>
    <t>Rio Grande do Sul</t>
  </si>
  <si>
    <t>Rio de Janeiro</t>
  </si>
  <si>
    <t>Rondônia</t>
  </si>
  <si>
    <t>Roraima</t>
  </si>
  <si>
    <t>Santa Catarina</t>
  </si>
  <si>
    <t>Sergipe</t>
  </si>
  <si>
    <t>São Paulo</t>
  </si>
  <si>
    <t>Tocantins</t>
  </si>
  <si>
    <t>Ignorado</t>
  </si>
  <si>
    <t xml:space="preserve">Não </t>
  </si>
  <si>
    <t>Sim</t>
  </si>
  <si>
    <t>Negativo</t>
  </si>
  <si>
    <t>Positivo</t>
  </si>
  <si>
    <t>Não</t>
  </si>
  <si>
    <t>Fundamental completa</t>
  </si>
  <si>
    <t>Fundamental incompleto</t>
  </si>
  <si>
    <t>Médio completo</t>
  </si>
  <si>
    <t>Médio incompleto</t>
  </si>
  <si>
    <t>Pós-graduação, mestrado ou doutorado</t>
  </si>
  <si>
    <t>Sem instrução</t>
  </si>
  <si>
    <t>Superior completo</t>
  </si>
  <si>
    <t>Superior incompleto</t>
  </si>
  <si>
    <t>RR</t>
  </si>
  <si>
    <t>AP</t>
  </si>
  <si>
    <t>AL</t>
  </si>
  <si>
    <t>PI</t>
  </si>
  <si>
    <t>BA</t>
  </si>
  <si>
    <t>PA</t>
  </si>
  <si>
    <t>RJ</t>
  </si>
  <si>
    <t>RO</t>
  </si>
  <si>
    <t>AC</t>
  </si>
  <si>
    <t>RN</t>
  </si>
  <si>
    <t>PB</t>
  </si>
  <si>
    <t>TO</t>
  </si>
  <si>
    <t>SC</t>
  </si>
  <si>
    <t>DF</t>
  </si>
  <si>
    <t>RS</t>
  </si>
  <si>
    <t>AM</t>
  </si>
  <si>
    <t>MS</t>
  </si>
  <si>
    <t>ES</t>
  </si>
  <si>
    <t>PE</t>
  </si>
  <si>
    <t>CE</t>
  </si>
  <si>
    <t>MG</t>
  </si>
  <si>
    <t>MT</t>
  </si>
  <si>
    <t>SE</t>
  </si>
  <si>
    <t>SP</t>
  </si>
  <si>
    <t>MA</t>
  </si>
  <si>
    <t>PR</t>
  </si>
  <si>
    <t>GO</t>
  </si>
  <si>
    <t>% de positivo</t>
  </si>
  <si>
    <t>% exame</t>
  </si>
  <si>
    <t>% trabalho</t>
  </si>
  <si>
    <t>auxilio</t>
  </si>
  <si>
    <t>população</t>
  </si>
  <si>
    <t>Norte</t>
  </si>
  <si>
    <t>Nordeste</t>
  </si>
  <si>
    <t>Centro-Oeste</t>
  </si>
  <si>
    <t>Sudeste</t>
  </si>
  <si>
    <t>Sul</t>
  </si>
  <si>
    <t>% Exame</t>
  </si>
  <si>
    <t>%auxilio</t>
  </si>
  <si>
    <t>% ensino m. completo</t>
  </si>
  <si>
    <t>Avg (estados)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</si>
</sst>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%"/>
    <numFmt numFmtId="171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3" fontId="0" fillId="0" borderId="0" xfId="0" applyNumberFormat="1"/>
    <xf numFmtId="9" fontId="0" fillId="0" borderId="0" xfId="1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1" applyNumberFormat="1" applyFont="1" applyAlignment="1">
      <alignment horizontal="center"/>
    </xf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9" fontId="0" fillId="0" borderId="6" xfId="0" applyNumberFormat="1" applyBorder="1"/>
    <xf numFmtId="165" fontId="0" fillId="0" borderId="0" xfId="1" applyNumberFormat="1" applyFont="1" applyBorder="1"/>
    <xf numFmtId="10" fontId="0" fillId="0" borderId="0" xfId="1" applyNumberFormat="1" applyFont="1" applyBorder="1"/>
    <xf numFmtId="2" fontId="0" fillId="0" borderId="0" xfId="0" applyNumberFormat="1" applyBorder="1"/>
    <xf numFmtId="9" fontId="0" fillId="0" borderId="0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8" xfId="0" applyNumberFormat="1" applyBorder="1"/>
    <xf numFmtId="165" fontId="0" fillId="0" borderId="9" xfId="1" applyNumberFormat="1" applyFont="1" applyBorder="1"/>
    <xf numFmtId="10" fontId="0" fillId="0" borderId="9" xfId="1" applyNumberFormat="1" applyFont="1" applyBorder="1"/>
    <xf numFmtId="2" fontId="0" fillId="0" borderId="9" xfId="0" applyNumberFormat="1" applyBorder="1"/>
    <xf numFmtId="9" fontId="0" fillId="0" borderId="9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/>
    <xf numFmtId="0" fontId="4" fillId="0" borderId="0" xfId="0" applyFont="1"/>
    <xf numFmtId="171" fontId="0" fillId="0" borderId="0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workbookViewId="0">
      <selection activeCell="F15" sqref="F15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</row>
    <row r="2" spans="1:20" x14ac:dyDescent="0.25">
      <c r="A2" s="1" t="s">
        <v>2</v>
      </c>
      <c r="B2" s="3">
        <v>19612</v>
      </c>
      <c r="T2" t="str">
        <f>VLOOKUP(A2,'Resultados Exame'!A:F,6,0)</f>
        <v>Norte</v>
      </c>
    </row>
    <row r="3" spans="1:20" x14ac:dyDescent="0.25">
      <c r="A3" s="1" t="s">
        <v>3</v>
      </c>
      <c r="B3" s="3">
        <v>35327</v>
      </c>
      <c r="T3" t="str">
        <f>VLOOKUP(A3,'Resultados Exame'!A:F,6,0)</f>
        <v>Nordeste</v>
      </c>
    </row>
    <row r="4" spans="1:20" x14ac:dyDescent="0.25">
      <c r="A4" s="1" t="s">
        <v>4</v>
      </c>
      <c r="B4" s="3">
        <v>8732</v>
      </c>
      <c r="T4" t="str">
        <f>VLOOKUP(A4,'Resultados Exame'!A:F,6,0)</f>
        <v>Norte</v>
      </c>
    </row>
    <row r="5" spans="1:20" x14ac:dyDescent="0.25">
      <c r="A5" s="1" t="s">
        <v>5</v>
      </c>
      <c r="B5" s="3">
        <v>30169</v>
      </c>
      <c r="T5" t="str">
        <f>VLOOKUP(A5,'Resultados Exame'!A:F,6,0)</f>
        <v>Norte</v>
      </c>
    </row>
    <row r="6" spans="1:20" x14ac:dyDescent="0.25">
      <c r="A6" s="1" t="s">
        <v>6</v>
      </c>
      <c r="B6" s="3">
        <v>51935</v>
      </c>
      <c r="T6" t="str">
        <f>VLOOKUP(A6,'Resultados Exame'!A:F,6,0)</f>
        <v>Nordeste</v>
      </c>
    </row>
    <row r="7" spans="1:20" x14ac:dyDescent="0.25">
      <c r="A7" s="1" t="s">
        <v>7</v>
      </c>
      <c r="B7" s="3">
        <v>52427</v>
      </c>
      <c r="T7" t="str">
        <f>VLOOKUP(A7,'Resultados Exame'!A:F,6,0)</f>
        <v>Nordeste</v>
      </c>
    </row>
    <row r="8" spans="1:20" x14ac:dyDescent="0.25">
      <c r="A8" s="1" t="s">
        <v>8</v>
      </c>
      <c r="B8" s="3">
        <v>19409</v>
      </c>
      <c r="T8" t="str">
        <f>VLOOKUP(A8,'Resultados Exame'!A:F,6,0)</f>
        <v>Centro-Oeste</v>
      </c>
    </row>
    <row r="9" spans="1:20" x14ac:dyDescent="0.25">
      <c r="A9" s="1" t="s">
        <v>9</v>
      </c>
      <c r="B9" s="3">
        <v>46500</v>
      </c>
      <c r="T9" t="str">
        <f>VLOOKUP(A9,'Resultados Exame'!A:F,6,0)</f>
        <v>Sudeste</v>
      </c>
    </row>
    <row r="10" spans="1:20" x14ac:dyDescent="0.25">
      <c r="A10" s="1" t="s">
        <v>10</v>
      </c>
      <c r="B10" s="3">
        <v>41211</v>
      </c>
      <c r="T10" t="str">
        <f>VLOOKUP(A10,'Resultados Exame'!A:F,6,0)</f>
        <v>Centro-Oeste</v>
      </c>
    </row>
    <row r="11" spans="1:20" x14ac:dyDescent="0.25">
      <c r="A11" s="1" t="s">
        <v>11</v>
      </c>
      <c r="B11" s="3">
        <v>60256</v>
      </c>
      <c r="T11" t="str">
        <f>VLOOKUP(A11,'Resultados Exame'!A:F,6,0)</f>
        <v>Nordeste</v>
      </c>
    </row>
    <row r="12" spans="1:20" x14ac:dyDescent="0.25">
      <c r="A12" s="1" t="s">
        <v>12</v>
      </c>
      <c r="B12" s="3">
        <v>34918</v>
      </c>
      <c r="T12" t="str">
        <f>VLOOKUP(A12,'Resultados Exame'!A:F,6,0)</f>
        <v>Centro-Oeste</v>
      </c>
    </row>
    <row r="13" spans="1:20" x14ac:dyDescent="0.25">
      <c r="A13" s="1" t="s">
        <v>13</v>
      </c>
      <c r="B13" s="3">
        <v>26798</v>
      </c>
      <c r="T13" t="str">
        <f>VLOOKUP(A13,'Resultados Exame'!A:F,6,0)</f>
        <v>Centro-Oeste</v>
      </c>
    </row>
    <row r="14" spans="1:20" x14ac:dyDescent="0.25">
      <c r="A14" s="1" t="s">
        <v>14</v>
      </c>
      <c r="B14" s="3">
        <v>104156</v>
      </c>
      <c r="T14" t="str">
        <f>VLOOKUP(A14,'Resultados Exame'!A:F,6,0)</f>
        <v>Sudeste</v>
      </c>
    </row>
    <row r="15" spans="1:20" x14ac:dyDescent="0.25">
      <c r="A15" s="1" t="s">
        <v>17</v>
      </c>
      <c r="B15" s="3">
        <v>35129</v>
      </c>
      <c r="T15" t="str">
        <f>VLOOKUP(A15,'Resultados Exame'!A:F,6,0)</f>
        <v>Norte</v>
      </c>
    </row>
    <row r="16" spans="1:20" x14ac:dyDescent="0.25">
      <c r="A16" s="1" t="s">
        <v>16</v>
      </c>
      <c r="B16" s="3">
        <v>29828</v>
      </c>
      <c r="T16" t="str">
        <f>VLOOKUP(A16,'Resultados Exame'!A:F,6,0)</f>
        <v>Nordeste</v>
      </c>
    </row>
    <row r="17" spans="1:20" x14ac:dyDescent="0.25">
      <c r="A17" s="1" t="s">
        <v>15</v>
      </c>
      <c r="B17" s="3">
        <v>60832</v>
      </c>
      <c r="T17" t="str">
        <f>VLOOKUP(A17,'Resultados Exame'!A:F,6,0)</f>
        <v>Sul</v>
      </c>
    </row>
    <row r="18" spans="1:20" x14ac:dyDescent="0.25">
      <c r="A18" s="1" t="s">
        <v>18</v>
      </c>
      <c r="B18" s="3">
        <v>49614</v>
      </c>
      <c r="T18" t="str">
        <f>VLOOKUP(A18,'Resultados Exame'!A:F,6,0)</f>
        <v>Nordeste</v>
      </c>
    </row>
    <row r="19" spans="1:20" x14ac:dyDescent="0.25">
      <c r="A19" s="1" t="s">
        <v>19</v>
      </c>
      <c r="B19" s="3">
        <v>25516</v>
      </c>
      <c r="T19" t="str">
        <f>VLOOKUP(A19,'Resultados Exame'!A:F,6,0)</f>
        <v>Nordeste</v>
      </c>
    </row>
    <row r="20" spans="1:20" x14ac:dyDescent="0.25">
      <c r="A20" s="1" t="s">
        <v>22</v>
      </c>
      <c r="B20" s="3">
        <v>87324</v>
      </c>
      <c r="T20" t="str">
        <f>VLOOKUP(A20,'Resultados Exame'!A:F,6,0)</f>
        <v>Sudeste</v>
      </c>
    </row>
    <row r="21" spans="1:20" x14ac:dyDescent="0.25">
      <c r="A21" s="1" t="s">
        <v>20</v>
      </c>
      <c r="B21" s="3">
        <v>24973</v>
      </c>
      <c r="T21" t="str">
        <f>VLOOKUP(A21,'Resultados Exame'!A:F,6,0)</f>
        <v>Nordeste</v>
      </c>
    </row>
    <row r="22" spans="1:20" x14ac:dyDescent="0.25">
      <c r="A22" s="1" t="s">
        <v>21</v>
      </c>
      <c r="B22" s="3">
        <v>67323</v>
      </c>
      <c r="T22" t="str">
        <f>VLOOKUP(A22,'Resultados Exame'!A:F,6,0)</f>
        <v>Sul</v>
      </c>
    </row>
    <row r="23" spans="1:20" x14ac:dyDescent="0.25">
      <c r="A23" s="1" t="s">
        <v>23</v>
      </c>
      <c r="B23" s="3">
        <v>15712</v>
      </c>
      <c r="T23" t="str">
        <f>VLOOKUP(A23,'Resultados Exame'!A:F,6,0)</f>
        <v>Norte</v>
      </c>
    </row>
    <row r="24" spans="1:20" x14ac:dyDescent="0.25">
      <c r="A24" s="1" t="s">
        <v>24</v>
      </c>
      <c r="B24" s="3">
        <v>16190</v>
      </c>
      <c r="T24" t="str">
        <f>VLOOKUP(A24,'Resultados Exame'!A:F,6,0)</f>
        <v>Norte</v>
      </c>
    </row>
    <row r="25" spans="1:20" x14ac:dyDescent="0.25">
      <c r="A25" s="1" t="s">
        <v>25</v>
      </c>
      <c r="B25" s="3">
        <v>70865</v>
      </c>
      <c r="T25" t="str">
        <f>VLOOKUP(A25,'Resultados Exame'!A:F,6,0)</f>
        <v>Sul</v>
      </c>
    </row>
    <row r="26" spans="1:20" x14ac:dyDescent="0.25">
      <c r="A26" s="1" t="s">
        <v>27</v>
      </c>
      <c r="B26" s="3">
        <v>102603</v>
      </c>
      <c r="T26" t="str">
        <f>VLOOKUP(A26,'Resultados Exame'!A:F,6,0)</f>
        <v>Sudeste</v>
      </c>
    </row>
    <row r="27" spans="1:20" x14ac:dyDescent="0.25">
      <c r="A27" s="1" t="s">
        <v>26</v>
      </c>
      <c r="B27" s="3">
        <v>24756</v>
      </c>
      <c r="T27" t="str">
        <f>VLOOKUP(A27,'Resultados Exame'!A:F,6,0)</f>
        <v>Nordeste</v>
      </c>
    </row>
    <row r="28" spans="1:20" x14ac:dyDescent="0.25">
      <c r="A28" s="1" t="s">
        <v>28</v>
      </c>
      <c r="B28" s="3">
        <v>15869</v>
      </c>
      <c r="T28" t="str">
        <f>VLOOKUP(A28,'Resultados Exame'!A:F,6,0)</f>
        <v>Norte</v>
      </c>
    </row>
  </sheetData>
  <autoFilter ref="A1:B28" xr:uid="{00000000-0001-0000-0000-000000000000}">
    <sortState xmlns:xlrd2="http://schemas.microsoft.com/office/spreadsheetml/2017/richdata2" ref="A2:B28">
      <sortCondition ref="A1:A28"/>
    </sortState>
  </autoFilter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8"/>
  <sheetViews>
    <sheetView workbookViewId="0">
      <selection activeCell="E4" sqref="A4:E24"/>
    </sheetView>
  </sheetViews>
  <sheetFormatPr defaultRowHeight="15" x14ac:dyDescent="0.25"/>
  <cols>
    <col min="1" max="1" width="19.42578125" bestFit="1" customWidth="1"/>
    <col min="4" max="4" width="8.85546875" bestFit="1" customWidth="1"/>
    <col min="9" max="9" width="12" bestFit="1" customWidth="1"/>
  </cols>
  <sheetData>
    <row r="1" spans="1:20" x14ac:dyDescent="0.25">
      <c r="A1" s="1" t="s">
        <v>0</v>
      </c>
      <c r="B1" s="1" t="s">
        <v>29</v>
      </c>
      <c r="C1" s="1" t="s">
        <v>30</v>
      </c>
      <c r="D1" s="1" t="s">
        <v>31</v>
      </c>
    </row>
    <row r="2" spans="1:20" x14ac:dyDescent="0.25">
      <c r="A2" s="1" t="s">
        <v>2</v>
      </c>
      <c r="B2">
        <v>38</v>
      </c>
      <c r="C2">
        <v>18187</v>
      </c>
      <c r="D2">
        <v>1387</v>
      </c>
      <c r="E2" s="7">
        <v>7.0722006934529874E-2</v>
      </c>
      <c r="T2" t="str">
        <f>VLOOKUP(A2,'Resultados Exame'!A:F,6,0)</f>
        <v>Norte</v>
      </c>
    </row>
    <row r="3" spans="1:20" x14ac:dyDescent="0.25">
      <c r="A3" s="1" t="s">
        <v>3</v>
      </c>
      <c r="B3">
        <v>88</v>
      </c>
      <c r="C3">
        <v>32557</v>
      </c>
      <c r="D3">
        <v>2682</v>
      </c>
      <c r="E3" s="7">
        <v>7.5919268548135993E-2</v>
      </c>
      <c r="T3" t="str">
        <f>VLOOKUP(A3,'Resultados Exame'!A:F,6,0)</f>
        <v>Nordeste</v>
      </c>
    </row>
    <row r="4" spans="1:20" x14ac:dyDescent="0.25">
      <c r="A4" s="1" t="s">
        <v>4</v>
      </c>
      <c r="B4">
        <v>45</v>
      </c>
      <c r="C4">
        <v>7582</v>
      </c>
      <c r="D4">
        <v>1105</v>
      </c>
      <c r="E4" s="7">
        <v>0.12654603756298671</v>
      </c>
      <c r="T4" t="str">
        <f>VLOOKUP(A4,'Resultados Exame'!A:F,6,0)</f>
        <v>Norte</v>
      </c>
    </row>
    <row r="5" spans="1:20" x14ac:dyDescent="0.25">
      <c r="A5" s="1" t="s">
        <v>5</v>
      </c>
      <c r="B5">
        <v>173</v>
      </c>
      <c r="C5">
        <v>27109</v>
      </c>
      <c r="D5">
        <v>2887</v>
      </c>
      <c r="E5" s="7">
        <v>9.569425569292983E-2</v>
      </c>
      <c r="T5" t="str">
        <f>VLOOKUP(A5,'Resultados Exame'!A:F,6,0)</f>
        <v>Norte</v>
      </c>
    </row>
    <row r="6" spans="1:20" x14ac:dyDescent="0.25">
      <c r="A6" s="1" t="s">
        <v>6</v>
      </c>
      <c r="B6">
        <v>69</v>
      </c>
      <c r="C6">
        <v>48011</v>
      </c>
      <c r="D6">
        <v>3855</v>
      </c>
      <c r="E6" s="7">
        <v>7.4227399634158087E-2</v>
      </c>
      <c r="T6" t="str">
        <f>VLOOKUP(A6,'Resultados Exame'!A:F,6,0)</f>
        <v>Nordeste</v>
      </c>
    </row>
    <row r="7" spans="1:20" x14ac:dyDescent="0.25">
      <c r="A7" s="1" t="s">
        <v>7</v>
      </c>
      <c r="B7">
        <v>222</v>
      </c>
      <c r="C7">
        <v>48121</v>
      </c>
      <c r="D7">
        <v>4084</v>
      </c>
      <c r="E7" s="7">
        <v>7.7898792606862874E-2</v>
      </c>
      <c r="T7" t="str">
        <f>VLOOKUP(A7,'Resultados Exame'!A:F,6,0)</f>
        <v>Nordeste</v>
      </c>
    </row>
    <row r="8" spans="1:20" x14ac:dyDescent="0.25">
      <c r="A8" s="1" t="s">
        <v>8</v>
      </c>
      <c r="B8">
        <v>122</v>
      </c>
      <c r="C8">
        <v>15562</v>
      </c>
      <c r="D8">
        <v>3725</v>
      </c>
      <c r="E8" s="7">
        <v>0.19192127363594208</v>
      </c>
      <c r="T8" t="str">
        <f>VLOOKUP(A8,'Resultados Exame'!A:F,6,0)</f>
        <v>Centro-Oeste</v>
      </c>
    </row>
    <row r="9" spans="1:20" x14ac:dyDescent="0.25">
      <c r="A9" s="1" t="s">
        <v>9</v>
      </c>
      <c r="B9">
        <v>297</v>
      </c>
      <c r="C9">
        <v>42411</v>
      </c>
      <c r="D9">
        <v>3792</v>
      </c>
      <c r="E9" s="7">
        <v>8.15483870967742E-2</v>
      </c>
      <c r="T9" t="str">
        <f>VLOOKUP(A9,'Resultados Exame'!A:F,6,0)</f>
        <v>Sudeste</v>
      </c>
    </row>
    <row r="10" spans="1:20" x14ac:dyDescent="0.25">
      <c r="A10" s="1" t="s">
        <v>10</v>
      </c>
      <c r="B10">
        <v>171</v>
      </c>
      <c r="C10">
        <v>36317</v>
      </c>
      <c r="D10">
        <v>4723</v>
      </c>
      <c r="E10" s="7">
        <v>0.11460532382130985</v>
      </c>
      <c r="T10" t="str">
        <f>VLOOKUP(A10,'Resultados Exame'!A:F,6,0)</f>
        <v>Centro-Oeste</v>
      </c>
    </row>
    <row r="11" spans="1:20" x14ac:dyDescent="0.25">
      <c r="A11" s="1" t="s">
        <v>11</v>
      </c>
      <c r="B11">
        <v>173</v>
      </c>
      <c r="C11">
        <v>55504</v>
      </c>
      <c r="D11">
        <v>4579</v>
      </c>
      <c r="E11" s="7">
        <v>7.5992432288900694E-2</v>
      </c>
      <c r="T11" t="str">
        <f>VLOOKUP(A11,'Resultados Exame'!A:F,6,0)</f>
        <v>Nordeste</v>
      </c>
    </row>
    <row r="12" spans="1:20" x14ac:dyDescent="0.25">
      <c r="A12" s="1" t="s">
        <v>12</v>
      </c>
      <c r="B12">
        <v>97</v>
      </c>
      <c r="C12">
        <v>31702</v>
      </c>
      <c r="D12">
        <v>3119</v>
      </c>
      <c r="E12" s="7">
        <v>8.9323558050289242E-2</v>
      </c>
      <c r="T12" t="str">
        <f>VLOOKUP(A12,'Resultados Exame'!A:F,6,0)</f>
        <v>Centro-Oeste</v>
      </c>
    </row>
    <row r="13" spans="1:20" x14ac:dyDescent="0.25">
      <c r="A13" s="1" t="s">
        <v>13</v>
      </c>
      <c r="B13">
        <v>122</v>
      </c>
      <c r="C13">
        <v>24689</v>
      </c>
      <c r="D13">
        <v>1987</v>
      </c>
      <c r="E13" s="7">
        <v>7.4147324427196057E-2</v>
      </c>
      <c r="T13" t="str">
        <f>VLOOKUP(A13,'Resultados Exame'!A:F,6,0)</f>
        <v>Centro-Oeste</v>
      </c>
    </row>
    <row r="14" spans="1:20" x14ac:dyDescent="0.25">
      <c r="A14" s="1" t="s">
        <v>14</v>
      </c>
      <c r="B14">
        <v>171</v>
      </c>
      <c r="C14">
        <v>98247</v>
      </c>
      <c r="D14">
        <v>5738</v>
      </c>
      <c r="E14" s="7">
        <v>5.5090441261185147E-2</v>
      </c>
      <c r="T14" t="str">
        <f>VLOOKUP(A14,'Resultados Exame'!A:F,6,0)</f>
        <v>Sudeste</v>
      </c>
    </row>
    <row r="15" spans="1:20" x14ac:dyDescent="0.25">
      <c r="A15" s="1" t="s">
        <v>17</v>
      </c>
      <c r="B15">
        <v>219</v>
      </c>
      <c r="C15">
        <v>31795</v>
      </c>
      <c r="D15">
        <v>3115</v>
      </c>
      <c r="E15" s="7">
        <v>8.8673176008426086E-2</v>
      </c>
      <c r="T15" t="str">
        <f>VLOOKUP(A15,'Resultados Exame'!A:F,6,0)</f>
        <v>Norte</v>
      </c>
    </row>
    <row r="16" spans="1:20" x14ac:dyDescent="0.25">
      <c r="A16" s="1" t="s">
        <v>16</v>
      </c>
      <c r="B16">
        <v>73</v>
      </c>
      <c r="C16">
        <v>27106</v>
      </c>
      <c r="D16">
        <v>2649</v>
      </c>
      <c r="E16" s="7">
        <v>8.8809172589513208E-2</v>
      </c>
      <c r="T16" t="str">
        <f>VLOOKUP(A16,'Resultados Exame'!A:F,6,0)</f>
        <v>Nordeste</v>
      </c>
    </row>
    <row r="17" spans="1:20" x14ac:dyDescent="0.25">
      <c r="A17" s="1" t="s">
        <v>15</v>
      </c>
      <c r="B17">
        <v>154</v>
      </c>
      <c r="C17">
        <v>56772</v>
      </c>
      <c r="D17">
        <v>3906</v>
      </c>
      <c r="E17" s="7">
        <v>6.4209626512361909E-2</v>
      </c>
      <c r="T17" t="str">
        <f>VLOOKUP(A17,'Resultados Exame'!A:F,6,0)</f>
        <v>Sul</v>
      </c>
    </row>
    <row r="18" spans="1:20" x14ac:dyDescent="0.25">
      <c r="A18" s="1" t="s">
        <v>18</v>
      </c>
      <c r="B18">
        <v>138</v>
      </c>
      <c r="C18">
        <v>46749</v>
      </c>
      <c r="D18">
        <v>2727</v>
      </c>
      <c r="E18" s="7">
        <v>5.4964324585802395E-2</v>
      </c>
      <c r="T18" t="str">
        <f>VLOOKUP(A18,'Resultados Exame'!A:F,6,0)</f>
        <v>Nordeste</v>
      </c>
    </row>
    <row r="19" spans="1:20" x14ac:dyDescent="0.25">
      <c r="A19" s="1" t="s">
        <v>19</v>
      </c>
      <c r="B19">
        <v>32</v>
      </c>
      <c r="C19">
        <v>21785</v>
      </c>
      <c r="D19">
        <v>3699</v>
      </c>
      <c r="E19" s="7">
        <v>0.14496786330145792</v>
      </c>
      <c r="T19" t="str">
        <f>VLOOKUP(A19,'Resultados Exame'!A:F,6,0)</f>
        <v>Nordeste</v>
      </c>
    </row>
    <row r="20" spans="1:20" x14ac:dyDescent="0.25">
      <c r="A20" s="1" t="s">
        <v>22</v>
      </c>
      <c r="B20">
        <v>392</v>
      </c>
      <c r="C20">
        <v>79312</v>
      </c>
      <c r="D20">
        <v>7620</v>
      </c>
      <c r="E20" s="7">
        <v>8.7261234025010306E-2</v>
      </c>
      <c r="T20" t="str">
        <f>VLOOKUP(A20,'Resultados Exame'!A:F,6,0)</f>
        <v>Sudeste</v>
      </c>
    </row>
    <row r="21" spans="1:20" x14ac:dyDescent="0.25">
      <c r="A21" s="1" t="s">
        <v>20</v>
      </c>
      <c r="B21">
        <v>67</v>
      </c>
      <c r="C21">
        <v>22734</v>
      </c>
      <c r="D21">
        <v>2172</v>
      </c>
      <c r="E21" s="7">
        <v>8.6973931846394112E-2</v>
      </c>
      <c r="T21" t="str">
        <f>VLOOKUP(A21,'Resultados Exame'!A:F,6,0)</f>
        <v>Nordeste</v>
      </c>
    </row>
    <row r="22" spans="1:20" x14ac:dyDescent="0.25">
      <c r="A22" s="1" t="s">
        <v>21</v>
      </c>
      <c r="B22">
        <v>168</v>
      </c>
      <c r="C22">
        <v>62572</v>
      </c>
      <c r="D22">
        <v>4583</v>
      </c>
      <c r="E22" s="7">
        <v>6.8074803558962019E-2</v>
      </c>
      <c r="T22" t="str">
        <f>VLOOKUP(A22,'Resultados Exame'!A:F,6,0)</f>
        <v>Sul</v>
      </c>
    </row>
    <row r="23" spans="1:20" x14ac:dyDescent="0.25">
      <c r="A23" s="1" t="s">
        <v>23</v>
      </c>
      <c r="B23">
        <v>123</v>
      </c>
      <c r="C23">
        <v>14366</v>
      </c>
      <c r="D23">
        <v>1223</v>
      </c>
      <c r="E23" s="7">
        <v>7.7838594704684322E-2</v>
      </c>
      <c r="T23" t="str">
        <f>VLOOKUP(A23,'Resultados Exame'!A:F,6,0)</f>
        <v>Norte</v>
      </c>
    </row>
    <row r="24" spans="1:20" x14ac:dyDescent="0.25">
      <c r="A24" s="1" t="s">
        <v>24</v>
      </c>
      <c r="B24">
        <v>748</v>
      </c>
      <c r="C24">
        <v>13550</v>
      </c>
      <c r="D24">
        <v>1892</v>
      </c>
      <c r="E24" s="7">
        <v>0.11686226065472514</v>
      </c>
      <c r="T24" t="str">
        <f>VLOOKUP(A24,'Resultados Exame'!A:F,6,0)</f>
        <v>Norte</v>
      </c>
    </row>
    <row r="25" spans="1:20" x14ac:dyDescent="0.25">
      <c r="A25" s="1" t="s">
        <v>25</v>
      </c>
      <c r="B25">
        <v>340</v>
      </c>
      <c r="C25">
        <v>65537</v>
      </c>
      <c r="D25">
        <v>4988</v>
      </c>
      <c r="E25" s="7">
        <v>7.038735624073944E-2</v>
      </c>
      <c r="T25" t="str">
        <f>VLOOKUP(A25,'Resultados Exame'!A:F,6,0)</f>
        <v>Sul</v>
      </c>
    </row>
    <row r="26" spans="1:20" x14ac:dyDescent="0.25">
      <c r="A26" s="1" t="s">
        <v>27</v>
      </c>
      <c r="B26">
        <v>677</v>
      </c>
      <c r="C26">
        <v>93215</v>
      </c>
      <c r="D26">
        <v>8711</v>
      </c>
      <c r="E26" s="7">
        <v>8.4900051655409689E-2</v>
      </c>
      <c r="T26" t="str">
        <f>VLOOKUP(A26,'Resultados Exame'!A:F,6,0)</f>
        <v>Sudeste</v>
      </c>
    </row>
    <row r="27" spans="1:20" x14ac:dyDescent="0.25">
      <c r="A27" s="1" t="s">
        <v>26</v>
      </c>
      <c r="B27">
        <v>43</v>
      </c>
      <c r="C27">
        <v>22567</v>
      </c>
      <c r="D27">
        <v>2146</v>
      </c>
      <c r="E27" s="7">
        <v>8.6686055905639034E-2</v>
      </c>
      <c r="T27" t="str">
        <f>VLOOKUP(A27,'Resultados Exame'!A:F,6,0)</f>
        <v>Nordeste</v>
      </c>
    </row>
    <row r="28" spans="1:20" x14ac:dyDescent="0.25">
      <c r="A28" s="1" t="s">
        <v>28</v>
      </c>
      <c r="B28">
        <v>123</v>
      </c>
      <c r="C28">
        <v>14323</v>
      </c>
      <c r="D28">
        <v>1423</v>
      </c>
      <c r="E28" s="7">
        <v>8.9671686936795003E-2</v>
      </c>
      <c r="T28" t="str">
        <f>VLOOKUP(A28,'Resultados Exame'!A:F,6,0)</f>
        <v>Norte</v>
      </c>
    </row>
  </sheetData>
  <autoFilter ref="A1:E1" xr:uid="{00000000-0001-0000-0100-000000000000}">
    <sortState xmlns:xlrd2="http://schemas.microsoft.com/office/spreadsheetml/2017/richdata2" ref="A2:E28">
      <sortCondition ref="A1"/>
    </sortState>
  </autoFilter>
  <conditionalFormatting sqref="E2:E28">
    <cfRule type="top10" dxfId="8" priority="1" rank="5"/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78"/>
  <sheetViews>
    <sheetView tabSelected="1" topLeftCell="I21" workbookViewId="0">
      <selection activeCell="X27" sqref="X27"/>
    </sheetView>
  </sheetViews>
  <sheetFormatPr defaultRowHeight="15" x14ac:dyDescent="0.25"/>
  <cols>
    <col min="1" max="1" width="19.42578125" bestFit="1" customWidth="1"/>
    <col min="2" max="4" width="0" hidden="1" customWidth="1"/>
    <col min="5" max="5" width="8.28515625" hidden="1" customWidth="1"/>
    <col min="6" max="8" width="0" hidden="1" customWidth="1"/>
    <col min="9" max="9" width="13" bestFit="1" customWidth="1"/>
    <col min="10" max="10" width="11.28515625" bestFit="1" customWidth="1"/>
    <col min="11" max="11" width="10.5703125" bestFit="1" customWidth="1"/>
    <col min="12" max="12" width="11.28515625" bestFit="1" customWidth="1"/>
    <col min="13" max="13" width="22" hidden="1" customWidth="1"/>
    <col min="14" max="14" width="23.85546875" hidden="1" customWidth="1"/>
    <col min="15" max="15" width="16" hidden="1" customWidth="1"/>
    <col min="16" max="16" width="17.85546875" hidden="1" customWidth="1"/>
    <col min="17" max="17" width="36.7109375" hidden="1" customWidth="1"/>
    <col min="18" max="18" width="13.7109375" hidden="1" customWidth="1"/>
    <col min="19" max="19" width="17.85546875" hidden="1" customWidth="1"/>
    <col min="20" max="20" width="19.42578125" hidden="1" customWidth="1"/>
    <col min="27" max="27" width="9.85546875" bestFit="1" customWidth="1"/>
    <col min="28" max="28" width="12.85546875" bestFit="1" customWidth="1"/>
    <col min="29" max="29" width="9" bestFit="1" customWidth="1"/>
    <col min="30" max="30" width="10.42578125" bestFit="1" customWidth="1"/>
    <col min="31" max="31" width="8.5703125" bestFit="1" customWidth="1"/>
    <col min="32" max="32" width="20.85546875" bestFit="1" customWidth="1"/>
  </cols>
  <sheetData>
    <row r="1" spans="1:21" x14ac:dyDescent="0.25">
      <c r="A1" s="1" t="s">
        <v>0</v>
      </c>
      <c r="B1" s="1" t="s">
        <v>32</v>
      </c>
      <c r="C1" s="1" t="s">
        <v>33</v>
      </c>
      <c r="H1" t="s">
        <v>74</v>
      </c>
      <c r="I1" s="9" t="s">
        <v>70</v>
      </c>
      <c r="J1" s="10" t="s">
        <v>71</v>
      </c>
      <c r="K1" s="10" t="s">
        <v>72</v>
      </c>
      <c r="L1" s="10" t="s">
        <v>73</v>
      </c>
      <c r="M1" s="11" t="s">
        <v>35</v>
      </c>
      <c r="N1" s="11" t="s">
        <v>36</v>
      </c>
      <c r="O1" s="11" t="s">
        <v>37</v>
      </c>
      <c r="P1" s="11" t="s">
        <v>38</v>
      </c>
      <c r="Q1" s="11" t="s">
        <v>39</v>
      </c>
      <c r="R1" s="11" t="s">
        <v>40</v>
      </c>
      <c r="S1" s="11" t="s">
        <v>41</v>
      </c>
      <c r="T1" s="12" t="s">
        <v>42</v>
      </c>
    </row>
    <row r="2" spans="1:21" x14ac:dyDescent="0.25">
      <c r="A2" s="1" t="s">
        <v>24</v>
      </c>
      <c r="B2">
        <v>279</v>
      </c>
      <c r="C2">
        <v>1612</v>
      </c>
      <c r="D2" s="4">
        <v>0.85200845665961944</v>
      </c>
      <c r="E2">
        <f>VLOOKUP(A2,'Fez Exame'!A:D,4,0)</f>
        <v>1892</v>
      </c>
      <c r="F2" t="s">
        <v>75</v>
      </c>
      <c r="G2" t="s">
        <v>43</v>
      </c>
      <c r="H2">
        <f>VLOOKUP('Resultados Exame'!A2,'Total por Mês'!A:B,2,0)</f>
        <v>16190</v>
      </c>
      <c r="I2" s="13">
        <f>D2</f>
        <v>0.85200845665961944</v>
      </c>
      <c r="J2" s="14">
        <f>VLOOKUP(A2,'Fez Exame'!A:E,5,0)</f>
        <v>0.11686226065472514</v>
      </c>
      <c r="K2" s="15">
        <f>VLOOKUP('Resultados Exame'!A2,Trabalho!A:C,3,0)/H2</f>
        <v>0.28641136504014825</v>
      </c>
      <c r="L2" s="16">
        <f>VLOOKUP('Resultados Exame'!A2,Auxílio!A:C,3,0)/H2</f>
        <v>0.5911673872760963</v>
      </c>
      <c r="M2" s="17">
        <f>VLOOKUP($A2,Escolaridade!$A:$I,MATCH('Resultados Exame'!M$1,Escolaridade!$1:$1,0),0)/$H2</f>
        <v>4.0951204447189624E-2</v>
      </c>
      <c r="N2" s="17">
        <f>VLOOKUP($A2,Escolaridade!$A:$I,MATCH('Resultados Exame'!N$1,Escolaridade!$1:$1,0),0)/$H2</f>
        <v>0.27220506485484869</v>
      </c>
      <c r="O2" s="17">
        <f>VLOOKUP($A2,Escolaridade!$A:$I,MATCH('Resultados Exame'!O$1,Escolaridade!$1:$1,0),0)/$H2</f>
        <v>0.28233477455219269</v>
      </c>
      <c r="P2" s="17">
        <f>VLOOKUP($A2,Escolaridade!$A:$I,MATCH('Resultados Exame'!P$1,Escolaridade!$1:$1,0),0)/$H2</f>
        <v>0.1137739345274861</v>
      </c>
      <c r="Q2" s="17">
        <f>VLOOKUP($A2,Escolaridade!$A:$I,MATCH('Resultados Exame'!Q$1,Escolaridade!$1:$1,0),0)/$H2</f>
        <v>1.5132798023471278E-2</v>
      </c>
      <c r="R2" s="17">
        <f>VLOOKUP($A2,Escolaridade!$A:$I,MATCH('Resultados Exame'!R$1,Escolaridade!$1:$1,0),0)/$H2</f>
        <v>0.12575663990117356</v>
      </c>
      <c r="S2" s="17">
        <f>VLOOKUP($A2,Escolaridade!$A:$I,MATCH('Resultados Exame'!S$1,Escolaridade!$1:$1,0),0)/$H2</f>
        <v>9.4935145151327976E-2</v>
      </c>
      <c r="T2" s="18">
        <f>VLOOKUP($A2,Escolaridade!$A:$I,MATCH('Resultados Exame'!T$1,Escolaridade!$1:$1,0),0)/$H2</f>
        <v>5.4910438542310071E-2</v>
      </c>
      <c r="U2" s="8">
        <f>O2+Q2+S2+T2</f>
        <v>0.44731315626930207</v>
      </c>
    </row>
    <row r="3" spans="1:21" x14ac:dyDescent="0.25">
      <c r="A3" s="1" t="s">
        <v>4</v>
      </c>
      <c r="B3">
        <v>296</v>
      </c>
      <c r="C3">
        <v>809</v>
      </c>
      <c r="D3" s="4">
        <v>0.73212669683257914</v>
      </c>
      <c r="E3">
        <f>VLOOKUP(A3,'Fez Exame'!A:D,4,0)</f>
        <v>1105</v>
      </c>
      <c r="F3" t="s">
        <v>75</v>
      </c>
      <c r="G3" t="s">
        <v>44</v>
      </c>
      <c r="H3">
        <f>VLOOKUP('Resultados Exame'!A3,'Total por Mês'!A:B,2,0)</f>
        <v>8732</v>
      </c>
      <c r="I3" s="13">
        <f>D3</f>
        <v>0.73212669683257914</v>
      </c>
      <c r="J3" s="14">
        <f>VLOOKUP(A3,'Fez Exame'!A:E,5,0)</f>
        <v>0.12654603756298671</v>
      </c>
      <c r="K3" s="15">
        <f>VLOOKUP('Resultados Exame'!A3,Trabalho!A:C,3,0)/H3</f>
        <v>0.27702702702702703</v>
      </c>
      <c r="L3" s="29">
        <f>VLOOKUP('Resultados Exame'!A3,Auxílio!A:C,3,0)/H3</f>
        <v>0.70510765002290421</v>
      </c>
      <c r="M3" s="17">
        <f>VLOOKUP($A3,Escolaridade!$A:$I,MATCH('Resultados Exame'!M$1,Escolaridade!$1:$1,0),0)/$H3</f>
        <v>4.8213467704993129E-2</v>
      </c>
      <c r="N3" s="17">
        <f>VLOOKUP($A3,Escolaridade!$A:$I,MATCH('Resultados Exame'!N$1,Escolaridade!$1:$1,0),0)/$H3</f>
        <v>0.2724461749885479</v>
      </c>
      <c r="O3" s="17">
        <f>VLOOKUP($A3,Escolaridade!$A:$I,MATCH('Resultados Exame'!O$1,Escolaridade!$1:$1,0),0)/$H3</f>
        <v>0.25767292716445261</v>
      </c>
      <c r="P3" s="17">
        <f>VLOOKUP($A3,Escolaridade!$A:$I,MATCH('Resultados Exame'!P$1,Escolaridade!$1:$1,0),0)/$H3</f>
        <v>0.10948236371965185</v>
      </c>
      <c r="Q3" s="17">
        <f>VLOOKUP($A3,Escolaridade!$A:$I,MATCH('Resultados Exame'!Q$1,Escolaridade!$1:$1,0),0)/$H3</f>
        <v>2.6797984425103068E-2</v>
      </c>
      <c r="R3" s="17">
        <f>VLOOKUP($A3,Escolaridade!$A:$I,MATCH('Resultados Exame'!R$1,Escolaridade!$1:$1,0),0)/$H3</f>
        <v>0.10959688502061384</v>
      </c>
      <c r="S3" s="17">
        <f>VLOOKUP($A3,Escolaridade!$A:$I,MATCH('Resultados Exame'!S$1,Escolaridade!$1:$1,0),0)/$H3</f>
        <v>0.10192395785616125</v>
      </c>
      <c r="T3" s="18">
        <f>VLOOKUP($A3,Escolaridade!$A:$I,MATCH('Resultados Exame'!T$1,Escolaridade!$1:$1,0),0)/$H3</f>
        <v>7.3866239120476407E-2</v>
      </c>
      <c r="U3" s="8">
        <f t="shared" ref="U3:U28" si="0">O3+Q3+S3+T3</f>
        <v>0.46026110856619334</v>
      </c>
    </row>
    <row r="4" spans="1:21" x14ac:dyDescent="0.25">
      <c r="A4" s="1" t="s">
        <v>3</v>
      </c>
      <c r="B4">
        <v>813</v>
      </c>
      <c r="C4">
        <v>1860</v>
      </c>
      <c r="D4" s="4">
        <v>0.69351230425055932</v>
      </c>
      <c r="E4">
        <f>VLOOKUP(A4,'Fez Exame'!A:D,4,0)</f>
        <v>2682</v>
      </c>
      <c r="F4" t="s">
        <v>76</v>
      </c>
      <c r="G4" t="s">
        <v>45</v>
      </c>
      <c r="H4">
        <f>VLOOKUP('Resultados Exame'!A4,'Total por Mês'!A:B,2,0)</f>
        <v>35327</v>
      </c>
      <c r="I4" s="13">
        <f>D4</f>
        <v>0.69351230425055932</v>
      </c>
      <c r="J4" s="14">
        <f>VLOOKUP(A4,'Fez Exame'!A:E,5,0)</f>
        <v>7.5919268548135993E-2</v>
      </c>
      <c r="K4" s="15">
        <f>VLOOKUP('Resultados Exame'!A4,Trabalho!A:C,3,0)/H4</f>
        <v>0.24686500410450929</v>
      </c>
      <c r="L4" s="29">
        <f>VLOOKUP('Resultados Exame'!A4,Auxílio!A:C,3,0)/H4</f>
        <v>0.71293911172757385</v>
      </c>
      <c r="M4" s="17">
        <f>VLOOKUP($A4,Escolaridade!$A:$I,MATCH('Resultados Exame'!M$1,Escolaridade!$1:$1,0),0)/$H4</f>
        <v>4.7272624338324791E-2</v>
      </c>
      <c r="N4" s="17">
        <f>VLOOKUP($A4,Escolaridade!$A:$I,MATCH('Resultados Exame'!N$1,Escolaridade!$1:$1,0),0)/$H4</f>
        <v>0.4148668157499929</v>
      </c>
      <c r="O4" s="17">
        <f>VLOOKUP($A4,Escolaridade!$A:$I,MATCH('Resultados Exame'!O$1,Escolaridade!$1:$1,0),0)/$H4</f>
        <v>0.18272143119993206</v>
      </c>
      <c r="P4" s="17">
        <f>VLOOKUP($A4,Escolaridade!$A:$I,MATCH('Resultados Exame'!P$1,Escolaridade!$1:$1,0),0)/$H4</f>
        <v>9.8253460525943331E-2</v>
      </c>
      <c r="Q4" s="17">
        <f>VLOOKUP($A4,Escolaridade!$A:$I,MATCH('Resultados Exame'!Q$1,Escolaridade!$1:$1,0),0)/$H4</f>
        <v>1.3870410733999491E-2</v>
      </c>
      <c r="R4" s="17">
        <f>VLOOKUP($A4,Escolaridade!$A:$I,MATCH('Resultados Exame'!R$1,Escolaridade!$1:$1,0),0)/$H4</f>
        <v>0.15053641690491693</v>
      </c>
      <c r="S4" s="17">
        <f>VLOOKUP($A4,Escolaridade!$A:$I,MATCH('Resultados Exame'!S$1,Escolaridade!$1:$1,0),0)/$H4</f>
        <v>5.6104396070993857E-2</v>
      </c>
      <c r="T4" s="18">
        <f>VLOOKUP($A4,Escolaridade!$A:$I,MATCH('Resultados Exame'!T$1,Escolaridade!$1:$1,0),0)/$H4</f>
        <v>3.637444447589662E-2</v>
      </c>
      <c r="U4" s="8">
        <f t="shared" si="0"/>
        <v>0.28907068248082202</v>
      </c>
    </row>
    <row r="5" spans="1:21" x14ac:dyDescent="0.25">
      <c r="A5" s="1" t="s">
        <v>19</v>
      </c>
      <c r="B5">
        <v>1200</v>
      </c>
      <c r="C5">
        <v>2492</v>
      </c>
      <c r="D5" s="4">
        <v>0.67369559340362262</v>
      </c>
      <c r="E5">
        <f>VLOOKUP(A5,'Fez Exame'!A:D,4,0)</f>
        <v>3699</v>
      </c>
      <c r="F5" t="s">
        <v>76</v>
      </c>
      <c r="G5" t="s">
        <v>46</v>
      </c>
      <c r="H5">
        <f>VLOOKUP('Resultados Exame'!A5,'Total por Mês'!A:B,2,0)</f>
        <v>25516</v>
      </c>
      <c r="I5" s="13">
        <f>D5</f>
        <v>0.67369559340362262</v>
      </c>
      <c r="J5" s="14">
        <f>VLOOKUP(A5,'Fez Exame'!A:E,5,0)</f>
        <v>0.14496786330145792</v>
      </c>
      <c r="K5" s="15">
        <f>VLOOKUP('Resultados Exame'!A5,Trabalho!A:C,3,0)/H5</f>
        <v>0.30941370120708572</v>
      </c>
      <c r="L5" s="16">
        <f>VLOOKUP('Resultados Exame'!A5,Auxílio!A:C,3,0)/H5</f>
        <v>0.66566076187490197</v>
      </c>
      <c r="M5" s="17">
        <f>VLOOKUP($A5,Escolaridade!$A:$I,MATCH('Resultados Exame'!M$1,Escolaridade!$1:$1,0),0)/$H5</f>
        <v>5.7023044364320423E-2</v>
      </c>
      <c r="N5" s="17">
        <f>VLOOKUP($A5,Escolaridade!$A:$I,MATCH('Resultados Exame'!N$1,Escolaridade!$1:$1,0),0)/$H5</f>
        <v>0.37208026336416367</v>
      </c>
      <c r="O5" s="17">
        <f>VLOOKUP($A5,Escolaridade!$A:$I,MATCH('Resultados Exame'!O$1,Escolaridade!$1:$1,0),0)/$H5</f>
        <v>0.18647123373569524</v>
      </c>
      <c r="P5" s="17">
        <f>VLOOKUP($A5,Escolaridade!$A:$I,MATCH('Resultados Exame'!P$1,Escolaridade!$1:$1,0),0)/$H5</f>
        <v>8.9198934002194696E-2</v>
      </c>
      <c r="Q5" s="17">
        <f>VLOOKUP($A5,Escolaridade!$A:$I,MATCH('Resultados Exame'!Q$1,Escolaridade!$1:$1,0),0)/$H5</f>
        <v>1.7557610910801064E-2</v>
      </c>
      <c r="R5" s="17">
        <f>VLOOKUP($A5,Escolaridade!$A:$I,MATCH('Resultados Exame'!R$1,Escolaridade!$1:$1,0),0)/$H5</f>
        <v>0.15758739614359618</v>
      </c>
      <c r="S5" s="17">
        <f>VLOOKUP($A5,Escolaridade!$A:$I,MATCH('Resultados Exame'!S$1,Escolaridade!$1:$1,0),0)/$H5</f>
        <v>7.5129330616084025E-2</v>
      </c>
      <c r="T5" s="18">
        <f>VLOOKUP($A5,Escolaridade!$A:$I,MATCH('Resultados Exame'!T$1,Escolaridade!$1:$1,0),0)/$H5</f>
        <v>4.4952186863144693E-2</v>
      </c>
      <c r="U5" s="8">
        <f t="shared" si="0"/>
        <v>0.32411036212572503</v>
      </c>
    </row>
    <row r="6" spans="1:21" x14ac:dyDescent="0.25">
      <c r="A6" s="1" t="s">
        <v>6</v>
      </c>
      <c r="B6">
        <v>1276</v>
      </c>
      <c r="C6">
        <v>2557</v>
      </c>
      <c r="D6" s="4">
        <v>0.66329442282749673</v>
      </c>
      <c r="E6">
        <f>VLOOKUP(A6,'Fez Exame'!A:D,4,0)</f>
        <v>3855</v>
      </c>
      <c r="F6" t="s">
        <v>76</v>
      </c>
      <c r="G6" t="s">
        <v>47</v>
      </c>
      <c r="H6">
        <f>VLOOKUP('Resultados Exame'!A6,'Total por Mês'!A:B,2,0)</f>
        <v>51935</v>
      </c>
      <c r="I6" s="13">
        <f>D6</f>
        <v>0.66329442282749673</v>
      </c>
      <c r="J6" s="14">
        <f>VLOOKUP(A6,'Fez Exame'!A:E,5,0)</f>
        <v>7.4227399634158087E-2</v>
      </c>
      <c r="K6" s="15">
        <f>VLOOKUP('Resultados Exame'!A6,Trabalho!A:C,3,0)/H6</f>
        <v>0.30857803023009533</v>
      </c>
      <c r="L6" s="16">
        <f>VLOOKUP('Resultados Exame'!A6,Auxílio!A:C,3,0)/H6</f>
        <v>0.66914412246076826</v>
      </c>
      <c r="M6" s="17">
        <f>VLOOKUP($A6,Escolaridade!$A:$I,MATCH('Resultados Exame'!M$1,Escolaridade!$1:$1,0),0)/$H6</f>
        <v>5.258496197169539E-2</v>
      </c>
      <c r="N6" s="17">
        <f>VLOOKUP($A6,Escolaridade!$A:$I,MATCH('Resultados Exame'!N$1,Escolaridade!$1:$1,0),0)/$H6</f>
        <v>0.37516125926639066</v>
      </c>
      <c r="O6" s="17">
        <f>VLOOKUP($A6,Escolaridade!$A:$I,MATCH('Resultados Exame'!O$1,Escolaridade!$1:$1,0),0)/$H6</f>
        <v>0.22054491190911715</v>
      </c>
      <c r="P6" s="17">
        <f>VLOOKUP($A6,Escolaridade!$A:$I,MATCH('Resultados Exame'!P$1,Escolaridade!$1:$1,0),0)/$H6</f>
        <v>0.10778858188119765</v>
      </c>
      <c r="Q6" s="17">
        <f>VLOOKUP($A6,Escolaridade!$A:$I,MATCH('Resultados Exame'!Q$1,Escolaridade!$1:$1,0),0)/$H6</f>
        <v>1.4961008953499567E-2</v>
      </c>
      <c r="R6" s="17">
        <f>VLOOKUP($A6,Escolaridade!$A:$I,MATCH('Resultados Exame'!R$1,Escolaridade!$1:$1,0),0)/$H6</f>
        <v>0.13289689034369886</v>
      </c>
      <c r="S6" s="17">
        <f>VLOOKUP($A6,Escolaridade!$A:$I,MATCH('Resultados Exame'!S$1,Escolaridade!$1:$1,0),0)/$H6</f>
        <v>5.9921055165110232E-2</v>
      </c>
      <c r="T6" s="18">
        <f>VLOOKUP($A6,Escolaridade!$A:$I,MATCH('Resultados Exame'!T$1,Escolaridade!$1:$1,0),0)/$H6</f>
        <v>3.6141330509290456E-2</v>
      </c>
      <c r="U6" s="8">
        <f t="shared" si="0"/>
        <v>0.33156830653701741</v>
      </c>
    </row>
    <row r="7" spans="1:21" x14ac:dyDescent="0.25">
      <c r="A7" s="1" t="s">
        <v>17</v>
      </c>
      <c r="B7">
        <v>1034</v>
      </c>
      <c r="C7">
        <v>2060</v>
      </c>
      <c r="D7" s="4">
        <v>0.6613162118780096</v>
      </c>
      <c r="E7">
        <f>VLOOKUP(A7,'Fez Exame'!A:D,4,0)</f>
        <v>3115</v>
      </c>
      <c r="F7" t="s">
        <v>75</v>
      </c>
      <c r="G7" t="s">
        <v>48</v>
      </c>
      <c r="H7">
        <f>VLOOKUP('Resultados Exame'!A7,'Total por Mês'!A:B,2,0)</f>
        <v>35129</v>
      </c>
      <c r="I7" s="13">
        <f>D7</f>
        <v>0.6613162118780096</v>
      </c>
      <c r="J7" s="14">
        <f>VLOOKUP(A7,'Fez Exame'!A:E,5,0)</f>
        <v>8.8673176008426086E-2</v>
      </c>
      <c r="K7" s="15">
        <f>VLOOKUP('Resultados Exame'!A7,Trabalho!A:C,3,0)/H7</f>
        <v>0.31831250533747046</v>
      </c>
      <c r="L7" s="16">
        <f>VLOOKUP('Resultados Exame'!A7,Auxílio!A:C,3,0)/H7</f>
        <v>0.68701073187395034</v>
      </c>
      <c r="M7" s="17">
        <f>VLOOKUP($A7,Escolaridade!$A:$I,MATCH('Resultados Exame'!M$1,Escolaridade!$1:$1,0),0)/$H7</f>
        <v>5.7957812633436759E-2</v>
      </c>
      <c r="N7" s="17">
        <f>VLOOKUP($A7,Escolaridade!$A:$I,MATCH('Resultados Exame'!N$1,Escolaridade!$1:$1,0),0)/$H7</f>
        <v>0.37407839676620458</v>
      </c>
      <c r="O7" s="17">
        <f>VLOOKUP($A7,Escolaridade!$A:$I,MATCH('Resultados Exame'!O$1,Escolaridade!$1:$1,0),0)/$H7</f>
        <v>0.22164024025733725</v>
      </c>
      <c r="P7" s="17">
        <f>VLOOKUP($A7,Escolaridade!$A:$I,MATCH('Resultados Exame'!P$1,Escolaridade!$1:$1,0),0)/$H7</f>
        <v>0.1115033163483162</v>
      </c>
      <c r="Q7" s="17">
        <f>VLOOKUP($A7,Escolaridade!$A:$I,MATCH('Resultados Exame'!Q$1,Escolaridade!$1:$1,0),0)/$H7</f>
        <v>1.3464658828887813E-2</v>
      </c>
      <c r="R7" s="17">
        <f>VLOOKUP($A7,Escolaridade!$A:$I,MATCH('Resultados Exame'!R$1,Escolaridade!$1:$1,0),0)/$H7</f>
        <v>0.10703407441145492</v>
      </c>
      <c r="S7" s="17">
        <f>VLOOKUP($A7,Escolaridade!$A:$I,MATCH('Resultados Exame'!S$1,Escolaridade!$1:$1,0),0)/$H7</f>
        <v>6.9629081385749664E-2</v>
      </c>
      <c r="T7" s="18">
        <f>VLOOKUP($A7,Escolaridade!$A:$I,MATCH('Resultados Exame'!T$1,Escolaridade!$1:$1,0),0)/$H7</f>
        <v>4.4692419368612825E-2</v>
      </c>
      <c r="U7" s="8">
        <f t="shared" si="0"/>
        <v>0.3494263998405876</v>
      </c>
    </row>
    <row r="8" spans="1:21" x14ac:dyDescent="0.25">
      <c r="A8" s="1" t="s">
        <v>22</v>
      </c>
      <c r="B8">
        <v>2807</v>
      </c>
      <c r="C8">
        <v>4775</v>
      </c>
      <c r="D8" s="4">
        <v>0.62664041994750652</v>
      </c>
      <c r="E8">
        <f>VLOOKUP(A8,'Fez Exame'!A:D,4,0)</f>
        <v>7620</v>
      </c>
      <c r="F8" t="s">
        <v>78</v>
      </c>
      <c r="G8" t="s">
        <v>49</v>
      </c>
      <c r="H8">
        <f>VLOOKUP('Resultados Exame'!A8,'Total por Mês'!A:B,2,0)</f>
        <v>87324</v>
      </c>
      <c r="I8" s="13">
        <f>D8</f>
        <v>0.62664041994750652</v>
      </c>
      <c r="J8" s="14">
        <f>VLOOKUP(A8,'Fez Exame'!A:E,5,0)</f>
        <v>8.7261234025010306E-2</v>
      </c>
      <c r="K8" s="15">
        <f>VLOOKUP('Resultados Exame'!A8,Trabalho!A:C,3,0)/H8</f>
        <v>0.32908478768723376</v>
      </c>
      <c r="L8" s="16">
        <f>VLOOKUP('Resultados Exame'!A8,Auxílio!A:C,3,0)/H8</f>
        <v>0.42545004809674314</v>
      </c>
      <c r="M8" s="17">
        <f>VLOOKUP($A8,Escolaridade!$A:$I,MATCH('Resultados Exame'!M$1,Escolaridade!$1:$1,0),0)/$H8</f>
        <v>8.3745591131876684E-2</v>
      </c>
      <c r="N8" s="17">
        <f>VLOOKUP($A8,Escolaridade!$A:$I,MATCH('Resultados Exame'!N$1,Escolaridade!$1:$1,0),0)/$H8</f>
        <v>0.25106499931290366</v>
      </c>
      <c r="O8" s="17">
        <f>VLOOKUP($A8,Escolaridade!$A:$I,MATCH('Resultados Exame'!O$1,Escolaridade!$1:$1,0),0)/$H8</f>
        <v>0.27719756309834637</v>
      </c>
      <c r="P8" s="17">
        <f>VLOOKUP($A8,Escolaridade!$A:$I,MATCH('Resultados Exame'!P$1,Escolaridade!$1:$1,0),0)/$H8</f>
        <v>8.1890431038431591E-2</v>
      </c>
      <c r="Q8" s="17">
        <f>VLOOKUP($A8,Escolaridade!$A:$I,MATCH('Resultados Exame'!Q$1,Escolaridade!$1:$1,0),0)/$H8</f>
        <v>3.6461911960056798E-2</v>
      </c>
      <c r="R8" s="17">
        <f>VLOOKUP($A8,Escolaridade!$A:$I,MATCH('Resultados Exame'!R$1,Escolaridade!$1:$1,0),0)/$H8</f>
        <v>7.1755760157574094E-2</v>
      </c>
      <c r="S8" s="17">
        <f>VLOOKUP($A8,Escolaridade!$A:$I,MATCH('Resultados Exame'!S$1,Escolaridade!$1:$1,0),0)/$H8</f>
        <v>0.13391507489350007</v>
      </c>
      <c r="T8" s="18">
        <f>VLOOKUP($A8,Escolaridade!$A:$I,MATCH('Resultados Exame'!T$1,Escolaridade!$1:$1,0),0)/$H8</f>
        <v>6.3968668407310705E-2</v>
      </c>
      <c r="U8" s="8">
        <f t="shared" si="0"/>
        <v>0.51154321835921401</v>
      </c>
    </row>
    <row r="9" spans="1:21" x14ac:dyDescent="0.25">
      <c r="A9" s="1" t="s">
        <v>23</v>
      </c>
      <c r="B9">
        <v>480</v>
      </c>
      <c r="C9">
        <v>741</v>
      </c>
      <c r="D9" s="4">
        <v>0.60588716271463616</v>
      </c>
      <c r="E9">
        <f>VLOOKUP(A9,'Fez Exame'!A:D,4,0)</f>
        <v>1223</v>
      </c>
      <c r="F9" t="s">
        <v>75</v>
      </c>
      <c r="G9" t="s">
        <v>50</v>
      </c>
      <c r="H9">
        <f>VLOOKUP('Resultados Exame'!A9,'Total por Mês'!A:B,2,0)</f>
        <v>15712</v>
      </c>
      <c r="I9" s="13">
        <f>D9</f>
        <v>0.60588716271463616</v>
      </c>
      <c r="J9" s="14">
        <f>VLOOKUP(A9,'Fez Exame'!A:E,5,0)</f>
        <v>7.7838594704684322E-2</v>
      </c>
      <c r="K9" s="15">
        <f>VLOOKUP('Resultados Exame'!A9,Trabalho!A:C,3,0)/H9</f>
        <v>0.39842158859470467</v>
      </c>
      <c r="L9" s="16">
        <f>VLOOKUP('Resultados Exame'!A9,Auxílio!A:C,3,0)/H9</f>
        <v>0.53271384928716903</v>
      </c>
      <c r="M9" s="17">
        <f>VLOOKUP($A9,Escolaridade!$A:$I,MATCH('Resultados Exame'!M$1,Escolaridade!$1:$1,0),0)/$H9</f>
        <v>5.6517311608961306E-2</v>
      </c>
      <c r="N9" s="17">
        <f>VLOOKUP($A9,Escolaridade!$A:$I,MATCH('Resultados Exame'!N$1,Escolaridade!$1:$1,0),0)/$H9</f>
        <v>0.38142820773930752</v>
      </c>
      <c r="O9" s="17">
        <f>VLOOKUP($A9,Escolaridade!$A:$I,MATCH('Resultados Exame'!O$1,Escolaridade!$1:$1,0),0)/$H9</f>
        <v>0.19895621181262729</v>
      </c>
      <c r="P9" s="17">
        <f>VLOOKUP($A9,Escolaridade!$A:$I,MATCH('Resultados Exame'!P$1,Escolaridade!$1:$1,0),0)/$H9</f>
        <v>9.438645621181263E-2</v>
      </c>
      <c r="Q9" s="17">
        <f>VLOOKUP($A9,Escolaridade!$A:$I,MATCH('Resultados Exame'!Q$1,Escolaridade!$1:$1,0),0)/$H9</f>
        <v>1.9348268839103868E-2</v>
      </c>
      <c r="R9" s="17">
        <f>VLOOKUP($A9,Escolaridade!$A:$I,MATCH('Resultados Exame'!R$1,Escolaridade!$1:$1,0),0)/$H9</f>
        <v>0.11475305498981669</v>
      </c>
      <c r="S9" s="17">
        <f>VLOOKUP($A9,Escolaridade!$A:$I,MATCH('Resultados Exame'!S$1,Escolaridade!$1:$1,0),0)/$H9</f>
        <v>7.9302443991853364E-2</v>
      </c>
      <c r="T9" s="18">
        <f>VLOOKUP($A9,Escolaridade!$A:$I,MATCH('Resultados Exame'!T$1,Escolaridade!$1:$1,0),0)/$H9</f>
        <v>5.5308044806517312E-2</v>
      </c>
      <c r="U9" s="8">
        <f t="shared" si="0"/>
        <v>0.35291496945010181</v>
      </c>
    </row>
    <row r="10" spans="1:21" x14ac:dyDescent="0.25">
      <c r="A10" s="1" t="s">
        <v>2</v>
      </c>
      <c r="B10">
        <v>545</v>
      </c>
      <c r="C10">
        <v>837</v>
      </c>
      <c r="D10" s="4">
        <v>0.60346070656092288</v>
      </c>
      <c r="E10">
        <f>VLOOKUP(A10,'Fez Exame'!A:D,4,0)</f>
        <v>1387</v>
      </c>
      <c r="F10" t="s">
        <v>75</v>
      </c>
      <c r="G10" t="s">
        <v>51</v>
      </c>
      <c r="H10">
        <f>VLOOKUP('Resultados Exame'!A10,'Total por Mês'!A:B,2,0)</f>
        <v>19612</v>
      </c>
      <c r="I10" s="13">
        <f>D10</f>
        <v>0.60346070656092288</v>
      </c>
      <c r="J10" s="14">
        <f>VLOOKUP(A10,'Fez Exame'!A:E,5,0)</f>
        <v>7.0722006934529874E-2</v>
      </c>
      <c r="K10" s="15">
        <f>VLOOKUP('Resultados Exame'!A10,Trabalho!A:C,3,0)/H10</f>
        <v>0.28028757903324497</v>
      </c>
      <c r="L10" s="16">
        <f>VLOOKUP('Resultados Exame'!A10,Auxílio!A:C,3,0)/H10</f>
        <v>0.63466245156026924</v>
      </c>
      <c r="M10" s="17">
        <f>VLOOKUP($A10,Escolaridade!$A:$I,MATCH('Resultados Exame'!M$1,Escolaridade!$1:$1,0),0)/$H10</f>
        <v>6.047317968590659E-2</v>
      </c>
      <c r="N10" s="17">
        <f>VLOOKUP($A10,Escolaridade!$A:$I,MATCH('Resultados Exame'!N$1,Escolaridade!$1:$1,0),0)/$H10</f>
        <v>0.29828676320620029</v>
      </c>
      <c r="O10" s="17">
        <f>VLOOKUP($A10,Escolaridade!$A:$I,MATCH('Resultados Exame'!O$1,Escolaridade!$1:$1,0),0)/$H10</f>
        <v>0.22945135631246175</v>
      </c>
      <c r="P10" s="17">
        <f>VLOOKUP($A10,Escolaridade!$A:$I,MATCH('Resultados Exame'!P$1,Escolaridade!$1:$1,0),0)/$H10</f>
        <v>0.10289618600856619</v>
      </c>
      <c r="Q10" s="17">
        <f>VLOOKUP($A10,Escolaridade!$A:$I,MATCH('Resultados Exame'!Q$1,Escolaridade!$1:$1,0),0)/$H10</f>
        <v>2.5290638384662452E-2</v>
      </c>
      <c r="R10" s="17">
        <f>VLOOKUP($A10,Escolaridade!$A:$I,MATCH('Resultados Exame'!R$1,Escolaridade!$1:$1,0),0)/$H10</f>
        <v>0.12155822965531307</v>
      </c>
      <c r="S10" s="17">
        <f>VLOOKUP($A10,Escolaridade!$A:$I,MATCH('Resultados Exame'!S$1,Escolaridade!$1:$1,0),0)/$H10</f>
        <v>0.10299816438914949</v>
      </c>
      <c r="T10" s="18">
        <f>VLOOKUP($A10,Escolaridade!$A:$I,MATCH('Resultados Exame'!T$1,Escolaridade!$1:$1,0),0)/$H10</f>
        <v>5.904548235774016E-2</v>
      </c>
      <c r="U10" s="8">
        <f t="shared" si="0"/>
        <v>0.41678564144401387</v>
      </c>
    </row>
    <row r="11" spans="1:21" x14ac:dyDescent="0.25">
      <c r="A11" s="1" t="s">
        <v>20</v>
      </c>
      <c r="B11">
        <v>844</v>
      </c>
      <c r="C11">
        <v>1310</v>
      </c>
      <c r="D11" s="4">
        <v>0.60313075506445668</v>
      </c>
      <c r="E11">
        <f>VLOOKUP(A11,'Fez Exame'!A:D,4,0)</f>
        <v>2172</v>
      </c>
      <c r="F11" t="s">
        <v>76</v>
      </c>
      <c r="G11" t="s">
        <v>52</v>
      </c>
      <c r="H11">
        <f>VLOOKUP('Resultados Exame'!A11,'Total por Mês'!A:B,2,0)</f>
        <v>24973</v>
      </c>
      <c r="I11" s="13">
        <f>D11</f>
        <v>0.60313075506445668</v>
      </c>
      <c r="J11" s="14">
        <f>VLOOKUP(A11,'Fez Exame'!A:E,5,0)</f>
        <v>8.6973931846394112E-2</v>
      </c>
      <c r="K11" s="15">
        <f>VLOOKUP('Resultados Exame'!A11,Trabalho!A:C,3,0)/H11</f>
        <v>0.28895206823369241</v>
      </c>
      <c r="L11" s="16">
        <f>VLOOKUP('Resultados Exame'!A11,Auxílio!A:C,3,0)/H11</f>
        <v>0.63132182757377964</v>
      </c>
      <c r="M11" s="17">
        <f>VLOOKUP($A11,Escolaridade!$A:$I,MATCH('Resultados Exame'!M$1,Escolaridade!$1:$1,0),0)/$H11</f>
        <v>5.1015096304008328E-2</v>
      </c>
      <c r="N11" s="17">
        <f>VLOOKUP($A11,Escolaridade!$A:$I,MATCH('Resultados Exame'!N$1,Escolaridade!$1:$1,0),0)/$H11</f>
        <v>0.37332318904416772</v>
      </c>
      <c r="O11" s="17">
        <f>VLOOKUP($A11,Escolaridade!$A:$I,MATCH('Resultados Exame'!O$1,Escolaridade!$1:$1,0),0)/$H11</f>
        <v>0.2092660072878709</v>
      </c>
      <c r="P11" s="17">
        <f>VLOOKUP($A11,Escolaridade!$A:$I,MATCH('Resultados Exame'!P$1,Escolaridade!$1:$1,0),0)/$H11</f>
        <v>0.10203019260801666</v>
      </c>
      <c r="Q11" s="17">
        <f>VLOOKUP($A11,Escolaridade!$A:$I,MATCH('Resultados Exame'!Q$1,Escolaridade!$1:$1,0),0)/$H11</f>
        <v>2.3144996596324029E-2</v>
      </c>
      <c r="R11" s="17">
        <f>VLOOKUP($A11,Escolaridade!$A:$I,MATCH('Resultados Exame'!R$1,Escolaridade!$1:$1,0),0)/$H11</f>
        <v>0.12361350258278941</v>
      </c>
      <c r="S11" s="17">
        <f>VLOOKUP($A11,Escolaridade!$A:$I,MATCH('Resultados Exame'!S$1,Escolaridade!$1:$1,0),0)/$H11</f>
        <v>7.2478276538661748E-2</v>
      </c>
      <c r="T11" s="18">
        <f>VLOOKUP($A11,Escolaridade!$A:$I,MATCH('Resultados Exame'!T$1,Escolaridade!$1:$1,0),0)/$H11</f>
        <v>4.5128739038161211E-2</v>
      </c>
      <c r="U11" s="8">
        <f t="shared" si="0"/>
        <v>0.3500180194610179</v>
      </c>
    </row>
    <row r="12" spans="1:21" x14ac:dyDescent="0.25">
      <c r="A12" s="1" t="s">
        <v>16</v>
      </c>
      <c r="B12">
        <v>1078</v>
      </c>
      <c r="C12">
        <v>1562</v>
      </c>
      <c r="D12" s="4">
        <v>0.58965647414118538</v>
      </c>
      <c r="E12">
        <f>VLOOKUP(A12,'Fez Exame'!A:D,4,0)</f>
        <v>2649</v>
      </c>
      <c r="F12" t="s">
        <v>76</v>
      </c>
      <c r="G12" t="s">
        <v>53</v>
      </c>
      <c r="H12">
        <f>VLOOKUP('Resultados Exame'!A12,'Total por Mês'!A:B,2,0)</f>
        <v>29828</v>
      </c>
      <c r="I12" s="13">
        <f>D12</f>
        <v>0.58965647414118538</v>
      </c>
      <c r="J12" s="14">
        <f>VLOOKUP(A12,'Fez Exame'!A:E,5,0)</f>
        <v>8.8809172589513208E-2</v>
      </c>
      <c r="K12" s="15">
        <f>VLOOKUP('Resultados Exame'!A12,Trabalho!A:C,3,0)/H12</f>
        <v>0.28828617406463725</v>
      </c>
      <c r="L12" s="16">
        <f>VLOOKUP('Resultados Exame'!A12,Auxílio!A:C,3,0)/H12</f>
        <v>0.62907335389566854</v>
      </c>
      <c r="M12" s="17">
        <f>VLOOKUP($A12,Escolaridade!$A:$I,MATCH('Resultados Exame'!M$1,Escolaridade!$1:$1,0),0)/$H12</f>
        <v>5.5250100576639399E-2</v>
      </c>
      <c r="N12" s="17">
        <f>VLOOKUP($A12,Escolaridade!$A:$I,MATCH('Resultados Exame'!N$1,Escolaridade!$1:$1,0),0)/$H12</f>
        <v>0.38447096687676008</v>
      </c>
      <c r="O12" s="17">
        <f>VLOOKUP($A12,Escolaridade!$A:$I,MATCH('Resultados Exame'!O$1,Escolaridade!$1:$1,0),0)/$H12</f>
        <v>0.18673729381788923</v>
      </c>
      <c r="P12" s="17">
        <f>VLOOKUP($A12,Escolaridade!$A:$I,MATCH('Resultados Exame'!P$1,Escolaridade!$1:$1,0),0)/$H12</f>
        <v>8.9613785704706989E-2</v>
      </c>
      <c r="Q12" s="17">
        <f>VLOOKUP($A12,Escolaridade!$A:$I,MATCH('Resultados Exame'!Q$1,Escolaridade!$1:$1,0),0)/$H12</f>
        <v>1.8036743998927181E-2</v>
      </c>
      <c r="R12" s="17">
        <f>VLOOKUP($A12,Escolaridade!$A:$I,MATCH('Resultados Exame'!R$1,Escolaridade!$1:$1,0),0)/$H12</f>
        <v>0.13711948504760627</v>
      </c>
      <c r="S12" s="17">
        <f>VLOOKUP($A12,Escolaridade!$A:$I,MATCH('Resultados Exame'!S$1,Escolaridade!$1:$1,0),0)/$H12</f>
        <v>8.1232399088105131E-2</v>
      </c>
      <c r="T12" s="18">
        <f>VLOOKUP($A12,Escolaridade!$A:$I,MATCH('Resultados Exame'!T$1,Escolaridade!$1:$1,0),0)/$H12</f>
        <v>4.7539224889365697E-2</v>
      </c>
      <c r="U12" s="8">
        <f t="shared" si="0"/>
        <v>0.33354566179428724</v>
      </c>
    </row>
    <row r="13" spans="1:21" x14ac:dyDescent="0.25">
      <c r="A13" s="1" t="s">
        <v>28</v>
      </c>
      <c r="B13">
        <v>582</v>
      </c>
      <c r="C13">
        <v>831</v>
      </c>
      <c r="D13" s="4">
        <v>0.58397751229796202</v>
      </c>
      <c r="E13">
        <f>VLOOKUP(A13,'Fez Exame'!A:D,4,0)</f>
        <v>1423</v>
      </c>
      <c r="F13" t="s">
        <v>75</v>
      </c>
      <c r="G13" t="s">
        <v>54</v>
      </c>
      <c r="H13">
        <f>VLOOKUP('Resultados Exame'!A13,'Total por Mês'!A:B,2,0)</f>
        <v>15869</v>
      </c>
      <c r="I13" s="13">
        <f>D13</f>
        <v>0.58397751229796202</v>
      </c>
      <c r="J13" s="14">
        <f>VLOOKUP(A13,'Fez Exame'!A:E,5,0)</f>
        <v>8.9671686936795003E-2</v>
      </c>
      <c r="K13" s="15">
        <f>VLOOKUP('Resultados Exame'!A13,Trabalho!A:C,3,0)/H13</f>
        <v>0.36082928981032203</v>
      </c>
      <c r="L13" s="16">
        <f>VLOOKUP('Resultados Exame'!A13,Auxílio!A:C,3,0)/H13</f>
        <v>0.56474888146701119</v>
      </c>
      <c r="M13" s="17">
        <f>VLOOKUP($A13,Escolaridade!$A:$I,MATCH('Resultados Exame'!M$1,Escolaridade!$1:$1,0),0)/$H13</f>
        <v>5.6147205242926462E-2</v>
      </c>
      <c r="N13" s="17">
        <f>VLOOKUP($A13,Escolaridade!$A:$I,MATCH('Resultados Exame'!N$1,Escolaridade!$1:$1,0),0)/$H13</f>
        <v>0.34482324027979078</v>
      </c>
      <c r="O13" s="17">
        <f>VLOOKUP($A13,Escolaridade!$A:$I,MATCH('Resultados Exame'!O$1,Escolaridade!$1:$1,0),0)/$H13</f>
        <v>0.21053626567521583</v>
      </c>
      <c r="P13" s="17">
        <f>VLOOKUP($A13,Escolaridade!$A:$I,MATCH('Resultados Exame'!P$1,Escolaridade!$1:$1,0),0)/$H13</f>
        <v>9.5469153695885059E-2</v>
      </c>
      <c r="Q13" s="17">
        <f>VLOOKUP($A13,Escolaridade!$A:$I,MATCH('Resultados Exame'!Q$1,Escolaridade!$1:$1,0),0)/$H13</f>
        <v>2.5458440985569351E-2</v>
      </c>
      <c r="R13" s="17">
        <f>VLOOKUP($A13,Escolaridade!$A:$I,MATCH('Resultados Exame'!R$1,Escolaridade!$1:$1,0),0)/$H13</f>
        <v>0.1254647425798727</v>
      </c>
      <c r="S13" s="17">
        <f>VLOOKUP($A13,Escolaridade!$A:$I,MATCH('Resultados Exame'!S$1,Escolaridade!$1:$1,0),0)/$H13</f>
        <v>9.2696452202407215E-2</v>
      </c>
      <c r="T13" s="18">
        <f>VLOOKUP($A13,Escolaridade!$A:$I,MATCH('Resultados Exame'!T$1,Escolaridade!$1:$1,0),0)/$H13</f>
        <v>4.9404499338332596E-2</v>
      </c>
      <c r="U13" s="8">
        <f t="shared" si="0"/>
        <v>0.37809565820152496</v>
      </c>
    </row>
    <row r="14" spans="1:21" x14ac:dyDescent="0.25">
      <c r="A14" s="1" t="s">
        <v>25</v>
      </c>
      <c r="B14">
        <v>2062</v>
      </c>
      <c r="C14">
        <v>2909</v>
      </c>
      <c r="D14" s="4">
        <v>0.58319967923015237</v>
      </c>
      <c r="E14">
        <f>VLOOKUP(A14,'Fez Exame'!A:D,4,0)</f>
        <v>4988</v>
      </c>
      <c r="F14" t="s">
        <v>79</v>
      </c>
      <c r="G14" t="s">
        <v>55</v>
      </c>
      <c r="H14">
        <f>VLOOKUP('Resultados Exame'!A14,'Total por Mês'!A:B,2,0)</f>
        <v>70865</v>
      </c>
      <c r="I14" s="13">
        <f>D14</f>
        <v>0.58319967923015237</v>
      </c>
      <c r="J14" s="14">
        <f>VLOOKUP(A14,'Fez Exame'!A:E,5,0)</f>
        <v>7.038735624073944E-2</v>
      </c>
      <c r="K14" s="15">
        <f>VLOOKUP('Resultados Exame'!A14,Trabalho!A:C,3,0)/H14</f>
        <v>0.43180695688986098</v>
      </c>
      <c r="L14" s="16">
        <f>VLOOKUP('Resultados Exame'!A14,Auxílio!A:C,3,0)/H14</f>
        <v>0.28191631976292952</v>
      </c>
      <c r="M14" s="17">
        <f>VLOOKUP($A14,Escolaridade!$A:$I,MATCH('Resultados Exame'!M$1,Escolaridade!$1:$1,0),0)/$H14</f>
        <v>0.10009172369999295</v>
      </c>
      <c r="N14" s="17">
        <f>VLOOKUP($A14,Escolaridade!$A:$I,MATCH('Resultados Exame'!N$1,Escolaridade!$1:$1,0),0)/$H14</f>
        <v>0.3140901714527623</v>
      </c>
      <c r="O14" s="17">
        <f>VLOOKUP($A14,Escolaridade!$A:$I,MATCH('Resultados Exame'!O$1,Escolaridade!$1:$1,0),0)/$H14</f>
        <v>0.21625626190644182</v>
      </c>
      <c r="P14" s="17">
        <f>VLOOKUP($A14,Escolaridade!$A:$I,MATCH('Resultados Exame'!P$1,Escolaridade!$1:$1,0),0)/$H14</f>
        <v>8.1154307486065058E-2</v>
      </c>
      <c r="Q14" s="17">
        <f>VLOOKUP($A14,Escolaridade!$A:$I,MATCH('Resultados Exame'!Q$1,Escolaridade!$1:$1,0),0)/$H14</f>
        <v>3.468566993579341E-2</v>
      </c>
      <c r="R14" s="17">
        <f>VLOOKUP($A14,Escolaridade!$A:$I,MATCH('Resultados Exame'!R$1,Escolaridade!$1:$1,0),0)/$H14</f>
        <v>7.7457136809426369E-2</v>
      </c>
      <c r="S14" s="17">
        <f>VLOOKUP($A14,Escolaridade!$A:$I,MATCH('Resultados Exame'!S$1,Escolaridade!$1:$1,0),0)/$H14</f>
        <v>0.11057644817610951</v>
      </c>
      <c r="T14" s="18">
        <f>VLOOKUP($A14,Escolaridade!$A:$I,MATCH('Resultados Exame'!T$1,Escolaridade!$1:$1,0),0)/$H14</f>
        <v>6.5688280533408597E-2</v>
      </c>
      <c r="U14" s="8">
        <f t="shared" si="0"/>
        <v>0.42720666055175333</v>
      </c>
    </row>
    <row r="15" spans="1:21" x14ac:dyDescent="0.25">
      <c r="A15" s="1" t="s">
        <v>8</v>
      </c>
      <c r="B15">
        <v>1518</v>
      </c>
      <c r="C15">
        <v>2159</v>
      </c>
      <c r="D15" s="4">
        <v>0.5795973154362416</v>
      </c>
      <c r="E15">
        <f>VLOOKUP(A15,'Fez Exame'!A:D,4,0)</f>
        <v>3725</v>
      </c>
      <c r="F15" t="s">
        <v>77</v>
      </c>
      <c r="G15" t="s">
        <v>56</v>
      </c>
      <c r="H15">
        <f>VLOOKUP('Resultados Exame'!A15,'Total por Mês'!A:B,2,0)</f>
        <v>19409</v>
      </c>
      <c r="I15" s="13">
        <f>D15</f>
        <v>0.5795973154362416</v>
      </c>
      <c r="J15" s="14">
        <f>VLOOKUP(A15,'Fez Exame'!A:E,5,0)</f>
        <v>0.19192127363594208</v>
      </c>
      <c r="K15" s="15">
        <f>VLOOKUP('Resultados Exame'!A15,Trabalho!A:C,3,0)/H15</f>
        <v>0.37528981400381267</v>
      </c>
      <c r="L15" s="16">
        <f>VLOOKUP('Resultados Exame'!A15,Auxílio!A:C,3,0)/H15</f>
        <v>0.36776753052707506</v>
      </c>
      <c r="M15" s="17">
        <f>VLOOKUP($A15,Escolaridade!$A:$I,MATCH('Resultados Exame'!M$1,Escolaridade!$1:$1,0),0)/$H15</f>
        <v>5.6571693544232055E-2</v>
      </c>
      <c r="N15" s="17">
        <f>VLOOKUP($A15,Escolaridade!$A:$I,MATCH('Resultados Exame'!N$1,Escolaridade!$1:$1,0),0)/$H15</f>
        <v>0.23252099541449842</v>
      </c>
      <c r="O15" s="17">
        <f>VLOOKUP($A15,Escolaridade!$A:$I,MATCH('Resultados Exame'!O$1,Escolaridade!$1:$1,0),0)/$H15</f>
        <v>0.22340151476119327</v>
      </c>
      <c r="P15" s="17">
        <f>VLOOKUP($A15,Escolaridade!$A:$I,MATCH('Resultados Exame'!P$1,Escolaridade!$1:$1,0),0)/$H15</f>
        <v>8.2796640733680246E-2</v>
      </c>
      <c r="Q15" s="17">
        <f>VLOOKUP($A15,Escolaridade!$A:$I,MATCH('Resultados Exame'!Q$1,Escolaridade!$1:$1,0),0)/$H15</f>
        <v>5.6262558606831881E-2</v>
      </c>
      <c r="R15" s="17">
        <f>VLOOKUP($A15,Escolaridade!$A:$I,MATCH('Resultados Exame'!R$1,Escolaridade!$1:$1,0),0)/$H15</f>
        <v>8.2229893348446603E-2</v>
      </c>
      <c r="S15" s="17">
        <f>VLOOKUP($A15,Escolaridade!$A:$I,MATCH('Resultados Exame'!S$1,Escolaridade!$1:$1,0),0)/$H15</f>
        <v>0.18908753670977382</v>
      </c>
      <c r="T15" s="18">
        <f>VLOOKUP($A15,Escolaridade!$A:$I,MATCH('Resultados Exame'!T$1,Escolaridade!$1:$1,0),0)/$H15</f>
        <v>7.7129166881343705E-2</v>
      </c>
      <c r="U15" s="8">
        <f t="shared" si="0"/>
        <v>0.54588077695914272</v>
      </c>
    </row>
    <row r="16" spans="1:21" x14ac:dyDescent="0.25">
      <c r="A16" s="1" t="s">
        <v>21</v>
      </c>
      <c r="B16">
        <v>1944</v>
      </c>
      <c r="C16">
        <v>2610</v>
      </c>
      <c r="D16" s="4">
        <v>0.56949596334278851</v>
      </c>
      <c r="E16">
        <f>VLOOKUP(A16,'Fez Exame'!A:D,4,0)</f>
        <v>4583</v>
      </c>
      <c r="F16" t="s">
        <v>79</v>
      </c>
      <c r="G16" t="s">
        <v>57</v>
      </c>
      <c r="H16">
        <f>VLOOKUP('Resultados Exame'!A16,'Total por Mês'!A:B,2,0)</f>
        <v>67323</v>
      </c>
      <c r="I16" s="13">
        <f>D16</f>
        <v>0.56949596334278851</v>
      </c>
      <c r="J16" s="14">
        <f>VLOOKUP(A16,'Fez Exame'!A:E,5,0)</f>
        <v>6.8074803558962019E-2</v>
      </c>
      <c r="K16" s="15">
        <f>VLOOKUP('Resultados Exame'!A16,Trabalho!A:C,3,0)/H16</f>
        <v>0.42804093697547646</v>
      </c>
      <c r="L16" s="16">
        <f>VLOOKUP('Resultados Exame'!A16,Auxílio!A:C,3,0)/H16</f>
        <v>0.3245844659328907</v>
      </c>
      <c r="M16" s="17">
        <f>VLOOKUP($A16,Escolaridade!$A:$I,MATCH('Resultados Exame'!M$1,Escolaridade!$1:$1,0),0)/$H16</f>
        <v>7.9423079779570138E-2</v>
      </c>
      <c r="N16" s="17">
        <f>VLOOKUP($A16,Escolaridade!$A:$I,MATCH('Resultados Exame'!N$1,Escolaridade!$1:$1,0),0)/$H16</f>
        <v>0.35836192683035517</v>
      </c>
      <c r="O16" s="17">
        <f>VLOOKUP($A16,Escolaridade!$A:$I,MATCH('Resultados Exame'!O$1,Escolaridade!$1:$1,0),0)/$H16</f>
        <v>0.20126851150424074</v>
      </c>
      <c r="P16" s="17">
        <f>VLOOKUP($A16,Escolaridade!$A:$I,MATCH('Resultados Exame'!P$1,Escolaridade!$1:$1,0),0)/$H16</f>
        <v>8.4220845773361253E-2</v>
      </c>
      <c r="Q16" s="17">
        <f>VLOOKUP($A16,Escolaridade!$A:$I,MATCH('Resultados Exame'!Q$1,Escolaridade!$1:$1,0),0)/$H16</f>
        <v>3.471324807272403E-2</v>
      </c>
      <c r="R16" s="17">
        <f>VLOOKUP($A16,Escolaridade!$A:$I,MATCH('Resultados Exame'!R$1,Escolaridade!$1:$1,0),0)/$H16</f>
        <v>7.5887883784145085E-2</v>
      </c>
      <c r="S16" s="17">
        <f>VLOOKUP($A16,Escolaridade!$A:$I,MATCH('Resultados Exame'!S$1,Escolaridade!$1:$1,0),0)/$H16</f>
        <v>9.7663502814788403E-2</v>
      </c>
      <c r="T16" s="18">
        <f>VLOOKUP($A16,Escolaridade!$A:$I,MATCH('Resultados Exame'!T$1,Escolaridade!$1:$1,0),0)/$H16</f>
        <v>6.846100144081517E-2</v>
      </c>
      <c r="U16" s="8">
        <f t="shared" si="0"/>
        <v>0.40210626383256837</v>
      </c>
    </row>
    <row r="17" spans="1:21" x14ac:dyDescent="0.25">
      <c r="A17" s="1" t="s">
        <v>5</v>
      </c>
      <c r="B17">
        <v>1227</v>
      </c>
      <c r="C17">
        <v>1639</v>
      </c>
      <c r="D17" s="4">
        <v>0.56771735365431242</v>
      </c>
      <c r="E17">
        <f>VLOOKUP(A17,'Fez Exame'!A:D,4,0)</f>
        <v>2887</v>
      </c>
      <c r="F17" t="s">
        <v>75</v>
      </c>
      <c r="G17" t="s">
        <v>58</v>
      </c>
      <c r="H17">
        <f>VLOOKUP('Resultados Exame'!A17,'Total por Mês'!A:B,2,0)</f>
        <v>30169</v>
      </c>
      <c r="I17" s="13">
        <f>D17</f>
        <v>0.56771735365431242</v>
      </c>
      <c r="J17" s="14">
        <f>VLOOKUP(A17,'Fez Exame'!A:E,5,0)</f>
        <v>9.569425569292983E-2</v>
      </c>
      <c r="K17" s="15">
        <f>VLOOKUP('Resultados Exame'!A17,Trabalho!A:C,3,0)/H17</f>
        <v>0.30511452152872154</v>
      </c>
      <c r="L17" s="16">
        <f>VLOOKUP('Resultados Exame'!A17,Auxílio!A:C,3,0)/H17</f>
        <v>0.67148397361530043</v>
      </c>
      <c r="M17" s="17">
        <f>VLOOKUP($A17,Escolaridade!$A:$I,MATCH('Resultados Exame'!M$1,Escolaridade!$1:$1,0),0)/$H17</f>
        <v>4.4018694686598824E-2</v>
      </c>
      <c r="N17" s="17">
        <f>VLOOKUP($A17,Escolaridade!$A:$I,MATCH('Resultados Exame'!N$1,Escolaridade!$1:$1,0),0)/$H17</f>
        <v>0.31959958898206769</v>
      </c>
      <c r="O17" s="17">
        <f>VLOOKUP($A17,Escolaridade!$A:$I,MATCH('Resultados Exame'!O$1,Escolaridade!$1:$1,0),0)/$H17</f>
        <v>0.26076436076767545</v>
      </c>
      <c r="P17" s="17">
        <f>VLOOKUP($A17,Escolaridade!$A:$I,MATCH('Resultados Exame'!P$1,Escolaridade!$1:$1,0),0)/$H17</f>
        <v>0.11137260101428618</v>
      </c>
      <c r="Q17" s="17">
        <f>VLOOKUP($A17,Escolaridade!$A:$I,MATCH('Resultados Exame'!Q$1,Escolaridade!$1:$1,0),0)/$H17</f>
        <v>1.9755378037057906E-2</v>
      </c>
      <c r="R17" s="17">
        <f>VLOOKUP($A17,Escolaridade!$A:$I,MATCH('Resultados Exame'!R$1,Escolaridade!$1:$1,0),0)/$H17</f>
        <v>0.11276475852696477</v>
      </c>
      <c r="S17" s="17">
        <f>VLOOKUP($A17,Escolaridade!$A:$I,MATCH('Resultados Exame'!S$1,Escolaridade!$1:$1,0),0)/$H17</f>
        <v>8.0977161987470583E-2</v>
      </c>
      <c r="T17" s="18">
        <f>VLOOKUP($A17,Escolaridade!$A:$I,MATCH('Resultados Exame'!T$1,Escolaridade!$1:$1,0),0)/$H17</f>
        <v>5.0747455997878617E-2</v>
      </c>
      <c r="U17" s="8">
        <f t="shared" si="0"/>
        <v>0.41224435679008253</v>
      </c>
    </row>
    <row r="18" spans="1:21" x14ac:dyDescent="0.25">
      <c r="A18" s="1" t="s">
        <v>13</v>
      </c>
      <c r="B18">
        <v>847</v>
      </c>
      <c r="C18">
        <v>1125</v>
      </c>
      <c r="D18" s="4">
        <v>0.56618017111222951</v>
      </c>
      <c r="E18">
        <f>VLOOKUP(A18,'Fez Exame'!A:D,4,0)</f>
        <v>1987</v>
      </c>
      <c r="F18" t="s">
        <v>77</v>
      </c>
      <c r="G18" t="s">
        <v>59</v>
      </c>
      <c r="H18">
        <f>VLOOKUP('Resultados Exame'!A18,'Total por Mês'!A:B,2,0)</f>
        <v>26798</v>
      </c>
      <c r="I18" s="13">
        <f>D18</f>
        <v>0.56618017111222951</v>
      </c>
      <c r="J18" s="14">
        <f>VLOOKUP(A18,'Fez Exame'!A:E,5,0)</f>
        <v>7.4147324427196057E-2</v>
      </c>
      <c r="K18" s="15">
        <f>VLOOKUP('Resultados Exame'!A18,Trabalho!A:C,3,0)/H18</f>
        <v>0.41607582655422048</v>
      </c>
      <c r="L18" s="16">
        <f>VLOOKUP('Resultados Exame'!A18,Auxílio!A:C,3,0)/H18</f>
        <v>0.45540711993432348</v>
      </c>
      <c r="M18" s="17">
        <f>VLOOKUP($A18,Escolaridade!$A:$I,MATCH('Resultados Exame'!M$1,Escolaridade!$1:$1,0),0)/$H18</f>
        <v>6.8512575565340697E-2</v>
      </c>
      <c r="N18" s="17">
        <f>VLOOKUP($A18,Escolaridade!$A:$I,MATCH('Resultados Exame'!N$1,Escolaridade!$1:$1,0),0)/$H18</f>
        <v>0.35028733487573699</v>
      </c>
      <c r="O18" s="17">
        <f>VLOOKUP($A18,Escolaridade!$A:$I,MATCH('Resultados Exame'!O$1,Escolaridade!$1:$1,0),0)/$H18</f>
        <v>0.18281215016045974</v>
      </c>
      <c r="P18" s="17">
        <f>VLOOKUP($A18,Escolaridade!$A:$I,MATCH('Resultados Exame'!P$1,Escolaridade!$1:$1,0),0)/$H18</f>
        <v>9.0864989924621234E-2</v>
      </c>
      <c r="Q18" s="17">
        <f>VLOOKUP($A18,Escolaridade!$A:$I,MATCH('Resultados Exame'!Q$1,Escolaridade!$1:$1,0),0)/$H18</f>
        <v>3.5860885140682142E-2</v>
      </c>
      <c r="R18" s="17">
        <f>VLOOKUP($A18,Escolaridade!$A:$I,MATCH('Resultados Exame'!R$1,Escolaridade!$1:$1,0),0)/$H18</f>
        <v>0.11101574744383909</v>
      </c>
      <c r="S18" s="17">
        <f>VLOOKUP($A18,Escolaridade!$A:$I,MATCH('Resultados Exame'!S$1,Escolaridade!$1:$1,0),0)/$H18</f>
        <v>9.9186506455705648E-2</v>
      </c>
      <c r="T18" s="18">
        <f>VLOOKUP($A18,Escolaridade!$A:$I,MATCH('Resultados Exame'!T$1,Escolaridade!$1:$1,0),0)/$H18</f>
        <v>6.1459810433614447E-2</v>
      </c>
      <c r="U18" s="8">
        <f t="shared" si="0"/>
        <v>0.37931935219046192</v>
      </c>
    </row>
    <row r="19" spans="1:21" x14ac:dyDescent="0.25">
      <c r="A19" s="1" t="s">
        <v>9</v>
      </c>
      <c r="B19">
        <v>1674</v>
      </c>
      <c r="C19">
        <v>2088</v>
      </c>
      <c r="D19" s="4">
        <v>0.55063291139240511</v>
      </c>
      <c r="E19">
        <f>VLOOKUP(A19,'Fez Exame'!A:D,4,0)</f>
        <v>3792</v>
      </c>
      <c r="F19" t="s">
        <v>78</v>
      </c>
      <c r="G19" t="s">
        <v>60</v>
      </c>
      <c r="H19">
        <f>VLOOKUP('Resultados Exame'!A19,'Total por Mês'!A:B,2,0)</f>
        <v>46500</v>
      </c>
      <c r="I19" s="13">
        <f>D19</f>
        <v>0.55063291139240511</v>
      </c>
      <c r="J19" s="14">
        <f>VLOOKUP(A19,'Fez Exame'!A:E,5,0)</f>
        <v>8.15483870967742E-2</v>
      </c>
      <c r="K19" s="15">
        <f>VLOOKUP('Resultados Exame'!A19,Trabalho!A:C,3,0)/H19</f>
        <v>0.39260215053763442</v>
      </c>
      <c r="L19" s="16">
        <f>VLOOKUP('Resultados Exame'!A19,Auxílio!A:C,3,0)/H19</f>
        <v>0.49832258064516127</v>
      </c>
      <c r="M19" s="17">
        <f>VLOOKUP($A19,Escolaridade!$A:$I,MATCH('Resultados Exame'!M$1,Escolaridade!$1:$1,0),0)/$H19</f>
        <v>6.5333333333333327E-2</v>
      </c>
      <c r="N19" s="17">
        <f>VLOOKUP($A19,Escolaridade!$A:$I,MATCH('Resultados Exame'!N$1,Escolaridade!$1:$1,0),0)/$H19</f>
        <v>0.34200000000000003</v>
      </c>
      <c r="O19" s="17">
        <f>VLOOKUP($A19,Escolaridade!$A:$I,MATCH('Resultados Exame'!O$1,Escolaridade!$1:$1,0),0)/$H19</f>
        <v>0.2352258064516129</v>
      </c>
      <c r="P19" s="17">
        <f>VLOOKUP($A19,Escolaridade!$A:$I,MATCH('Resultados Exame'!P$1,Escolaridade!$1:$1,0),0)/$H19</f>
        <v>8.4193548387096778E-2</v>
      </c>
      <c r="Q19" s="17">
        <f>VLOOKUP($A19,Escolaridade!$A:$I,MATCH('Resultados Exame'!Q$1,Escolaridade!$1:$1,0),0)/$H19</f>
        <v>3.8516129032258067E-2</v>
      </c>
      <c r="R19" s="17">
        <f>VLOOKUP($A19,Escolaridade!$A:$I,MATCH('Resultados Exame'!R$1,Escolaridade!$1:$1,0),0)/$H19</f>
        <v>0.10034408602150538</v>
      </c>
      <c r="S19" s="17">
        <f>VLOOKUP($A19,Escolaridade!$A:$I,MATCH('Resultados Exame'!S$1,Escolaridade!$1:$1,0),0)/$H19</f>
        <v>8.544086021505376E-2</v>
      </c>
      <c r="T19" s="18">
        <f>VLOOKUP($A19,Escolaridade!$A:$I,MATCH('Resultados Exame'!T$1,Escolaridade!$1:$1,0),0)/$H19</f>
        <v>4.8946236559139787E-2</v>
      </c>
      <c r="U19" s="8">
        <f t="shared" si="0"/>
        <v>0.40812903225806446</v>
      </c>
    </row>
    <row r="20" spans="1:21" x14ac:dyDescent="0.25">
      <c r="A20" s="1" t="s">
        <v>18</v>
      </c>
      <c r="B20">
        <v>1264</v>
      </c>
      <c r="C20">
        <v>1438</v>
      </c>
      <c r="D20" s="4">
        <v>0.52731939860652732</v>
      </c>
      <c r="E20">
        <f>VLOOKUP(A20,'Fez Exame'!A:D,4,0)</f>
        <v>2727</v>
      </c>
      <c r="F20" t="s">
        <v>76</v>
      </c>
      <c r="G20" t="s">
        <v>61</v>
      </c>
      <c r="H20">
        <f>VLOOKUP('Resultados Exame'!A20,'Total por Mês'!A:B,2,0)</f>
        <v>49614</v>
      </c>
      <c r="I20" s="13">
        <f>D20</f>
        <v>0.52731939860652732</v>
      </c>
      <c r="J20" s="14">
        <f>VLOOKUP(A20,'Fez Exame'!A:E,5,0)</f>
        <v>5.4964324585802395E-2</v>
      </c>
      <c r="K20" s="15">
        <f>VLOOKUP('Resultados Exame'!A20,Trabalho!A:C,3,0)/H20</f>
        <v>0.30952956826702138</v>
      </c>
      <c r="L20" s="16">
        <f>VLOOKUP('Resultados Exame'!A20,Auxílio!A:C,3,0)/H20</f>
        <v>0.6411899866973032</v>
      </c>
      <c r="M20" s="17">
        <f>VLOOKUP($A20,Escolaridade!$A:$I,MATCH('Resultados Exame'!M$1,Escolaridade!$1:$1,0),0)/$H20</f>
        <v>5.3331720885234003E-2</v>
      </c>
      <c r="N20" s="17">
        <f>VLOOKUP($A20,Escolaridade!$A:$I,MATCH('Resultados Exame'!N$1,Escolaridade!$1:$1,0),0)/$H20</f>
        <v>0.35993872697222556</v>
      </c>
      <c r="O20" s="17">
        <f>VLOOKUP($A20,Escolaridade!$A:$I,MATCH('Resultados Exame'!O$1,Escolaridade!$1:$1,0),0)/$H20</f>
        <v>0.22785907203611883</v>
      </c>
      <c r="P20" s="17">
        <f>VLOOKUP($A20,Escolaridade!$A:$I,MATCH('Resultados Exame'!P$1,Escolaridade!$1:$1,0),0)/$H20</f>
        <v>9.3824323779578347E-2</v>
      </c>
      <c r="Q20" s="17">
        <f>VLOOKUP($A20,Escolaridade!$A:$I,MATCH('Resultados Exame'!Q$1,Escolaridade!$1:$1,0),0)/$H20</f>
        <v>2.3702987060104003E-2</v>
      </c>
      <c r="R20" s="17">
        <f>VLOOKUP($A20,Escolaridade!$A:$I,MATCH('Resultados Exame'!R$1,Escolaridade!$1:$1,0),0)/$H20</f>
        <v>0.11964364897004878</v>
      </c>
      <c r="S20" s="17">
        <f>VLOOKUP($A20,Escolaridade!$A:$I,MATCH('Resultados Exame'!S$1,Escolaridade!$1:$1,0),0)/$H20</f>
        <v>7.7820776393759825E-2</v>
      </c>
      <c r="T20" s="18">
        <f>VLOOKUP($A20,Escolaridade!$A:$I,MATCH('Resultados Exame'!T$1,Escolaridade!$1:$1,0),0)/$H20</f>
        <v>4.3878743902930624E-2</v>
      </c>
      <c r="U20" s="8">
        <f t="shared" si="0"/>
        <v>0.37326157939291327</v>
      </c>
    </row>
    <row r="21" spans="1:21" x14ac:dyDescent="0.25">
      <c r="A21" s="1" t="s">
        <v>7</v>
      </c>
      <c r="B21">
        <v>1914</v>
      </c>
      <c r="C21">
        <v>2146</v>
      </c>
      <c r="D21" s="4">
        <v>0.52546523016650348</v>
      </c>
      <c r="E21">
        <f>VLOOKUP(A21,'Fez Exame'!A:D,4,0)</f>
        <v>4084</v>
      </c>
      <c r="F21" t="s">
        <v>76</v>
      </c>
      <c r="G21" t="s">
        <v>62</v>
      </c>
      <c r="H21">
        <f>VLOOKUP('Resultados Exame'!A21,'Total por Mês'!A:B,2,0)</f>
        <v>52427</v>
      </c>
      <c r="I21" s="13">
        <f>D21</f>
        <v>0.52546523016650348</v>
      </c>
      <c r="J21" s="14">
        <f>VLOOKUP(A21,'Fez Exame'!A:E,5,0)</f>
        <v>7.7898792606862874E-2</v>
      </c>
      <c r="K21" s="15">
        <f>VLOOKUP('Resultados Exame'!A21,Trabalho!A:C,3,0)/H21</f>
        <v>0.29192973086386786</v>
      </c>
      <c r="L21" s="16">
        <f>VLOOKUP('Resultados Exame'!A21,Auxílio!A:C,3,0)/H21</f>
        <v>0.65824861235622867</v>
      </c>
      <c r="M21" s="17">
        <f>VLOOKUP($A21,Escolaridade!$A:$I,MATCH('Resultados Exame'!M$1,Escolaridade!$1:$1,0),0)/$H21</f>
        <v>5.9282430808552847E-2</v>
      </c>
      <c r="N21" s="17">
        <f>VLOOKUP($A21,Escolaridade!$A:$I,MATCH('Resultados Exame'!N$1,Escolaridade!$1:$1,0),0)/$H21</f>
        <v>0.35954756137104926</v>
      </c>
      <c r="O21" s="17">
        <f>VLOOKUP($A21,Escolaridade!$A:$I,MATCH('Resultados Exame'!O$1,Escolaridade!$1:$1,0),0)/$H21</f>
        <v>0.20771739752417648</v>
      </c>
      <c r="P21" s="17">
        <f>VLOOKUP($A21,Escolaridade!$A:$I,MATCH('Resultados Exame'!P$1,Escolaridade!$1:$1,0),0)/$H21</f>
        <v>9.3558662521219985E-2</v>
      </c>
      <c r="Q21" s="17">
        <f>VLOOKUP($A21,Escolaridade!$A:$I,MATCH('Resultados Exame'!Q$1,Escolaridade!$1:$1,0),0)/$H21</f>
        <v>1.9665439563583648E-2</v>
      </c>
      <c r="R21" s="17">
        <f>VLOOKUP($A21,Escolaridade!$A:$I,MATCH('Resultados Exame'!R$1,Escolaridade!$1:$1,0),0)/$H21</f>
        <v>0.1521162759646747</v>
      </c>
      <c r="S21" s="17">
        <f>VLOOKUP($A21,Escolaridade!$A:$I,MATCH('Resultados Exame'!S$1,Escolaridade!$1:$1,0),0)/$H21</f>
        <v>6.3822076411009593E-2</v>
      </c>
      <c r="T21" s="18">
        <f>VLOOKUP($A21,Escolaridade!$A:$I,MATCH('Resultados Exame'!T$1,Escolaridade!$1:$1,0),0)/$H21</f>
        <v>4.4290155835733494E-2</v>
      </c>
      <c r="U21" s="8">
        <f t="shared" si="0"/>
        <v>0.33549506933450324</v>
      </c>
    </row>
    <row r="22" spans="1:21" x14ac:dyDescent="0.25">
      <c r="A22" s="1" t="s">
        <v>14</v>
      </c>
      <c r="B22">
        <v>2753</v>
      </c>
      <c r="C22">
        <v>2926</v>
      </c>
      <c r="D22" s="4">
        <v>0.50993377483443714</v>
      </c>
      <c r="E22">
        <f>VLOOKUP(A22,'Fez Exame'!A:D,4,0)</f>
        <v>5738</v>
      </c>
      <c r="F22" t="s">
        <v>78</v>
      </c>
      <c r="G22" t="s">
        <v>63</v>
      </c>
      <c r="H22">
        <f>VLOOKUP('Resultados Exame'!A22,'Total por Mês'!A:B,2,0)</f>
        <v>104156</v>
      </c>
      <c r="I22" s="13">
        <f>D22</f>
        <v>0.50993377483443714</v>
      </c>
      <c r="J22" s="14">
        <f>VLOOKUP(A22,'Fez Exame'!A:E,5,0)</f>
        <v>5.5090441261185147E-2</v>
      </c>
      <c r="K22" s="15">
        <f>VLOOKUP('Resultados Exame'!A22,Trabalho!A:C,3,0)/H22</f>
        <v>0.37993010484273587</v>
      </c>
      <c r="L22" s="16">
        <f>VLOOKUP('Resultados Exame'!A22,Auxílio!A:C,3,0)/H22</f>
        <v>0.47769691616421522</v>
      </c>
      <c r="M22" s="17">
        <f>VLOOKUP($A22,Escolaridade!$A:$I,MATCH('Resultados Exame'!M$1,Escolaridade!$1:$1,0),0)/$H22</f>
        <v>7.1805752909097895E-2</v>
      </c>
      <c r="N22" s="17">
        <f>VLOOKUP($A22,Escolaridade!$A:$I,MATCH('Resultados Exame'!N$1,Escolaridade!$1:$1,0),0)/$H22</f>
        <v>0.37279657436921543</v>
      </c>
      <c r="O22" s="17">
        <f>VLOOKUP($A22,Escolaridade!$A:$I,MATCH('Resultados Exame'!O$1,Escolaridade!$1:$1,0),0)/$H22</f>
        <v>0.21100080648258382</v>
      </c>
      <c r="P22" s="17">
        <f>VLOOKUP($A22,Escolaridade!$A:$I,MATCH('Resultados Exame'!P$1,Escolaridade!$1:$1,0),0)/$H22</f>
        <v>9.4272053458274122E-2</v>
      </c>
      <c r="Q22" s="17">
        <f>VLOOKUP($A22,Escolaridade!$A:$I,MATCH('Resultados Exame'!Q$1,Escolaridade!$1:$1,0),0)/$H22</f>
        <v>2.3435999846384271E-2</v>
      </c>
      <c r="R22" s="17">
        <f>VLOOKUP($A22,Escolaridade!$A:$I,MATCH('Resultados Exame'!R$1,Escolaridade!$1:$1,0),0)/$H22</f>
        <v>9.8525288989592535E-2</v>
      </c>
      <c r="S22" s="17">
        <f>VLOOKUP($A22,Escolaridade!$A:$I,MATCH('Resultados Exame'!S$1,Escolaridade!$1:$1,0),0)/$H22</f>
        <v>8.4776681132147938E-2</v>
      </c>
      <c r="T22" s="18">
        <f>VLOOKUP($A22,Escolaridade!$A:$I,MATCH('Resultados Exame'!T$1,Escolaridade!$1:$1,0),0)/$H22</f>
        <v>4.3386842812704024E-2</v>
      </c>
      <c r="U22" s="8">
        <f t="shared" si="0"/>
        <v>0.3626003302738201</v>
      </c>
    </row>
    <row r="23" spans="1:21" x14ac:dyDescent="0.25">
      <c r="A23" s="1" t="s">
        <v>12</v>
      </c>
      <c r="B23">
        <v>1550</v>
      </c>
      <c r="C23">
        <v>1558</v>
      </c>
      <c r="D23" s="4">
        <v>0.49951907662712408</v>
      </c>
      <c r="E23">
        <f>VLOOKUP(A23,'Fez Exame'!A:D,4,0)</f>
        <v>3119</v>
      </c>
      <c r="F23" t="s">
        <v>77</v>
      </c>
      <c r="G23" t="s">
        <v>64</v>
      </c>
      <c r="H23">
        <f>VLOOKUP('Resultados Exame'!A23,'Total por Mês'!A:B,2,0)</f>
        <v>34918</v>
      </c>
      <c r="I23" s="30">
        <f>D23</f>
        <v>0.49951907662712408</v>
      </c>
      <c r="J23" s="14">
        <f>VLOOKUP(A23,'Fez Exame'!A:E,5,0)</f>
        <v>8.9323558050289242E-2</v>
      </c>
      <c r="K23" s="15">
        <f>VLOOKUP('Resultados Exame'!A23,Trabalho!A:C,3,0)/H23</f>
        <v>0.3969013116444241</v>
      </c>
      <c r="L23" s="16">
        <f>VLOOKUP('Resultados Exame'!A23,Auxílio!A:C,3,0)/H23</f>
        <v>0.46984363365599402</v>
      </c>
      <c r="M23" s="17">
        <f>VLOOKUP($A23,Escolaridade!$A:$I,MATCH('Resultados Exame'!M$1,Escolaridade!$1:$1,0),0)/$H23</f>
        <v>6.1687381866086258E-2</v>
      </c>
      <c r="N23" s="17">
        <f>VLOOKUP($A23,Escolaridade!$A:$I,MATCH('Resultados Exame'!N$1,Escolaridade!$1:$1,0),0)/$H23</f>
        <v>0.32868434618248465</v>
      </c>
      <c r="O23" s="17">
        <f>VLOOKUP($A23,Escolaridade!$A:$I,MATCH('Resultados Exame'!O$1,Escolaridade!$1:$1,0),0)/$H23</f>
        <v>0.20994902342631308</v>
      </c>
      <c r="P23" s="17">
        <f>VLOOKUP($A23,Escolaridade!$A:$I,MATCH('Resultados Exame'!P$1,Escolaridade!$1:$1,0),0)/$H23</f>
        <v>0.11000057277049087</v>
      </c>
      <c r="Q23" s="17">
        <f>VLOOKUP($A23,Escolaridade!$A:$I,MATCH('Resultados Exame'!Q$1,Escolaridade!$1:$1,0),0)/$H23</f>
        <v>2.1536170456498083E-2</v>
      </c>
      <c r="R23" s="17">
        <f>VLOOKUP($A23,Escolaridade!$A:$I,MATCH('Resultados Exame'!R$1,Escolaridade!$1:$1,0),0)/$H23</f>
        <v>0.11326536456841743</v>
      </c>
      <c r="S23" s="17">
        <f>VLOOKUP($A23,Escolaridade!$A:$I,MATCH('Resultados Exame'!S$1,Escolaridade!$1:$1,0),0)/$H23</f>
        <v>9.7313706397846381E-2</v>
      </c>
      <c r="T23" s="18">
        <f>VLOOKUP($A23,Escolaridade!$A:$I,MATCH('Resultados Exame'!T$1,Escolaridade!$1:$1,0),0)/$H23</f>
        <v>5.7563434331863221E-2</v>
      </c>
      <c r="U23" s="8">
        <f t="shared" si="0"/>
        <v>0.38636233461252079</v>
      </c>
    </row>
    <row r="24" spans="1:21" x14ac:dyDescent="0.25">
      <c r="A24" s="1" t="s">
        <v>26</v>
      </c>
      <c r="B24">
        <v>1099</v>
      </c>
      <c r="C24">
        <v>1030</v>
      </c>
      <c r="D24" s="4">
        <v>0.47996272134203166</v>
      </c>
      <c r="E24">
        <f>VLOOKUP(A24,'Fez Exame'!A:D,4,0)</f>
        <v>2146</v>
      </c>
      <c r="F24" t="s">
        <v>76</v>
      </c>
      <c r="G24" t="s">
        <v>65</v>
      </c>
      <c r="H24">
        <f>VLOOKUP('Resultados Exame'!A24,'Total por Mês'!A:B,2,0)</f>
        <v>24756</v>
      </c>
      <c r="I24" s="30">
        <f>D24</f>
        <v>0.47996272134203166</v>
      </c>
      <c r="J24" s="14">
        <f>VLOOKUP(A24,'Fez Exame'!A:E,5,0)</f>
        <v>8.6686055905639034E-2</v>
      </c>
      <c r="K24" s="15">
        <f>VLOOKUP('Resultados Exame'!A24,Trabalho!A:C,3,0)/H24</f>
        <v>0.28966715139764099</v>
      </c>
      <c r="L24" s="16">
        <f>VLOOKUP('Resultados Exame'!A24,Auxílio!A:C,3,0)/H24</f>
        <v>0.66161738568427853</v>
      </c>
      <c r="M24" s="17">
        <f>VLOOKUP($A24,Escolaridade!$A:$I,MATCH('Resultados Exame'!M$1,Escolaridade!$1:$1,0),0)/$H24</f>
        <v>3.8253352722572305E-2</v>
      </c>
      <c r="N24" s="17">
        <f>VLOOKUP($A24,Escolaridade!$A:$I,MATCH('Resultados Exame'!N$1,Escolaridade!$1:$1,0),0)/$H24</f>
        <v>0.41448537728227502</v>
      </c>
      <c r="O24" s="17">
        <f>VLOOKUP($A24,Escolaridade!$A:$I,MATCH('Resultados Exame'!O$1,Escolaridade!$1:$1,0),0)/$H24</f>
        <v>0.1835110680239134</v>
      </c>
      <c r="P24" s="17">
        <f>VLOOKUP($A24,Escolaridade!$A:$I,MATCH('Resultados Exame'!P$1,Escolaridade!$1:$1,0),0)/$H24</f>
        <v>8.858458555501697E-2</v>
      </c>
      <c r="Q24" s="17">
        <f>VLOOKUP($A24,Escolaridade!$A:$I,MATCH('Resultados Exame'!Q$1,Escolaridade!$1:$1,0),0)/$H24</f>
        <v>1.5672968169332686E-2</v>
      </c>
      <c r="R24" s="17">
        <f>VLOOKUP($A24,Escolaridade!$A:$I,MATCH('Resultados Exame'!R$1,Escolaridade!$1:$1,0),0)/$H24</f>
        <v>0.15139764097592504</v>
      </c>
      <c r="S24" s="17">
        <f>VLOOKUP($A24,Escolaridade!$A:$I,MATCH('Resultados Exame'!S$1,Escolaridade!$1:$1,0),0)/$H24</f>
        <v>6.6084989497495555E-2</v>
      </c>
      <c r="T24" s="18">
        <f>VLOOKUP($A24,Escolaridade!$A:$I,MATCH('Resultados Exame'!T$1,Escolaridade!$1:$1,0),0)/$H24</f>
        <v>4.2010017773469056E-2</v>
      </c>
      <c r="U24" s="8">
        <f t="shared" si="0"/>
        <v>0.3072790434642107</v>
      </c>
    </row>
    <row r="25" spans="1:21" x14ac:dyDescent="0.25">
      <c r="A25" s="1" t="s">
        <v>27</v>
      </c>
      <c r="B25">
        <v>4476</v>
      </c>
      <c r="C25">
        <v>4166</v>
      </c>
      <c r="D25" s="4">
        <v>0.47824589599357137</v>
      </c>
      <c r="E25">
        <f>VLOOKUP(A25,'Fez Exame'!A:D,4,0)</f>
        <v>8711</v>
      </c>
      <c r="F25" t="s">
        <v>78</v>
      </c>
      <c r="G25" t="s">
        <v>66</v>
      </c>
      <c r="H25">
        <f>VLOOKUP('Resultados Exame'!A25,'Total por Mês'!A:B,2,0)</f>
        <v>102603</v>
      </c>
      <c r="I25" s="30">
        <f>D25</f>
        <v>0.47824589599357137</v>
      </c>
      <c r="J25" s="14">
        <f>VLOOKUP(A25,'Fez Exame'!A:E,5,0)</f>
        <v>8.4900051655409689E-2</v>
      </c>
      <c r="K25" s="15">
        <f>VLOOKUP('Resultados Exame'!A25,Trabalho!A:C,3,0)/H25</f>
        <v>0.39020301550636921</v>
      </c>
      <c r="L25" s="16">
        <f>VLOOKUP('Resultados Exame'!A25,Auxílio!A:C,3,0)/H25</f>
        <v>0.4014015184741187</v>
      </c>
      <c r="M25" s="17">
        <f>VLOOKUP($A25,Escolaridade!$A:$I,MATCH('Resultados Exame'!M$1,Escolaridade!$1:$1,0),0)/$H25</f>
        <v>8.1937175326257522E-2</v>
      </c>
      <c r="N25" s="17">
        <f>VLOOKUP($A25,Escolaridade!$A:$I,MATCH('Resultados Exame'!N$1,Escolaridade!$1:$1,0),0)/$H25</f>
        <v>0.27319863941600148</v>
      </c>
      <c r="O25" s="17">
        <f>VLOOKUP($A25,Escolaridade!$A:$I,MATCH('Resultados Exame'!O$1,Escolaridade!$1:$1,0),0)/$H25</f>
        <v>0.25624007095309104</v>
      </c>
      <c r="P25" s="17">
        <f>VLOOKUP($A25,Escolaridade!$A:$I,MATCH('Resultados Exame'!P$1,Escolaridade!$1:$1,0),0)/$H25</f>
        <v>8.7970137325419334E-2</v>
      </c>
      <c r="Q25" s="17">
        <f>VLOOKUP($A25,Escolaridade!$A:$I,MATCH('Resultados Exame'!Q$1,Escolaridade!$1:$1,0),0)/$H25</f>
        <v>2.7270157792657134E-2</v>
      </c>
      <c r="R25" s="17">
        <f>VLOOKUP($A25,Escolaridade!$A:$I,MATCH('Resultados Exame'!R$1,Escolaridade!$1:$1,0),0)/$H25</f>
        <v>8.4402990165979547E-2</v>
      </c>
      <c r="S25" s="17">
        <f>VLOOKUP($A25,Escolaridade!$A:$I,MATCH('Resultados Exame'!S$1,Escolaridade!$1:$1,0),0)/$H25</f>
        <v>0.13443076713156535</v>
      </c>
      <c r="T25" s="18">
        <f>VLOOKUP($A25,Escolaridade!$A:$I,MATCH('Resultados Exame'!T$1,Escolaridade!$1:$1,0),0)/$H25</f>
        <v>5.4550061889028584E-2</v>
      </c>
      <c r="U25" s="8">
        <f t="shared" si="0"/>
        <v>0.47249105776634204</v>
      </c>
    </row>
    <row r="26" spans="1:21" x14ac:dyDescent="0.25">
      <c r="A26" s="1" t="s">
        <v>11</v>
      </c>
      <c r="B26">
        <v>2456</v>
      </c>
      <c r="C26">
        <v>2086</v>
      </c>
      <c r="D26" s="4">
        <v>0.45555798209215986</v>
      </c>
      <c r="E26">
        <f>VLOOKUP(A26,'Fez Exame'!A:D,4,0)</f>
        <v>4579</v>
      </c>
      <c r="F26" t="s">
        <v>76</v>
      </c>
      <c r="G26" t="s">
        <v>67</v>
      </c>
      <c r="H26">
        <f>VLOOKUP('Resultados Exame'!A26,'Total por Mês'!A:B,2,0)</f>
        <v>60256</v>
      </c>
      <c r="I26" s="30">
        <f>D26</f>
        <v>0.45555798209215986</v>
      </c>
      <c r="J26" s="14">
        <f>VLOOKUP(A26,'Fez Exame'!A:E,5,0)</f>
        <v>7.5992432288900694E-2</v>
      </c>
      <c r="K26" s="15">
        <f>VLOOKUP('Resultados Exame'!A26,Trabalho!A:C,3,0)/H26</f>
        <v>0.26757501327668615</v>
      </c>
      <c r="L26" s="29">
        <f>VLOOKUP('Resultados Exame'!A26,Auxílio!A:C,3,0)/H26</f>
        <v>0.71244357408390868</v>
      </c>
      <c r="M26" s="17">
        <f>VLOOKUP($A26,Escolaridade!$A:$I,MATCH('Resultados Exame'!M$1,Escolaridade!$1:$1,0),0)/$H26</f>
        <v>5.2359930961232079E-2</v>
      </c>
      <c r="N26" s="17">
        <f>VLOOKUP($A26,Escolaridade!$A:$I,MATCH('Resultados Exame'!N$1,Escolaridade!$1:$1,0),0)/$H26</f>
        <v>0.38870817843866173</v>
      </c>
      <c r="O26" s="17">
        <f>VLOOKUP($A26,Escolaridade!$A:$I,MATCH('Resultados Exame'!O$1,Escolaridade!$1:$1,0),0)/$H26</f>
        <v>0.2145014604354753</v>
      </c>
      <c r="P26" s="17">
        <f>VLOOKUP($A26,Escolaridade!$A:$I,MATCH('Resultados Exame'!P$1,Escolaridade!$1:$1,0),0)/$H26</f>
        <v>0.10171601168348381</v>
      </c>
      <c r="Q26" s="17">
        <f>VLOOKUP($A26,Escolaridade!$A:$I,MATCH('Resultados Exame'!Q$1,Escolaridade!$1:$1,0),0)/$H26</f>
        <v>1.3193706850770048E-2</v>
      </c>
      <c r="R26" s="17">
        <f>VLOOKUP($A26,Escolaridade!$A:$I,MATCH('Resultados Exame'!R$1,Escolaridade!$1:$1,0),0)/$H26</f>
        <v>0.15102230483271376</v>
      </c>
      <c r="S26" s="17">
        <f>VLOOKUP($A26,Escolaridade!$A:$I,MATCH('Resultados Exame'!S$1,Escolaridade!$1:$1,0),0)/$H26</f>
        <v>4.4991370154009558E-2</v>
      </c>
      <c r="T26" s="18">
        <f>VLOOKUP($A26,Escolaridade!$A:$I,MATCH('Resultados Exame'!T$1,Escolaridade!$1:$1,0),0)/$H26</f>
        <v>3.3507036643653745E-2</v>
      </c>
      <c r="U26" s="8">
        <f t="shared" si="0"/>
        <v>0.30619357408390863</v>
      </c>
    </row>
    <row r="27" spans="1:21" x14ac:dyDescent="0.25">
      <c r="A27" s="1" t="s">
        <v>15</v>
      </c>
      <c r="B27">
        <v>2239</v>
      </c>
      <c r="C27">
        <v>1645</v>
      </c>
      <c r="D27" s="4">
        <v>0.4211469534050179</v>
      </c>
      <c r="E27">
        <f>VLOOKUP(A27,'Fez Exame'!A:D,4,0)</f>
        <v>3906</v>
      </c>
      <c r="F27" t="s">
        <v>79</v>
      </c>
      <c r="G27" t="s">
        <v>68</v>
      </c>
      <c r="H27">
        <f>VLOOKUP('Resultados Exame'!A27,'Total por Mês'!A:B,2,0)</f>
        <v>60832</v>
      </c>
      <c r="I27" s="30">
        <f>D27</f>
        <v>0.4211469534050179</v>
      </c>
      <c r="J27" s="14">
        <f>VLOOKUP(A27,'Fez Exame'!A:E,5,0)</f>
        <v>6.4209626512361909E-2</v>
      </c>
      <c r="K27" s="15">
        <f>VLOOKUP('Resultados Exame'!A27,Trabalho!A:C,3,0)/H27</f>
        <v>0.41946672803787483</v>
      </c>
      <c r="L27" s="16">
        <f>VLOOKUP('Resultados Exame'!A27,Auxílio!A:C,3,0)/H27</f>
        <v>0.40263348237769597</v>
      </c>
      <c r="M27" s="17">
        <f>VLOOKUP($A27,Escolaridade!$A:$I,MATCH('Resultados Exame'!M$1,Escolaridade!$1:$1,0),0)/$H27</f>
        <v>7.4056417674907948E-2</v>
      </c>
      <c r="N27" s="17">
        <f>VLOOKUP($A27,Escolaridade!$A:$I,MATCH('Resultados Exame'!N$1,Escolaridade!$1:$1,0),0)/$H27</f>
        <v>0.31465347185691739</v>
      </c>
      <c r="O27" s="17">
        <f>VLOOKUP($A27,Escolaridade!$A:$I,MATCH('Resultados Exame'!O$1,Escolaridade!$1:$1,0),0)/$H27</f>
        <v>0.21958837453971594</v>
      </c>
      <c r="P27" s="17">
        <f>VLOOKUP($A27,Escolaridade!$A:$I,MATCH('Resultados Exame'!P$1,Escolaridade!$1:$1,0),0)/$H27</f>
        <v>9.1728037874802729E-2</v>
      </c>
      <c r="Q27" s="17">
        <f>VLOOKUP($A27,Escolaridade!$A:$I,MATCH('Resultados Exame'!Q$1,Escolaridade!$1:$1,0),0)/$H27</f>
        <v>3.7299447659126773E-2</v>
      </c>
      <c r="R27" s="17">
        <f>VLOOKUP($A27,Escolaridade!$A:$I,MATCH('Resultados Exame'!R$1,Escolaridade!$1:$1,0),0)/$H27</f>
        <v>9.233627038400842E-2</v>
      </c>
      <c r="S27" s="17">
        <f>VLOOKUP($A27,Escolaridade!$A:$I,MATCH('Resultados Exame'!S$1,Escolaridade!$1:$1,0),0)/$H27</f>
        <v>0.11372304050499737</v>
      </c>
      <c r="T27" s="18">
        <f>VLOOKUP($A27,Escolaridade!$A:$I,MATCH('Resultados Exame'!T$1,Escolaridade!$1:$1,0),0)/$H27</f>
        <v>5.6614939505523411E-2</v>
      </c>
      <c r="U27" s="8">
        <f t="shared" si="0"/>
        <v>0.42722580220936351</v>
      </c>
    </row>
    <row r="28" spans="1:21" ht="15.75" thickBot="1" x14ac:dyDescent="0.3">
      <c r="A28" s="1" t="s">
        <v>10</v>
      </c>
      <c r="B28">
        <v>2752</v>
      </c>
      <c r="C28">
        <v>1954</v>
      </c>
      <c r="D28" s="4">
        <v>0.4137200931611264</v>
      </c>
      <c r="E28">
        <f>VLOOKUP(A28,'Fez Exame'!A:D,4,0)</f>
        <v>4723</v>
      </c>
      <c r="F28" t="s">
        <v>77</v>
      </c>
      <c r="G28" t="s">
        <v>69</v>
      </c>
      <c r="H28">
        <f>VLOOKUP('Resultados Exame'!A28,'Total por Mês'!A:B,2,0)</f>
        <v>41211</v>
      </c>
      <c r="I28" s="31">
        <f>D28</f>
        <v>0.4137200931611264</v>
      </c>
      <c r="J28" s="20">
        <f>VLOOKUP(A28,'Fez Exame'!A:E,5,0)</f>
        <v>0.11460532382130985</v>
      </c>
      <c r="K28" s="21">
        <f>VLOOKUP('Resultados Exame'!A28,Trabalho!A:C,3,0)/H28</f>
        <v>0.38902234840212563</v>
      </c>
      <c r="L28" s="22">
        <f>VLOOKUP('Resultados Exame'!A28,Auxílio!A:C,3,0)/H28</f>
        <v>0.49566863216131618</v>
      </c>
      <c r="M28" s="23">
        <f>VLOOKUP($A28,Escolaridade!$A:$I,MATCH('Resultados Exame'!M$1,Escolaridade!$1:$1,0),0)/$H28</f>
        <v>5.8431001431656596E-2</v>
      </c>
      <c r="N28" s="23">
        <f>VLOOKUP($A28,Escolaridade!$A:$I,MATCH('Resultados Exame'!N$1,Escolaridade!$1:$1,0),0)/$H28</f>
        <v>0.33719152653417778</v>
      </c>
      <c r="O28" s="23">
        <f>VLOOKUP($A28,Escolaridade!$A:$I,MATCH('Resultados Exame'!O$1,Escolaridade!$1:$1,0),0)/$H28</f>
        <v>0.22115454611632818</v>
      </c>
      <c r="P28" s="23">
        <f>VLOOKUP($A28,Escolaridade!$A:$I,MATCH('Resultados Exame'!P$1,Escolaridade!$1:$1,0),0)/$H28</f>
        <v>0.10201159884496858</v>
      </c>
      <c r="Q28" s="23">
        <f>VLOOKUP($A28,Escolaridade!$A:$I,MATCH('Resultados Exame'!Q$1,Escolaridade!$1:$1,0),0)/$H28</f>
        <v>2.5551430443328239E-2</v>
      </c>
      <c r="R28" s="23">
        <f>VLOOKUP($A28,Escolaridade!$A:$I,MATCH('Resultados Exame'!R$1,Escolaridade!$1:$1,0),0)/$H28</f>
        <v>9.5290092451044625E-2</v>
      </c>
      <c r="S28" s="23">
        <f>VLOOKUP($A28,Escolaridade!$A:$I,MATCH('Resultados Exame'!S$1,Escolaridade!$1:$1,0),0)/$H28</f>
        <v>0.10016743102569703</v>
      </c>
      <c r="T28" s="24">
        <f>VLOOKUP($A28,Escolaridade!$A:$I,MATCH('Resultados Exame'!T$1,Escolaridade!$1:$1,0),0)/$H28</f>
        <v>6.0202373152799013E-2</v>
      </c>
      <c r="U28" s="8">
        <f t="shared" si="0"/>
        <v>0.40707578073815248</v>
      </c>
    </row>
    <row r="29" spans="1:21" x14ac:dyDescent="0.25">
      <c r="J29" s="2">
        <f>CORREL($I$2:$I$28,J2:J28)</f>
        <v>0.30390049377063066</v>
      </c>
      <c r="K29" s="2">
        <f>CORREL($I$2:$I$28,K2:K28)</f>
        <v>-0.42938972917621415</v>
      </c>
      <c r="L29" s="2">
        <f>CORREL($I$2:$I$28,L2:L28)</f>
        <v>0.31917179442292881</v>
      </c>
      <c r="M29" s="2">
        <f>CORREL($I$2:$I$28,M2:M28)</f>
        <v>-0.29599890295947195</v>
      </c>
      <c r="N29" s="2">
        <f>CORREL($I$2:$I$28,N2:N28)</f>
        <v>-0.16651560513113303</v>
      </c>
      <c r="O29" s="2">
        <f>CORREL($I$2:$I$28,O2:O28)</f>
        <v>0.27730231793703652</v>
      </c>
      <c r="P29" s="2">
        <f>CORREL($I$2:$I$28,P2:P28)</f>
        <v>0.33213657830852389</v>
      </c>
      <c r="Q29" s="2">
        <f>CORREL($I$2:$I$28,Q2:Q28)</f>
        <v>-0.21841205595982555</v>
      </c>
      <c r="R29" s="2">
        <f>CORREL($I$2:$I$28,R2:R28)</f>
        <v>0.1770948873577077</v>
      </c>
      <c r="S29" s="2">
        <f>CORREL($I$2:$I$28,S2:S28)</f>
        <v>-6.3701511665591917E-2</v>
      </c>
      <c r="T29" s="2">
        <f>CORREL($I$2:$I$28,T2:T28)</f>
        <v>7.6577461532928659E-2</v>
      </c>
    </row>
    <row r="30" spans="1:21" x14ac:dyDescent="0.25">
      <c r="C30">
        <f>SUMPRODUCT(C2:C28,D2:D28)/SUM(C2:C28)</f>
        <v>0.57404748154222629</v>
      </c>
      <c r="J30" s="2"/>
      <c r="K30" s="2">
        <f>CORREL($J$2:$J$28,K2:K28)</f>
        <v>-0.10681115647901361</v>
      </c>
      <c r="L30" s="2">
        <f>CORREL($J$2:$J$28,L2:L28)</f>
        <v>3.3602615407134252E-3</v>
      </c>
      <c r="M30" s="2">
        <f>CORREL($J$2:$J$28,M2:M28)</f>
        <v>-0.29548754129508048</v>
      </c>
      <c r="N30" s="2">
        <f>CORREL($J$2:$J$28,N2:N28)</f>
        <v>-0.4678360825130049</v>
      </c>
      <c r="O30" s="2">
        <f>CORREL($J$2:$J$28,O2:O28)</f>
        <v>0.1683308059470783</v>
      </c>
      <c r="P30" s="2">
        <f>CORREL($J$2:$J$28,P2:P28)</f>
        <v>1.9530182073093209E-2</v>
      </c>
      <c r="Q30" s="2">
        <f>CORREL($J$2:$J$28,Q2:Q28)</f>
        <v>0.30067944691006226</v>
      </c>
      <c r="R30" s="2">
        <f>CORREL($J$2:$J$28,R2:R28)</f>
        <v>-2.0180706093143871E-2</v>
      </c>
      <c r="S30" s="2">
        <f>CORREL($J$2:$J$28,S2:S28)</f>
        <v>0.50146452892587989</v>
      </c>
      <c r="T30" s="2">
        <f>CORREL($J$2:$J$28,T2:T28)</f>
        <v>0.42815386360991631</v>
      </c>
    </row>
    <row r="31" spans="1:21" x14ac:dyDescent="0.25">
      <c r="J31" s="2"/>
      <c r="K31" s="2"/>
      <c r="L31" s="2">
        <f>CORREL($K$2:$K$28,L2:L28)</f>
        <v>-0.88386359520514557</v>
      </c>
      <c r="M31" s="2">
        <f>CORREL($K$2:$K$28,M2:M28)</f>
        <v>0.70587392776594005</v>
      </c>
      <c r="N31" s="2">
        <f>CORREL($K$2:$K$28,N2:N28)</f>
        <v>-0.23024857974888516</v>
      </c>
      <c r="O31" s="2">
        <f>CORREL($K$2:$K$28,O2:O28)</f>
        <v>-8.4182795039482741E-2</v>
      </c>
      <c r="P31" s="2">
        <f>CORREL($K$2:$K$28,P2:P28)</f>
        <v>-0.45962915861274029</v>
      </c>
      <c r="Q31" s="2">
        <f>CORREL($K$2:$K$28,Q2:Q28)</f>
        <v>0.61855873001834472</v>
      </c>
      <c r="R31" s="2">
        <f>CORREL($K$2:$K$28,R2:R28)</f>
        <v>-0.71963521953933474</v>
      </c>
      <c r="S31" s="2">
        <f>CORREL($K$2:$K$28,S2:S28)</f>
        <v>0.49111674365635777</v>
      </c>
      <c r="T31" s="2">
        <f>CORREL($K$2:$K$28,T2:T28)</f>
        <v>0.50615011332974802</v>
      </c>
    </row>
    <row r="32" spans="1:21" x14ac:dyDescent="0.25">
      <c r="M32" s="2">
        <f>CORREL($L$2:$L$28,M2:M28)</f>
        <v>-0.8102763231021638</v>
      </c>
      <c r="N32" s="2">
        <f t="shared" ref="N32:T32" si="1">CORREL($L$2:$L$28,N2:N28)</f>
        <v>0.46794703609203586</v>
      </c>
      <c r="O32" s="2">
        <f t="shared" si="1"/>
        <v>-8.7210693712003823E-2</v>
      </c>
      <c r="P32" s="2">
        <f t="shared" si="1"/>
        <v>0.60698856854323135</v>
      </c>
      <c r="Q32" s="2">
        <f t="shared" si="1"/>
        <v>-0.76315012969563278</v>
      </c>
      <c r="R32" s="2">
        <f t="shared" si="1"/>
        <v>0.82936671743752177</v>
      </c>
      <c r="S32" s="2">
        <f t="shared" si="1"/>
        <v>-0.7137681814991349</v>
      </c>
      <c r="T32" s="2">
        <f t="shared" si="1"/>
        <v>-0.64863704977504821</v>
      </c>
    </row>
    <row r="34" spans="7:32" x14ac:dyDescent="0.25">
      <c r="I34" s="26">
        <f>SUMPRODUCT(I2:I28,E2:E28)/SUM(E2:E28)</f>
        <v>0.559952177915084</v>
      </c>
      <c r="J34" s="6">
        <f>SUMPRODUCT($H$2:$H$28,J2:J28)/SUM($H$2:$H$28)</f>
        <v>8.1622025865642364E-2</v>
      </c>
      <c r="K34" s="6">
        <f t="shared" ref="K34:T34" si="2">SUMPRODUCT($H$2:$H$28,K2:K28)/SUM($H$2:$H$28)</f>
        <v>0.3516447550225219</v>
      </c>
      <c r="L34" s="6">
        <f t="shared" si="2"/>
        <v>0.51878437007765221</v>
      </c>
      <c r="M34" s="6">
        <f t="shared" si="2"/>
        <v>6.6257392157404588E-2</v>
      </c>
      <c r="N34" s="6">
        <f t="shared" si="2"/>
        <v>0.33781554840135958</v>
      </c>
      <c r="O34" s="6">
        <f t="shared" si="2"/>
        <v>0.22270774034874402</v>
      </c>
      <c r="P34" s="6">
        <f t="shared" si="2"/>
        <v>9.3730137894824109E-2</v>
      </c>
      <c r="Q34" s="6">
        <f t="shared" si="2"/>
        <v>2.6001222814823002E-2</v>
      </c>
      <c r="R34" s="6">
        <f t="shared" si="2"/>
        <v>0.10797385801530937</v>
      </c>
      <c r="S34" s="6">
        <f t="shared" si="2"/>
        <v>9.3545333959709293E-2</v>
      </c>
      <c r="T34" s="6">
        <f t="shared" si="2"/>
        <v>5.1968766407826016E-2</v>
      </c>
    </row>
    <row r="35" spans="7:32" x14ac:dyDescent="0.25">
      <c r="O35" s="8">
        <f>O4+Q4+S4+T4</f>
        <v>0.28907068248082202</v>
      </c>
    </row>
    <row r="36" spans="7:32" ht="15.75" thickBot="1" x14ac:dyDescent="0.3">
      <c r="I36" s="27">
        <f>I34-I15</f>
        <v>-1.9645137521157596E-2</v>
      </c>
      <c r="J36" s="27">
        <f t="shared" ref="J36:L36" si="3">J34-J15</f>
        <v>-0.11029924777029972</v>
      </c>
      <c r="K36" s="27">
        <f t="shared" si="3"/>
        <v>-2.3645058981290767E-2</v>
      </c>
      <c r="L36" s="27">
        <f t="shared" si="3"/>
        <v>0.15101683955057715</v>
      </c>
      <c r="O36" s="8">
        <f>O34+Q34+S34+T34</f>
        <v>0.39422306353110231</v>
      </c>
      <c r="P36" s="27">
        <f>O36-O35</f>
        <v>0.1051523810502803</v>
      </c>
      <c r="Z36" s="32"/>
      <c r="AA36" s="33" t="s">
        <v>0</v>
      </c>
      <c r="AB36" s="33" t="s">
        <v>70</v>
      </c>
      <c r="AC36" s="33" t="s">
        <v>71</v>
      </c>
      <c r="AD36" s="33" t="s">
        <v>72</v>
      </c>
      <c r="AE36" s="33" t="s">
        <v>81</v>
      </c>
      <c r="AF36" s="33" t="s">
        <v>82</v>
      </c>
    </row>
    <row r="37" spans="7:32" x14ac:dyDescent="0.25">
      <c r="H37" t="s">
        <v>74</v>
      </c>
      <c r="I37" s="9" t="s">
        <v>70</v>
      </c>
      <c r="J37" s="10" t="s">
        <v>71</v>
      </c>
      <c r="K37" s="10" t="s">
        <v>72</v>
      </c>
      <c r="L37" s="10" t="s">
        <v>73</v>
      </c>
      <c r="M37" s="11" t="s">
        <v>35</v>
      </c>
      <c r="N37" s="11" t="s">
        <v>36</v>
      </c>
      <c r="O37" s="11" t="s">
        <v>37</v>
      </c>
      <c r="P37" s="11" t="s">
        <v>38</v>
      </c>
      <c r="Q37" s="11" t="s">
        <v>39</v>
      </c>
      <c r="R37" s="11" t="s">
        <v>40</v>
      </c>
      <c r="S37" s="11" t="s">
        <v>41</v>
      </c>
      <c r="T37" s="12" t="s">
        <v>42</v>
      </c>
      <c r="Z37" s="32"/>
      <c r="AA37" s="32" t="s">
        <v>10</v>
      </c>
      <c r="AB37" s="26">
        <v>0.4137200931611264</v>
      </c>
      <c r="AC37" s="26">
        <v>0.11460532382130985</v>
      </c>
      <c r="AD37" s="26">
        <v>0.38902234840212563</v>
      </c>
      <c r="AE37" s="26">
        <v>0.49566863216131618</v>
      </c>
      <c r="AF37" s="26">
        <v>0.40707578073815248</v>
      </c>
    </row>
    <row r="38" spans="7:32" x14ac:dyDescent="0.25">
      <c r="G38" t="s">
        <v>75</v>
      </c>
      <c r="H38">
        <f>SUMIF(F2:F28,G38,H2:H28)</f>
        <v>141413</v>
      </c>
      <c r="I38">
        <f>SUMIF(F2:F28,G38,C2:C28)</f>
        <v>8529</v>
      </c>
      <c r="J38">
        <f>SUMIF('Fez Exame'!T:T,G38,'Fez Exame'!$D:$D)</f>
        <v>13032</v>
      </c>
      <c r="K38">
        <f>SUMIF(Trabalho!T:T,G38,Trabalho!$C:$C)</f>
        <v>44926</v>
      </c>
      <c r="L38">
        <f>SUMIF(Auxílio!T:T,G38,Auxílio!$C:$C)</f>
        <v>89899</v>
      </c>
      <c r="M38">
        <f>SUMIF(Escolaridade!$T:$T,$G38,Escolaridade!B:B)</f>
        <v>7413</v>
      </c>
      <c r="N38">
        <f>SUMIF(Escolaridade!$T:$T,$G38,Escolaridade!C:C)</f>
        <v>46884</v>
      </c>
      <c r="O38">
        <f>SUMIF(Escolaridade!$T:$T,$G38,Escolaridade!D:D)</f>
        <v>33441</v>
      </c>
      <c r="P38">
        <f>SUMIF(Escolaridade!$T:$T,$G38,Escolaridade!E:E)</f>
        <v>15091</v>
      </c>
      <c r="Q38">
        <f>SUMIF(Escolaridade!$T:$T,$G38,Escolaridade!F:F)</f>
        <v>2752</v>
      </c>
      <c r="R38">
        <f>SUMIF(Escolaridade!$T:$T,$G38,Escolaridade!G:G)</f>
        <v>16333</v>
      </c>
      <c r="S38">
        <f>SUMIF(Escolaridade!$T:$T,$G38,Escolaridade!H:H)</f>
        <v>12053</v>
      </c>
      <c r="T38">
        <f>SUMIF(Escolaridade!$T:$T,$G38,Escolaridade!I:I)</f>
        <v>7446</v>
      </c>
      <c r="Z38" s="32"/>
      <c r="AA38" s="32" t="s">
        <v>83</v>
      </c>
      <c r="AB38" s="26">
        <f>I34</f>
        <v>0.559952177915084</v>
      </c>
      <c r="AC38" s="26">
        <f>J34</f>
        <v>8.1622025865642364E-2</v>
      </c>
      <c r="AD38" s="26">
        <f t="shared" ref="AD38:AF38" si="4">K34</f>
        <v>0.3516447550225219</v>
      </c>
      <c r="AE38" s="26">
        <f t="shared" si="4"/>
        <v>0.51878437007765221</v>
      </c>
      <c r="AF38" s="26">
        <v>0.39</v>
      </c>
    </row>
    <row r="39" spans="7:32" x14ac:dyDescent="0.25">
      <c r="G39" t="s">
        <v>76</v>
      </c>
      <c r="H39">
        <f>SUMIF(F3:F29,G39,H3:H29)</f>
        <v>354632</v>
      </c>
      <c r="I39">
        <f>SUMIF(F3:F29,G39,C3:C29)</f>
        <v>16481</v>
      </c>
      <c r="J39">
        <f>SUMIF('Fez Exame'!T:T,G39,'Fez Exame'!$D:$D)</f>
        <v>28593</v>
      </c>
      <c r="K39">
        <f>SUMIF(Trabalho!T:T,G39,Trabalho!$C:$C)</f>
        <v>102413</v>
      </c>
      <c r="L39">
        <f>SUMIF(Auxílio!T:T,G39,Auxílio!$C:$C)</f>
        <v>237083</v>
      </c>
      <c r="M39">
        <f>SUMIF(Escolaridade!$T:$T,$G39,Escolaridade!B:B)</f>
        <v>18634</v>
      </c>
      <c r="N39">
        <f>SUMIF(Escolaridade!$T:$T,$G39,Escolaridade!C:C)</f>
        <v>134816</v>
      </c>
      <c r="O39">
        <f>SUMIF(Escolaridade!$T:$T,$G39,Escolaridade!D:D)</f>
        <v>73126</v>
      </c>
      <c r="P39">
        <f>SUMIF(Escolaridade!$T:$T,$G39,Escolaridade!E:E)</f>
        <v>34448</v>
      </c>
      <c r="Q39">
        <f>SUMIF(Escolaridade!$T:$T,$G39,Escolaridade!F:F)</f>
        <v>6221</v>
      </c>
      <c r="R39">
        <f>SUMIF(Escolaridade!$T:$T,$G39,Escolaridade!G:G)</f>
        <v>50177</v>
      </c>
      <c r="S39">
        <f>SUMIF(Escolaridade!$T:$T,$G39,Escolaridade!H:H)</f>
        <v>22798</v>
      </c>
      <c r="T39">
        <f>SUMIF(Escolaridade!$T:$T,$G39,Escolaridade!I:I)</f>
        <v>14412</v>
      </c>
      <c r="Z39" s="32"/>
      <c r="AA39" s="32"/>
      <c r="AB39" s="26"/>
      <c r="AC39" s="26"/>
      <c r="AD39" s="26"/>
      <c r="AE39" s="26"/>
      <c r="AF39" s="26"/>
    </row>
    <row r="40" spans="7:32" x14ac:dyDescent="0.25">
      <c r="G40" t="s">
        <v>77</v>
      </c>
      <c r="H40">
        <f>SUMIF(F4:F30,G40,H4:H30)</f>
        <v>122336</v>
      </c>
      <c r="I40">
        <f>SUMIF(F4:F30,G40,C4:C30)</f>
        <v>6796</v>
      </c>
      <c r="J40">
        <f>SUMIF('Fez Exame'!T:T,G40,'Fez Exame'!$D:$D)</f>
        <v>13554</v>
      </c>
      <c r="K40">
        <f>SUMIF(Trabalho!T:T,G40,Trabalho!$C:$C)</f>
        <v>48325</v>
      </c>
      <c r="L40">
        <f>SUMIF(Auxílio!T:T,G40,Auxílio!$C:$C)</f>
        <v>56175</v>
      </c>
      <c r="M40">
        <f>SUMIF(Escolaridade!$T:$T,$G40,Escolaridade!B:B)</f>
        <v>7496</v>
      </c>
      <c r="N40">
        <f>SUMIF(Escolaridade!$T:$T,$G40,Escolaridade!C:C)</f>
        <v>39273</v>
      </c>
      <c r="O40">
        <f>SUMIF(Escolaridade!$T:$T,$G40,Escolaridade!D:D)</f>
        <v>25680</v>
      </c>
      <c r="P40">
        <f>SUMIF(Escolaridade!$T:$T,$G40,Escolaridade!E:E)</f>
        <v>12087</v>
      </c>
      <c r="Q40">
        <f>SUMIF(Escolaridade!$T:$T,$G40,Escolaridade!F:F)</f>
        <v>3858</v>
      </c>
      <c r="R40">
        <f>SUMIF(Escolaridade!$T:$T,$G40,Escolaridade!G:G)</f>
        <v>12453</v>
      </c>
      <c r="S40">
        <f>SUMIF(Escolaridade!$T:$T,$G40,Escolaridade!H:H)</f>
        <v>13854</v>
      </c>
      <c r="T40">
        <f>SUMIF(Escolaridade!$T:$T,$G40,Escolaridade!I:I)</f>
        <v>7635</v>
      </c>
      <c r="Z40" s="32"/>
      <c r="AA40" s="32"/>
      <c r="AB40" s="26"/>
      <c r="AC40" s="26"/>
      <c r="AD40" s="26"/>
      <c r="AE40" s="26"/>
      <c r="AF40" s="26"/>
    </row>
    <row r="41" spans="7:32" x14ac:dyDescent="0.25">
      <c r="G41" t="s">
        <v>78</v>
      </c>
      <c r="H41">
        <f>SUMIF(F5:F31,G41,H5:H31)</f>
        <v>340583</v>
      </c>
      <c r="I41">
        <f>SUMIF(F5:F31,G41,C5:C31)</f>
        <v>13955</v>
      </c>
      <c r="J41">
        <f>SUMIF('Fez Exame'!T:T,G41,'Fez Exame'!$D:$D)</f>
        <v>25861</v>
      </c>
      <c r="K41">
        <f>SUMIF(Trabalho!T:T,G41,Trabalho!$C:$C)</f>
        <v>126601</v>
      </c>
      <c r="L41">
        <f>SUMIF(Auxílio!T:T,G41,Auxílio!$C:$C)</f>
        <v>151264</v>
      </c>
      <c r="M41">
        <f>SUMIF(Escolaridade!$T:$T,$G41,Escolaridade!B:B)</f>
        <v>26237</v>
      </c>
      <c r="N41">
        <f>SUMIF(Escolaridade!$T:$T,$G41,Escolaridade!C:C)</f>
        <v>104687</v>
      </c>
      <c r="O41">
        <f>SUMIF(Escolaridade!$T:$T,$G41,Escolaridade!D:D)</f>
        <v>83412</v>
      </c>
      <c r="P41">
        <f>SUMIF(Escolaridade!$T:$T,$G41,Escolaridade!E:E)</f>
        <v>29911</v>
      </c>
      <c r="Q41">
        <f>SUMIF(Escolaridade!$T:$T,$G41,Escolaridade!F:F)</f>
        <v>10214</v>
      </c>
      <c r="R41">
        <f>SUMIF(Escolaridade!$T:$T,$G41,Escolaridade!G:G)</f>
        <v>29854</v>
      </c>
      <c r="S41">
        <f>SUMIF(Escolaridade!$T:$T,$G41,Escolaridade!H:H)</f>
        <v>38290</v>
      </c>
      <c r="T41">
        <f>SUMIF(Escolaridade!$T:$T,$G41,Escolaridade!I:I)</f>
        <v>17978</v>
      </c>
      <c r="Z41" s="32"/>
      <c r="AA41" s="32"/>
      <c r="AB41" s="26"/>
      <c r="AC41" s="26"/>
      <c r="AD41" s="26"/>
      <c r="AE41" s="26"/>
      <c r="AF41" s="26"/>
    </row>
    <row r="42" spans="7:32" ht="15.75" thickBot="1" x14ac:dyDescent="0.3">
      <c r="G42" t="s">
        <v>79</v>
      </c>
      <c r="H42">
        <f>SUMIF(F6:F32,G42,H6:H32)</f>
        <v>199020</v>
      </c>
      <c r="I42">
        <f>SUMIF(F6:F32,G42,C6:C32)</f>
        <v>7164</v>
      </c>
      <c r="J42">
        <f>SUMIF('Fez Exame'!T:T,G42,'Fez Exame'!$D:$D)</f>
        <v>13477</v>
      </c>
      <c r="K42">
        <f>SUMIF(Trabalho!T:T,G42,Trabalho!$C:$C)</f>
        <v>84934</v>
      </c>
      <c r="L42">
        <f>SUMIF(Auxílio!T:T,G42,Auxílio!$C:$C)</f>
        <v>66323</v>
      </c>
      <c r="M42">
        <f>SUMIF(Escolaridade!$T:$T,$G42,Escolaridade!B:B)</f>
        <v>16945</v>
      </c>
      <c r="N42">
        <f>SUMIF(Escolaridade!$T:$T,$G42,Escolaridade!C:C)</f>
        <v>65525</v>
      </c>
      <c r="O42">
        <f>SUMIF(Escolaridade!$T:$T,$G42,Escolaridade!D:D)</f>
        <v>42233</v>
      </c>
      <c r="P42">
        <f>SUMIF(Escolaridade!$T:$T,$G42,Escolaridade!E:E)</f>
        <v>17001</v>
      </c>
      <c r="Q42">
        <f>SUMIF(Escolaridade!$T:$T,$G42,Escolaridade!F:F)</f>
        <v>7064</v>
      </c>
      <c r="R42">
        <f>SUMIF(Escolaridade!$T:$T,$G42,Escolaridade!G:G)</f>
        <v>16215</v>
      </c>
      <c r="S42">
        <f>SUMIF(Escolaridade!$T:$T,$G42,Escolaridade!H:H)</f>
        <v>21329</v>
      </c>
      <c r="T42">
        <f>SUMIF(Escolaridade!$T:$T,$G42,Escolaridade!I:I)</f>
        <v>12708</v>
      </c>
    </row>
    <row r="43" spans="7:32" x14ac:dyDescent="0.25">
      <c r="I43" s="9" t="s">
        <v>70</v>
      </c>
      <c r="J43" s="10" t="s">
        <v>71</v>
      </c>
      <c r="K43" s="10" t="s">
        <v>72</v>
      </c>
      <c r="L43" s="10" t="s">
        <v>73</v>
      </c>
    </row>
    <row r="44" spans="7:32" x14ac:dyDescent="0.25">
      <c r="G44" t="s">
        <v>75</v>
      </c>
      <c r="I44" s="5">
        <f>I38/$J38</f>
        <v>0.65446593001841624</v>
      </c>
      <c r="J44" s="5">
        <f>J38/$H38</f>
        <v>9.2155600970207835E-2</v>
      </c>
      <c r="K44" s="5">
        <f>K38/$H38</f>
        <v>0.31769356424091139</v>
      </c>
      <c r="L44" s="5">
        <f>L38/$H38</f>
        <v>0.63571948830729852</v>
      </c>
      <c r="M44" s="5">
        <f>M38/$H38</f>
        <v>5.2420923111736545E-2</v>
      </c>
      <c r="N44" s="5">
        <f>N38/$H38</f>
        <v>0.33153953314051748</v>
      </c>
      <c r="O44" s="5">
        <f>O38/$H38</f>
        <v>0.23647755156880909</v>
      </c>
      <c r="P44" s="5">
        <f>P38/$H38</f>
        <v>0.10671578992030435</v>
      </c>
      <c r="Q44" s="5">
        <f>Q38/$H38</f>
        <v>1.9460728504451501E-2</v>
      </c>
      <c r="R44" s="5">
        <f>R38/$H38</f>
        <v>0.11549857509564185</v>
      </c>
      <c r="S44" s="5">
        <f>S38/$H38</f>
        <v>8.5232616520404772E-2</v>
      </c>
      <c r="T44" s="5">
        <f>T38/$H38</f>
        <v>5.2654282138134403E-2</v>
      </c>
    </row>
    <row r="45" spans="7:32" x14ac:dyDescent="0.25">
      <c r="G45" t="s">
        <v>76</v>
      </c>
      <c r="I45" s="5">
        <f>I39/$J39</f>
        <v>0.57639981813730634</v>
      </c>
      <c r="J45" s="5">
        <f>J39/$H39</f>
        <v>8.0627241760472826E-2</v>
      </c>
      <c r="K45" s="5">
        <f>K39/$H39</f>
        <v>0.28878668591666856</v>
      </c>
      <c r="L45" s="5">
        <f>L39/$H39</f>
        <v>0.66853245054027832</v>
      </c>
      <c r="M45" s="5">
        <f>M39/$H39</f>
        <v>5.2544609623497031E-2</v>
      </c>
      <c r="N45" s="5">
        <f>N39/$H39</f>
        <v>0.38015745899975184</v>
      </c>
      <c r="O45" s="5">
        <f>O39/$H39</f>
        <v>0.20620248595727403</v>
      </c>
      <c r="P45" s="5">
        <f>P39/$H39</f>
        <v>9.7137314173565831E-2</v>
      </c>
      <c r="Q45" s="5">
        <f>Q39/$H39</f>
        <v>1.7542128177942203E-2</v>
      </c>
      <c r="R45" s="5">
        <f>R39/$H39</f>
        <v>0.14149033364163416</v>
      </c>
      <c r="S45" s="5">
        <f>S39/$H39</f>
        <v>6.4286358817027225E-2</v>
      </c>
      <c r="T45" s="5">
        <f>T39/$H39</f>
        <v>4.0639310609307679E-2</v>
      </c>
    </row>
    <row r="46" spans="7:32" x14ac:dyDescent="0.25">
      <c r="G46" t="s">
        <v>77</v>
      </c>
      <c r="I46" s="5">
        <f>I40/$J40</f>
        <v>0.50140180020658109</v>
      </c>
      <c r="J46" s="5">
        <f>J40/$H40</f>
        <v>0.11079322521579911</v>
      </c>
      <c r="K46" s="5">
        <f>K40/$H40</f>
        <v>0.39501863719591945</v>
      </c>
      <c r="L46" s="5">
        <f>L40/$H40</f>
        <v>0.45918617577818466</v>
      </c>
      <c r="M46" s="5">
        <f>M40/$H40</f>
        <v>6.1273868689510853E-2</v>
      </c>
      <c r="N46" s="5">
        <f>N40/$H40</f>
        <v>0.32102569971226785</v>
      </c>
      <c r="O46" s="5">
        <f>O40/$H40</f>
        <v>0.20991368035574157</v>
      </c>
      <c r="P46" s="5">
        <f>P40/$H40</f>
        <v>9.8801660999215279E-2</v>
      </c>
      <c r="Q46" s="5">
        <f>Q40/$H40</f>
        <v>3.1536097305780803E-2</v>
      </c>
      <c r="R46" s="5">
        <f>R40/$H40</f>
        <v>0.10179342139680879</v>
      </c>
      <c r="S46" s="5">
        <f>S40/$H40</f>
        <v>0.1132454878367774</v>
      </c>
      <c r="T46" s="5">
        <f>T40/$H40</f>
        <v>6.2410083703897459E-2</v>
      </c>
    </row>
    <row r="47" spans="7:32" x14ac:dyDescent="0.25">
      <c r="G47" t="s">
        <v>78</v>
      </c>
      <c r="I47" s="5">
        <f>I41/$J41</f>
        <v>0.53961563744634777</v>
      </c>
      <c r="J47" s="5">
        <f>J41/$H41</f>
        <v>7.5931564405739574E-2</v>
      </c>
      <c r="K47" s="5">
        <f>K41/$H41</f>
        <v>0.37171849446390454</v>
      </c>
      <c r="L47" s="5">
        <f>L41/$H41</f>
        <v>0.44413256093228376</v>
      </c>
      <c r="M47" s="5">
        <f>M41/$H41</f>
        <v>7.7035553741672369E-2</v>
      </c>
      <c r="N47" s="5">
        <f>N41/$H41</f>
        <v>0.30737588194360849</v>
      </c>
      <c r="O47" s="5">
        <f>O41/$H41</f>
        <v>0.24490946406602795</v>
      </c>
      <c r="P47" s="5">
        <f>P41/$H41</f>
        <v>8.782293890182423E-2</v>
      </c>
      <c r="Q47" s="5">
        <f>Q41/$H41</f>
        <v>2.9989752864940412E-2</v>
      </c>
      <c r="R47" s="5">
        <f>R41/$H41</f>
        <v>8.765557881632377E-2</v>
      </c>
      <c r="S47" s="5">
        <f>S41/$H41</f>
        <v>0.11242487147039047</v>
      </c>
      <c r="T47" s="5">
        <f>T41/$H41</f>
        <v>5.2785958195212326E-2</v>
      </c>
    </row>
    <row r="48" spans="7:32" x14ac:dyDescent="0.25">
      <c r="G48" t="s">
        <v>79</v>
      </c>
      <c r="I48" s="5">
        <f>I42/$J42</f>
        <v>0.53157230837723524</v>
      </c>
      <c r="J48" s="5">
        <f>J42/$H42</f>
        <v>6.7716812380665264E-2</v>
      </c>
      <c r="K48" s="5">
        <f>K42/$H42</f>
        <v>0.42676112953472012</v>
      </c>
      <c r="L48" s="5">
        <f>L42/$H42</f>
        <v>0.33324791478243393</v>
      </c>
      <c r="M48" s="5">
        <f>M42/$H42</f>
        <v>8.5142196764144307E-2</v>
      </c>
      <c r="N48" s="5">
        <f>N42/$H42</f>
        <v>0.32923826751080293</v>
      </c>
      <c r="O48" s="5">
        <f>O42/$H42</f>
        <v>0.21220480353733293</v>
      </c>
      <c r="P48" s="5">
        <f>P42/$H42</f>
        <v>8.5423575520048242E-2</v>
      </c>
      <c r="Q48" s="5">
        <f>Q42/$H42</f>
        <v>3.549392020902422E-2</v>
      </c>
      <c r="R48" s="5">
        <f>R42/$H42</f>
        <v>8.1474223696110945E-2</v>
      </c>
      <c r="S48" s="5">
        <f>S42/$H42</f>
        <v>0.10717013365490906</v>
      </c>
      <c r="T48" s="5">
        <f>T42/$H42</f>
        <v>6.3852879107627381E-2</v>
      </c>
    </row>
    <row r="50" spans="5:20" x14ac:dyDescent="0.25">
      <c r="J50" s="25">
        <f>CORREL($I$44:$I$48,J44:J48)</f>
        <v>-5.9166878064771632E-2</v>
      </c>
      <c r="K50" s="25">
        <f t="shared" ref="K50:T50" si="5">CORREL($I$44:$I$48,K44:K48)</f>
        <v>-0.70579206109480375</v>
      </c>
      <c r="L50" s="25">
        <f>CORREL($I$44:$I$48,L44:L48)</f>
        <v>0.72002023315340169</v>
      </c>
      <c r="M50" s="25">
        <f t="shared" si="5"/>
        <v>-0.5728261063876523</v>
      </c>
      <c r="N50" s="25">
        <f t="shared" si="5"/>
        <v>0.30278479175039574</v>
      </c>
      <c r="O50" s="25">
        <f t="shared" si="5"/>
        <v>0.39521993643924891</v>
      </c>
      <c r="P50" s="25">
        <f t="shared" si="5"/>
        <v>0.6566608772854905</v>
      </c>
      <c r="Q50" s="25">
        <f t="shared" si="5"/>
        <v>-0.77463786960452519</v>
      </c>
      <c r="R50" s="25">
        <f t="shared" si="5"/>
        <v>0.49535982514677374</v>
      </c>
      <c r="S50" s="25">
        <f t="shared" si="5"/>
        <v>-0.63908575302031256</v>
      </c>
      <c r="T50" s="25">
        <f t="shared" si="5"/>
        <v>-0.49891213202394658</v>
      </c>
    </row>
    <row r="51" spans="5:20" x14ac:dyDescent="0.25">
      <c r="K51" s="25">
        <f>CORREL($J$44:$J$48,K44:K48)</f>
        <v>-9.2571307490191795E-2</v>
      </c>
      <c r="L51" s="25">
        <f t="shared" ref="L51:T51" si="6">CORREL($J$44:$J$48,L44:L48)</f>
        <v>0.2716966513389466</v>
      </c>
      <c r="M51" s="25">
        <f t="shared" si="6"/>
        <v>-0.59745403423938093</v>
      </c>
      <c r="N51" s="25">
        <f t="shared" si="6"/>
        <v>-0.12500164410188724</v>
      </c>
      <c r="O51" s="25">
        <f t="shared" si="6"/>
        <v>-0.15169180081842742</v>
      </c>
      <c r="P51" s="25">
        <f t="shared" si="6"/>
        <v>0.6969415890497358</v>
      </c>
      <c r="Q51" s="25">
        <f t="shared" si="6"/>
        <v>-0.13137829252313754</v>
      </c>
      <c r="R51" s="25">
        <f t="shared" si="6"/>
        <v>0.24662365791547547</v>
      </c>
      <c r="S51" s="25">
        <f t="shared" si="6"/>
        <v>0.11490558539582485</v>
      </c>
      <c r="T51" s="25">
        <f t="shared" si="6"/>
        <v>0.16903147827537221</v>
      </c>
    </row>
    <row r="52" spans="5:20" x14ac:dyDescent="0.25">
      <c r="L52" s="25">
        <f>CORREL($K$44:$K$48,L44:L48)</f>
        <v>-0.97761196410785323</v>
      </c>
      <c r="M52" s="25">
        <f t="shared" ref="M52:T52" si="7">CORREL($K$44:$K$48,M44:M48)</f>
        <v>0.83264966853279165</v>
      </c>
      <c r="N52" s="25">
        <f t="shared" si="7"/>
        <v>-0.68766108724912223</v>
      </c>
      <c r="O52" s="25">
        <f t="shared" si="7"/>
        <v>-7.5123966253074881E-2</v>
      </c>
      <c r="P52" s="25">
        <f t="shared" si="7"/>
        <v>-0.63548745744918078</v>
      </c>
      <c r="Q52" s="25">
        <f t="shared" si="7"/>
        <v>0.9891888996060294</v>
      </c>
      <c r="R52" s="25">
        <f t="shared" si="7"/>
        <v>-0.91170889386790432</v>
      </c>
      <c r="S52" s="25">
        <f t="shared" si="7"/>
        <v>0.8877215826587902</v>
      </c>
      <c r="T52" s="25">
        <f t="shared" si="7"/>
        <v>0.92587710795587341</v>
      </c>
    </row>
    <row r="53" spans="5:20" x14ac:dyDescent="0.25">
      <c r="M53" s="25">
        <f>CORREL($L$44:$L$48,M44:M48)</f>
        <v>-0.92699454407287596</v>
      </c>
      <c r="N53" s="25">
        <f t="shared" ref="N53:T53" si="8">CORREL($L$44:$L$48,N44:N48)</f>
        <v>0.66220858912913594</v>
      </c>
      <c r="O53" s="25">
        <f t="shared" si="8"/>
        <v>1.5400285696703061E-2</v>
      </c>
      <c r="P53" s="25">
        <f t="shared" si="8"/>
        <v>0.77806174137761819</v>
      </c>
      <c r="Q53" s="25">
        <f t="shared" si="8"/>
        <v>-0.98898988869147442</v>
      </c>
      <c r="R53" s="25">
        <f t="shared" si="8"/>
        <v>0.93136714042728375</v>
      </c>
      <c r="S53" s="25">
        <f t="shared" si="8"/>
        <v>-0.86109897338998509</v>
      </c>
      <c r="T53" s="25">
        <f t="shared" si="8"/>
        <v>-0.83276654695614238</v>
      </c>
    </row>
    <row r="54" spans="5:20" ht="15.75" thickBot="1" x14ac:dyDescent="0.3"/>
    <row r="55" spans="5:20" x14ac:dyDescent="0.25">
      <c r="H55" t="s">
        <v>74</v>
      </c>
      <c r="I55" s="9" t="s">
        <v>70</v>
      </c>
      <c r="J55" s="10" t="s">
        <v>71</v>
      </c>
      <c r="K55" s="10" t="s">
        <v>72</v>
      </c>
      <c r="L55" s="10" t="s">
        <v>73</v>
      </c>
      <c r="M55" s="11" t="s">
        <v>35</v>
      </c>
      <c r="N55" s="11" t="s">
        <v>36</v>
      </c>
      <c r="O55" s="11" t="s">
        <v>37</v>
      </c>
      <c r="P55" s="11" t="s">
        <v>38</v>
      </c>
      <c r="Q55" s="11" t="s">
        <v>39</v>
      </c>
      <c r="R55" s="11" t="s">
        <v>40</v>
      </c>
      <c r="S55" s="11" t="s">
        <v>41</v>
      </c>
      <c r="T55" s="12" t="s">
        <v>42</v>
      </c>
    </row>
    <row r="56" spans="5:20" x14ac:dyDescent="0.25">
      <c r="E56">
        <v>1892</v>
      </c>
      <c r="H56">
        <v>16190</v>
      </c>
      <c r="I56" s="13">
        <v>0.85200845665961944</v>
      </c>
      <c r="J56" s="14">
        <v>0.11686226065472514</v>
      </c>
      <c r="K56" s="15">
        <v>0.28641136504014825</v>
      </c>
      <c r="L56" s="16">
        <v>0.5911673872760963</v>
      </c>
      <c r="M56" s="17">
        <v>4.0951204447189624E-2</v>
      </c>
      <c r="N56" s="17">
        <v>0.27220506485484869</v>
      </c>
      <c r="O56" s="17">
        <v>0.28233477455219269</v>
      </c>
      <c r="P56" s="17">
        <v>0.1137739345274861</v>
      </c>
      <c r="Q56" s="17">
        <v>1.5132798023471278E-2</v>
      </c>
      <c r="R56" s="17">
        <v>0.12575663990117356</v>
      </c>
      <c r="S56" s="17">
        <v>9.4935145151327976E-2</v>
      </c>
      <c r="T56" s="18">
        <v>5.4910438542310071E-2</v>
      </c>
    </row>
    <row r="57" spans="5:20" x14ac:dyDescent="0.25">
      <c r="E57">
        <v>1105</v>
      </c>
      <c r="H57">
        <v>8732</v>
      </c>
      <c r="I57" s="13">
        <v>0.73212669683257914</v>
      </c>
      <c r="J57" s="14">
        <v>0.12654603756298671</v>
      </c>
      <c r="K57" s="15">
        <v>0.27702702702702703</v>
      </c>
      <c r="L57" s="16">
        <v>0.70510765002290421</v>
      </c>
      <c r="M57" s="17">
        <v>4.8213467704993129E-2</v>
      </c>
      <c r="N57" s="17">
        <v>0.2724461749885479</v>
      </c>
      <c r="O57" s="17">
        <v>0.25767292716445261</v>
      </c>
      <c r="P57" s="17">
        <v>0.10948236371965185</v>
      </c>
      <c r="Q57" s="17">
        <v>2.6797984425103068E-2</v>
      </c>
      <c r="R57" s="17">
        <v>0.10959688502061384</v>
      </c>
      <c r="S57" s="17">
        <v>0.10192395785616125</v>
      </c>
      <c r="T57" s="18">
        <v>7.3866239120476407E-2</v>
      </c>
    </row>
    <row r="58" spans="5:20" x14ac:dyDescent="0.25">
      <c r="E58">
        <v>3699</v>
      </c>
      <c r="H58">
        <v>25516</v>
      </c>
      <c r="I58" s="13">
        <v>0.67369559340362262</v>
      </c>
      <c r="J58" s="14">
        <v>0.14496786330145792</v>
      </c>
      <c r="K58" s="15">
        <v>0.30941370120708572</v>
      </c>
      <c r="L58" s="16">
        <v>0.66566076187490197</v>
      </c>
      <c r="M58" s="17">
        <v>5.7023044364320423E-2</v>
      </c>
      <c r="N58" s="17">
        <v>0.37208026336416367</v>
      </c>
      <c r="O58" s="17">
        <v>0.18647123373569524</v>
      </c>
      <c r="P58" s="17">
        <v>8.9198934002194696E-2</v>
      </c>
      <c r="Q58" s="17">
        <v>1.7557610910801064E-2</v>
      </c>
      <c r="R58" s="17">
        <v>0.15758739614359618</v>
      </c>
      <c r="S58" s="17">
        <v>7.5129330616084025E-2</v>
      </c>
      <c r="T58" s="18">
        <v>4.4952186863144693E-2</v>
      </c>
    </row>
    <row r="59" spans="5:20" x14ac:dyDescent="0.25">
      <c r="E59">
        <v>3725</v>
      </c>
      <c r="H59">
        <v>19409</v>
      </c>
      <c r="I59" s="13">
        <v>0.5795973154362416</v>
      </c>
      <c r="J59" s="14">
        <v>0.19192127363594208</v>
      </c>
      <c r="K59" s="15">
        <v>0.37528981400381267</v>
      </c>
      <c r="L59" s="16">
        <v>0.36776753052707506</v>
      </c>
      <c r="M59" s="17">
        <v>5.6571693544232055E-2</v>
      </c>
      <c r="N59" s="17">
        <v>0.23252099541449842</v>
      </c>
      <c r="O59" s="17">
        <v>0.22340151476119327</v>
      </c>
      <c r="P59" s="17">
        <v>8.2796640733680246E-2</v>
      </c>
      <c r="Q59" s="17">
        <v>5.6262558606831881E-2</v>
      </c>
      <c r="R59" s="17">
        <v>8.2229893348446603E-2</v>
      </c>
      <c r="S59" s="17">
        <v>0.18908753670977382</v>
      </c>
      <c r="T59" s="18">
        <v>7.7129166881343705E-2</v>
      </c>
    </row>
    <row r="60" spans="5:20" ht="15.75" thickBot="1" x14ac:dyDescent="0.3">
      <c r="E60">
        <v>4723</v>
      </c>
      <c r="H60">
        <v>41211</v>
      </c>
      <c r="I60" s="19">
        <v>0.4137200931611264</v>
      </c>
      <c r="J60" s="20">
        <v>0.11460532382130985</v>
      </c>
      <c r="K60" s="21">
        <v>0.38902234840212563</v>
      </c>
      <c r="L60" s="22">
        <v>0.49566863216131618</v>
      </c>
      <c r="M60" s="23">
        <v>5.8431001431656596E-2</v>
      </c>
      <c r="N60" s="23">
        <v>0.33719152653417778</v>
      </c>
      <c r="O60" s="23">
        <v>0.22115454611632818</v>
      </c>
      <c r="P60" s="23">
        <v>0.10201159884496858</v>
      </c>
      <c r="Q60" s="23">
        <v>2.5551430443328239E-2</v>
      </c>
      <c r="R60" s="23">
        <v>9.5290092451044625E-2</v>
      </c>
      <c r="S60" s="23">
        <v>0.10016743102569703</v>
      </c>
      <c r="T60" s="24">
        <v>6.0202373152799013E-2</v>
      </c>
    </row>
    <row r="62" spans="5:20" x14ac:dyDescent="0.25">
      <c r="I62" s="26">
        <f>SUMPRODUCT(I56:I60,E56:E60)/SUM(E56:E60)</f>
        <v>0.59601162176439515</v>
      </c>
      <c r="J62" s="6">
        <f>SUMPRODUCT($H$56:$H$60,J56:J60)/SUM($H$56:$H$60)</f>
        <v>0.13636118064434799</v>
      </c>
      <c r="K62" s="6">
        <f t="shared" ref="K62:T62" si="9">SUMPRODUCT($H$56:$H$60,K56:K60)/SUM($H$56:$H$60)</f>
        <v>0.34456770336220716</v>
      </c>
      <c r="L62" s="6">
        <f t="shared" si="9"/>
        <v>0.54276143996830484</v>
      </c>
      <c r="M62" s="6">
        <f t="shared" si="9"/>
        <v>5.443101802661672E-2</v>
      </c>
      <c r="N62" s="6">
        <f t="shared" si="9"/>
        <v>0.31235030344504672</v>
      </c>
      <c r="O62" s="6">
        <f t="shared" si="9"/>
        <v>0.22536872625114804</v>
      </c>
      <c r="P62" s="6">
        <f t="shared" si="9"/>
        <v>9.8011849664139464E-2</v>
      </c>
      <c r="Q62" s="6">
        <f t="shared" si="9"/>
        <v>2.7661222064146663E-2</v>
      </c>
      <c r="R62" s="6">
        <f t="shared" si="9"/>
        <v>0.11288695996686417</v>
      </c>
      <c r="S62" s="6">
        <f t="shared" si="9"/>
        <v>0.1093302598642151</v>
      </c>
      <c r="T62" s="6">
        <f t="shared" si="9"/>
        <v>5.9959660717823118E-2</v>
      </c>
    </row>
    <row r="64" spans="5:20" x14ac:dyDescent="0.25">
      <c r="I64" s="27">
        <f>I62-I34</f>
        <v>3.6059443849311146E-2</v>
      </c>
      <c r="J64" s="27">
        <f t="shared" ref="J64:T64" si="10">J62-J34</f>
        <v>5.4739154778705626E-2</v>
      </c>
      <c r="K64" s="27">
        <f t="shared" si="10"/>
        <v>-7.0770516603147482E-3</v>
      </c>
      <c r="L64" s="27">
        <f t="shared" si="10"/>
        <v>2.3977069890652625E-2</v>
      </c>
      <c r="M64" s="27">
        <f t="shared" si="10"/>
        <v>-1.1826374130787867E-2</v>
      </c>
      <c r="N64" s="27">
        <f t="shared" si="10"/>
        <v>-2.546524495631286E-2</v>
      </c>
      <c r="O64" s="27">
        <f t="shared" si="10"/>
        <v>2.6609859024040172E-3</v>
      </c>
      <c r="P64" s="27">
        <f t="shared" si="10"/>
        <v>4.281711769315355E-3</v>
      </c>
      <c r="Q64" s="27">
        <f t="shared" si="10"/>
        <v>1.6599992493236612E-3</v>
      </c>
      <c r="R64" s="27">
        <f t="shared" si="10"/>
        <v>4.9131019515547963E-3</v>
      </c>
      <c r="S64" s="27">
        <f t="shared" si="10"/>
        <v>1.5784925904505809E-2</v>
      </c>
      <c r="T64" s="27">
        <f t="shared" si="10"/>
        <v>7.9908943099971028E-3</v>
      </c>
    </row>
    <row r="73" spans="7:8" x14ac:dyDescent="0.25">
      <c r="G73" s="28" t="s">
        <v>0</v>
      </c>
      <c r="H73" s="28" t="s">
        <v>80</v>
      </c>
    </row>
    <row r="74" spans="7:8" x14ac:dyDescent="0.25">
      <c r="G74" t="s">
        <v>56</v>
      </c>
      <c r="H74" s="14">
        <v>0.19192127363594208</v>
      </c>
    </row>
    <row r="75" spans="7:8" x14ac:dyDescent="0.25">
      <c r="G75" t="s">
        <v>46</v>
      </c>
      <c r="H75" s="14">
        <v>0.14496786330145792</v>
      </c>
    </row>
    <row r="76" spans="7:8" x14ac:dyDescent="0.25">
      <c r="G76" t="s">
        <v>44</v>
      </c>
      <c r="H76" s="14">
        <v>0.12654603756298671</v>
      </c>
    </row>
    <row r="77" spans="7:8" x14ac:dyDescent="0.25">
      <c r="G77" t="s">
        <v>43</v>
      </c>
      <c r="H77" s="14">
        <v>0.11686226065472514</v>
      </c>
    </row>
    <row r="78" spans="7:8" ht="15.75" thickBot="1" x14ac:dyDescent="0.3">
      <c r="G78" t="s">
        <v>69</v>
      </c>
      <c r="H78" s="20">
        <v>0.11460532382130985</v>
      </c>
    </row>
  </sheetData>
  <conditionalFormatting sqref="J29:T31">
    <cfRule type="top10" dxfId="7" priority="9" rank="5"/>
  </conditionalFormatting>
  <conditionalFormatting sqref="J50:T50">
    <cfRule type="top10" dxfId="6" priority="8" rank="3"/>
  </conditionalFormatting>
  <conditionalFormatting sqref="K51:T51">
    <cfRule type="top10" dxfId="5" priority="7" rank="3"/>
  </conditionalFormatting>
  <conditionalFormatting sqref="L52:T52">
    <cfRule type="top10" dxfId="4" priority="6" rank="3"/>
  </conditionalFormatting>
  <conditionalFormatting sqref="J2:J28">
    <cfRule type="top10" dxfId="3" priority="5" rank="5"/>
  </conditionalFormatting>
  <conditionalFormatting sqref="J56:J60">
    <cfRule type="top10" dxfId="2" priority="4" rank="5"/>
  </conditionalFormatting>
  <conditionalFormatting sqref="H74:H78">
    <cfRule type="top10" dxfId="1" priority="3" rank="5"/>
  </conditionalFormatting>
  <conditionalFormatting sqref="I64:T6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T32">
    <cfRule type="top10" dxfId="0" priority="1" rank="3"/>
  </conditionalFormatting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8"/>
  <sheetViews>
    <sheetView workbookViewId="0">
      <selection activeCell="T28" sqref="T28"/>
    </sheetView>
  </sheetViews>
  <sheetFormatPr defaultRowHeight="15" x14ac:dyDescent="0.25"/>
  <sheetData>
    <row r="1" spans="1:20" x14ac:dyDescent="0.25">
      <c r="A1" s="1" t="s">
        <v>0</v>
      </c>
      <c r="B1" s="1" t="s">
        <v>34</v>
      </c>
      <c r="C1" s="1" t="s">
        <v>31</v>
      </c>
    </row>
    <row r="2" spans="1:20" x14ac:dyDescent="0.25">
      <c r="A2" s="1" t="s">
        <v>2</v>
      </c>
      <c r="B2">
        <v>10152</v>
      </c>
      <c r="C2">
        <v>5497</v>
      </c>
      <c r="T2" t="str">
        <f>VLOOKUP(A2,'Resultados Exame'!A:F,6,0)</f>
        <v>Norte</v>
      </c>
    </row>
    <row r="3" spans="1:20" x14ac:dyDescent="0.25">
      <c r="A3" s="1" t="s">
        <v>3</v>
      </c>
      <c r="B3">
        <v>19219</v>
      </c>
      <c r="C3">
        <v>8721</v>
      </c>
      <c r="T3" t="str">
        <f>VLOOKUP(A3,'Resultados Exame'!A:F,6,0)</f>
        <v>Nordeste</v>
      </c>
    </row>
    <row r="4" spans="1:20" x14ac:dyDescent="0.25">
      <c r="A4" s="1" t="s">
        <v>4</v>
      </c>
      <c r="B4">
        <v>4444</v>
      </c>
      <c r="C4">
        <v>2419</v>
      </c>
      <c r="T4" t="str">
        <f>VLOOKUP(A4,'Resultados Exame'!A:F,6,0)</f>
        <v>Norte</v>
      </c>
    </row>
    <row r="5" spans="1:20" x14ac:dyDescent="0.25">
      <c r="A5" s="1" t="s">
        <v>5</v>
      </c>
      <c r="B5">
        <v>14343</v>
      </c>
      <c r="C5">
        <v>9205</v>
      </c>
      <c r="T5" t="str">
        <f>VLOOKUP(A5,'Resultados Exame'!A:F,6,0)</f>
        <v>Norte</v>
      </c>
    </row>
    <row r="6" spans="1:20" x14ac:dyDescent="0.25">
      <c r="A6" s="1" t="s">
        <v>6</v>
      </c>
      <c r="B6">
        <v>26560</v>
      </c>
      <c r="C6">
        <v>16026</v>
      </c>
      <c r="T6" t="str">
        <f>VLOOKUP(A6,'Resultados Exame'!A:F,6,0)</f>
        <v>Nordeste</v>
      </c>
    </row>
    <row r="7" spans="1:20" x14ac:dyDescent="0.25">
      <c r="A7" s="1" t="s">
        <v>7</v>
      </c>
      <c r="B7">
        <v>27477</v>
      </c>
      <c r="C7">
        <v>15305</v>
      </c>
      <c r="T7" t="str">
        <f>VLOOKUP(A7,'Resultados Exame'!A:F,6,0)</f>
        <v>Nordeste</v>
      </c>
    </row>
    <row r="8" spans="1:20" x14ac:dyDescent="0.25">
      <c r="A8" s="1" t="s">
        <v>8</v>
      </c>
      <c r="B8">
        <v>8909</v>
      </c>
      <c r="C8">
        <v>7284</v>
      </c>
      <c r="T8" t="str">
        <f>VLOOKUP(A8,'Resultados Exame'!A:F,6,0)</f>
        <v>Centro-Oeste</v>
      </c>
    </row>
    <row r="9" spans="1:20" x14ac:dyDescent="0.25">
      <c r="A9" s="1" t="s">
        <v>9</v>
      </c>
      <c r="B9">
        <v>20225</v>
      </c>
      <c r="C9">
        <v>18256</v>
      </c>
      <c r="T9" t="str">
        <f>VLOOKUP(A9,'Resultados Exame'!A:F,6,0)</f>
        <v>Sudeste</v>
      </c>
    </row>
    <row r="10" spans="1:20" x14ac:dyDescent="0.25">
      <c r="A10" s="1" t="s">
        <v>10</v>
      </c>
      <c r="B10">
        <v>18344</v>
      </c>
      <c r="C10">
        <v>16032</v>
      </c>
      <c r="T10" t="str">
        <f>VLOOKUP(A10,'Resultados Exame'!A:F,6,0)</f>
        <v>Centro-Oeste</v>
      </c>
    </row>
    <row r="11" spans="1:20" x14ac:dyDescent="0.25">
      <c r="A11" s="1" t="s">
        <v>11</v>
      </c>
      <c r="B11">
        <v>30561</v>
      </c>
      <c r="C11">
        <v>16123</v>
      </c>
      <c r="T11" t="str">
        <f>VLOOKUP(A11,'Resultados Exame'!A:F,6,0)</f>
        <v>Nordeste</v>
      </c>
    </row>
    <row r="12" spans="1:20" x14ac:dyDescent="0.25">
      <c r="A12" s="1" t="s">
        <v>12</v>
      </c>
      <c r="B12">
        <v>14362</v>
      </c>
      <c r="C12">
        <v>13859</v>
      </c>
      <c r="T12" t="str">
        <f>VLOOKUP(A12,'Resultados Exame'!A:F,6,0)</f>
        <v>Centro-Oeste</v>
      </c>
    </row>
    <row r="13" spans="1:20" x14ac:dyDescent="0.25">
      <c r="A13" s="1" t="s">
        <v>13</v>
      </c>
      <c r="B13">
        <v>10786</v>
      </c>
      <c r="C13">
        <v>11150</v>
      </c>
      <c r="T13" t="str">
        <f>VLOOKUP(A13,'Resultados Exame'!A:F,6,0)</f>
        <v>Centro-Oeste</v>
      </c>
    </row>
    <row r="14" spans="1:20" x14ac:dyDescent="0.25">
      <c r="A14" s="1" t="s">
        <v>14</v>
      </c>
      <c r="B14">
        <v>48117</v>
      </c>
      <c r="C14">
        <v>39572</v>
      </c>
      <c r="T14" t="str">
        <f>VLOOKUP(A14,'Resultados Exame'!A:F,6,0)</f>
        <v>Sudeste</v>
      </c>
    </row>
    <row r="15" spans="1:20" x14ac:dyDescent="0.25">
      <c r="A15" s="1" t="s">
        <v>15</v>
      </c>
      <c r="B15">
        <v>25391</v>
      </c>
      <c r="C15">
        <v>25517</v>
      </c>
      <c r="T15" t="str">
        <f>VLOOKUP(A15,'Resultados Exame'!A:F,6,0)</f>
        <v>Sul</v>
      </c>
    </row>
    <row r="16" spans="1:20" x14ac:dyDescent="0.25">
      <c r="A16" s="1" t="s">
        <v>16</v>
      </c>
      <c r="B16">
        <v>15666</v>
      </c>
      <c r="C16">
        <v>8599</v>
      </c>
      <c r="T16" t="str">
        <f>VLOOKUP(A16,'Resultados Exame'!A:F,6,0)</f>
        <v>Nordeste</v>
      </c>
    </row>
    <row r="17" spans="1:20" x14ac:dyDescent="0.25">
      <c r="A17" s="1" t="s">
        <v>17</v>
      </c>
      <c r="B17">
        <v>16591</v>
      </c>
      <c r="C17">
        <v>11182</v>
      </c>
      <c r="T17" t="str">
        <f>VLOOKUP(A17,'Resultados Exame'!A:F,6,0)</f>
        <v>Norte</v>
      </c>
    </row>
    <row r="18" spans="1:20" x14ac:dyDescent="0.25">
      <c r="A18" s="1" t="s">
        <v>18</v>
      </c>
      <c r="B18">
        <v>24925</v>
      </c>
      <c r="C18">
        <v>15357</v>
      </c>
      <c r="T18" t="str">
        <f>VLOOKUP(A18,'Resultados Exame'!A:F,6,0)</f>
        <v>Nordeste</v>
      </c>
    </row>
    <row r="19" spans="1:20" x14ac:dyDescent="0.25">
      <c r="A19" s="1" t="s">
        <v>19</v>
      </c>
      <c r="B19">
        <v>12967</v>
      </c>
      <c r="C19">
        <v>7895</v>
      </c>
      <c r="T19" t="str">
        <f>VLOOKUP(A19,'Resultados Exame'!A:F,6,0)</f>
        <v>Nordeste</v>
      </c>
    </row>
    <row r="20" spans="1:20" x14ac:dyDescent="0.25">
      <c r="A20" s="1" t="s">
        <v>20</v>
      </c>
      <c r="B20">
        <v>13245</v>
      </c>
      <c r="C20">
        <v>7216</v>
      </c>
      <c r="T20" t="str">
        <f>VLOOKUP(A20,'Resultados Exame'!A:F,6,0)</f>
        <v>Nordeste</v>
      </c>
    </row>
    <row r="21" spans="1:20" x14ac:dyDescent="0.25">
      <c r="A21" s="1" t="s">
        <v>21</v>
      </c>
      <c r="B21">
        <v>28692</v>
      </c>
      <c r="C21">
        <v>28817</v>
      </c>
      <c r="T21" t="str">
        <f>VLOOKUP(A21,'Resultados Exame'!A:F,6,0)</f>
        <v>Sul</v>
      </c>
    </row>
    <row r="22" spans="1:20" x14ac:dyDescent="0.25">
      <c r="A22" s="1" t="s">
        <v>22</v>
      </c>
      <c r="B22">
        <v>46139</v>
      </c>
      <c r="C22">
        <v>28737</v>
      </c>
      <c r="T22" t="str">
        <f>VLOOKUP(A22,'Resultados Exame'!A:F,6,0)</f>
        <v>Sudeste</v>
      </c>
    </row>
    <row r="23" spans="1:20" x14ac:dyDescent="0.25">
      <c r="A23" s="1" t="s">
        <v>23</v>
      </c>
      <c r="B23">
        <v>6598</v>
      </c>
      <c r="C23">
        <v>6260</v>
      </c>
      <c r="T23" t="str">
        <f>VLOOKUP(A23,'Resultados Exame'!A:F,6,0)</f>
        <v>Norte</v>
      </c>
    </row>
    <row r="24" spans="1:20" x14ac:dyDescent="0.25">
      <c r="A24" s="1" t="s">
        <v>24</v>
      </c>
      <c r="B24">
        <v>7833</v>
      </c>
      <c r="C24">
        <v>4637</v>
      </c>
      <c r="T24" t="str">
        <f>VLOOKUP(A24,'Resultados Exame'!A:F,6,0)</f>
        <v>Norte</v>
      </c>
    </row>
    <row r="25" spans="1:20" x14ac:dyDescent="0.25">
      <c r="A25" s="1" t="s">
        <v>25</v>
      </c>
      <c r="B25">
        <v>29284</v>
      </c>
      <c r="C25">
        <v>30600</v>
      </c>
      <c r="T25" t="str">
        <f>VLOOKUP(A25,'Resultados Exame'!A:F,6,0)</f>
        <v>Sul</v>
      </c>
    </row>
    <row r="26" spans="1:20" x14ac:dyDescent="0.25">
      <c r="A26" s="1" t="s">
        <v>26</v>
      </c>
      <c r="B26">
        <v>12680</v>
      </c>
      <c r="C26">
        <v>7171</v>
      </c>
      <c r="T26" t="str">
        <f>VLOOKUP(A26,'Resultados Exame'!A:F,6,0)</f>
        <v>Nordeste</v>
      </c>
    </row>
    <row r="27" spans="1:20" x14ac:dyDescent="0.25">
      <c r="A27" s="1" t="s">
        <v>27</v>
      </c>
      <c r="B27">
        <v>46395</v>
      </c>
      <c r="C27">
        <v>40036</v>
      </c>
      <c r="T27" t="str">
        <f>VLOOKUP(A27,'Resultados Exame'!A:F,6,0)</f>
        <v>Sudeste</v>
      </c>
    </row>
    <row r="28" spans="1:20" x14ac:dyDescent="0.25">
      <c r="A28" s="1" t="s">
        <v>28</v>
      </c>
      <c r="B28">
        <v>7010</v>
      </c>
      <c r="C28">
        <v>5726</v>
      </c>
      <c r="T28" t="str">
        <f>VLOOKUP(A28,'Resultados Exame'!A:F,6,0)</f>
        <v>Norte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8"/>
  <sheetViews>
    <sheetView workbookViewId="0">
      <selection activeCell="T28" sqref="T28"/>
    </sheetView>
  </sheetViews>
  <sheetFormatPr defaultRowHeight="15" x14ac:dyDescent="0.25"/>
  <sheetData>
    <row r="1" spans="1:20" x14ac:dyDescent="0.25">
      <c r="A1" s="1" t="s">
        <v>0</v>
      </c>
      <c r="B1" s="1" t="s">
        <v>34</v>
      </c>
      <c r="C1" s="1" t="s">
        <v>31</v>
      </c>
    </row>
    <row r="2" spans="1:20" x14ac:dyDescent="0.25">
      <c r="A2" s="1" t="s">
        <v>2</v>
      </c>
      <c r="B2">
        <v>7165</v>
      </c>
      <c r="C2">
        <v>12447</v>
      </c>
      <c r="T2" t="str">
        <f>VLOOKUP(A2,'Resultados Exame'!A:F,6,0)</f>
        <v>Norte</v>
      </c>
    </row>
    <row r="3" spans="1:20" x14ac:dyDescent="0.25">
      <c r="A3" s="1" t="s">
        <v>3</v>
      </c>
      <c r="B3">
        <v>10141</v>
      </c>
      <c r="C3">
        <v>25186</v>
      </c>
      <c r="T3" t="str">
        <f>VLOOKUP(A3,'Resultados Exame'!A:F,6,0)</f>
        <v>Nordeste</v>
      </c>
    </row>
    <row r="4" spans="1:20" x14ac:dyDescent="0.25">
      <c r="A4" s="1" t="s">
        <v>4</v>
      </c>
      <c r="B4">
        <v>2575</v>
      </c>
      <c r="C4">
        <v>6157</v>
      </c>
      <c r="T4" t="str">
        <f>VLOOKUP(A4,'Resultados Exame'!A:F,6,0)</f>
        <v>Norte</v>
      </c>
    </row>
    <row r="5" spans="1:20" x14ac:dyDescent="0.25">
      <c r="A5" s="1" t="s">
        <v>5</v>
      </c>
      <c r="B5">
        <v>9911</v>
      </c>
      <c r="C5">
        <v>20258</v>
      </c>
      <c r="T5" t="str">
        <f>VLOOKUP(A5,'Resultados Exame'!A:F,6,0)</f>
        <v>Norte</v>
      </c>
    </row>
    <row r="6" spans="1:20" x14ac:dyDescent="0.25">
      <c r="A6" s="1" t="s">
        <v>6</v>
      </c>
      <c r="B6">
        <v>17183</v>
      </c>
      <c r="C6">
        <v>34752</v>
      </c>
      <c r="T6" t="str">
        <f>VLOOKUP(A6,'Resultados Exame'!A:F,6,0)</f>
        <v>Nordeste</v>
      </c>
    </row>
    <row r="7" spans="1:20" x14ac:dyDescent="0.25">
      <c r="A7" s="1" t="s">
        <v>7</v>
      </c>
      <c r="B7">
        <v>17917</v>
      </c>
      <c r="C7">
        <v>34510</v>
      </c>
      <c r="T7" t="str">
        <f>VLOOKUP(A7,'Resultados Exame'!A:F,6,0)</f>
        <v>Nordeste</v>
      </c>
    </row>
    <row r="8" spans="1:20" x14ac:dyDescent="0.25">
      <c r="A8" s="1" t="s">
        <v>8</v>
      </c>
      <c r="B8">
        <v>12271</v>
      </c>
      <c r="C8">
        <v>7138</v>
      </c>
      <c r="T8" t="str">
        <f>VLOOKUP(A8,'Resultados Exame'!A:F,6,0)</f>
        <v>Centro-Oeste</v>
      </c>
    </row>
    <row r="9" spans="1:20" x14ac:dyDescent="0.25">
      <c r="A9" s="1" t="s">
        <v>9</v>
      </c>
      <c r="B9">
        <v>23328</v>
      </c>
      <c r="C9">
        <v>23172</v>
      </c>
      <c r="T9" t="str">
        <f>VLOOKUP(A9,'Resultados Exame'!A:F,6,0)</f>
        <v>Sudeste</v>
      </c>
    </row>
    <row r="10" spans="1:20" x14ac:dyDescent="0.25">
      <c r="A10" s="1" t="s">
        <v>10</v>
      </c>
      <c r="B10">
        <v>20784</v>
      </c>
      <c r="C10">
        <v>20427</v>
      </c>
      <c r="T10" t="str">
        <f>VLOOKUP(A10,'Resultados Exame'!A:F,6,0)</f>
        <v>Centro-Oeste</v>
      </c>
    </row>
    <row r="11" spans="1:20" x14ac:dyDescent="0.25">
      <c r="A11" s="1" t="s">
        <v>11</v>
      </c>
      <c r="B11">
        <v>17327</v>
      </c>
      <c r="C11">
        <v>42929</v>
      </c>
      <c r="T11" t="str">
        <f>VLOOKUP(A11,'Resultados Exame'!A:F,6,0)</f>
        <v>Nordeste</v>
      </c>
    </row>
    <row r="12" spans="1:20" x14ac:dyDescent="0.25">
      <c r="A12" s="1" t="s">
        <v>12</v>
      </c>
      <c r="B12">
        <v>18512</v>
      </c>
      <c r="C12">
        <v>16406</v>
      </c>
      <c r="T12" t="str">
        <f>VLOOKUP(A12,'Resultados Exame'!A:F,6,0)</f>
        <v>Centro-Oeste</v>
      </c>
    </row>
    <row r="13" spans="1:20" x14ac:dyDescent="0.25">
      <c r="A13" s="1" t="s">
        <v>13</v>
      </c>
      <c r="B13">
        <v>14594</v>
      </c>
      <c r="C13">
        <v>12204</v>
      </c>
      <c r="T13" t="str">
        <f>VLOOKUP(A13,'Resultados Exame'!A:F,6,0)</f>
        <v>Centro-Oeste</v>
      </c>
    </row>
    <row r="14" spans="1:20" x14ac:dyDescent="0.25">
      <c r="A14" s="1" t="s">
        <v>14</v>
      </c>
      <c r="B14">
        <v>54401</v>
      </c>
      <c r="C14">
        <v>49755</v>
      </c>
      <c r="T14" t="str">
        <f>VLOOKUP(A14,'Resultados Exame'!A:F,6,0)</f>
        <v>Sudeste</v>
      </c>
    </row>
    <row r="15" spans="1:20" x14ac:dyDescent="0.25">
      <c r="A15" s="1" t="s">
        <v>15</v>
      </c>
      <c r="B15">
        <v>36339</v>
      </c>
      <c r="C15">
        <v>24493</v>
      </c>
      <c r="T15" t="str">
        <f>VLOOKUP(A15,'Resultados Exame'!A:F,6,0)</f>
        <v>Sul</v>
      </c>
    </row>
    <row r="16" spans="1:20" x14ac:dyDescent="0.25">
      <c r="A16" s="1" t="s">
        <v>16</v>
      </c>
      <c r="B16">
        <v>11064</v>
      </c>
      <c r="C16">
        <v>18764</v>
      </c>
      <c r="T16" t="str">
        <f>VLOOKUP(A16,'Resultados Exame'!A:F,6,0)</f>
        <v>Nordeste</v>
      </c>
    </row>
    <row r="17" spans="1:20" x14ac:dyDescent="0.25">
      <c r="A17" s="1" t="s">
        <v>17</v>
      </c>
      <c r="B17">
        <v>10995</v>
      </c>
      <c r="C17">
        <v>24134</v>
      </c>
      <c r="T17" t="str">
        <f>VLOOKUP(A17,'Resultados Exame'!A:F,6,0)</f>
        <v>Norte</v>
      </c>
    </row>
    <row r="18" spans="1:20" x14ac:dyDescent="0.25">
      <c r="A18" s="1" t="s">
        <v>18</v>
      </c>
      <c r="B18">
        <v>17802</v>
      </c>
      <c r="C18">
        <v>31812</v>
      </c>
      <c r="T18" t="str">
        <f>VLOOKUP(A18,'Resultados Exame'!A:F,6,0)</f>
        <v>Nordeste</v>
      </c>
    </row>
    <row r="19" spans="1:20" x14ac:dyDescent="0.25">
      <c r="A19" s="1" t="s">
        <v>19</v>
      </c>
      <c r="B19">
        <v>8531</v>
      </c>
      <c r="C19">
        <v>16985</v>
      </c>
      <c r="T19" t="str">
        <f>VLOOKUP(A19,'Resultados Exame'!A:F,6,0)</f>
        <v>Nordeste</v>
      </c>
    </row>
    <row r="20" spans="1:20" x14ac:dyDescent="0.25">
      <c r="A20" s="1" t="s">
        <v>20</v>
      </c>
      <c r="B20">
        <v>9207</v>
      </c>
      <c r="C20">
        <v>15766</v>
      </c>
      <c r="T20" t="str">
        <f>VLOOKUP(A20,'Resultados Exame'!A:F,6,0)</f>
        <v>Nordeste</v>
      </c>
    </row>
    <row r="21" spans="1:20" x14ac:dyDescent="0.25">
      <c r="A21" s="1" t="s">
        <v>21</v>
      </c>
      <c r="B21">
        <v>45471</v>
      </c>
      <c r="C21">
        <v>21852</v>
      </c>
      <c r="T21" t="str">
        <f>VLOOKUP(A21,'Resultados Exame'!A:F,6,0)</f>
        <v>Sul</v>
      </c>
    </row>
    <row r="22" spans="1:20" x14ac:dyDescent="0.25">
      <c r="A22" s="1" t="s">
        <v>22</v>
      </c>
      <c r="B22">
        <v>50172</v>
      </c>
      <c r="C22">
        <v>37152</v>
      </c>
      <c r="T22" t="str">
        <f>VLOOKUP(A22,'Resultados Exame'!A:F,6,0)</f>
        <v>Sudeste</v>
      </c>
    </row>
    <row r="23" spans="1:20" x14ac:dyDescent="0.25">
      <c r="A23" s="1" t="s">
        <v>23</v>
      </c>
      <c r="B23">
        <v>7342</v>
      </c>
      <c r="C23">
        <v>8370</v>
      </c>
      <c r="T23" t="str">
        <f>VLOOKUP(A23,'Resultados Exame'!A:F,6,0)</f>
        <v>Norte</v>
      </c>
    </row>
    <row r="24" spans="1:20" x14ac:dyDescent="0.25">
      <c r="A24" s="1" t="s">
        <v>24</v>
      </c>
      <c r="B24">
        <v>6619</v>
      </c>
      <c r="C24">
        <v>9571</v>
      </c>
      <c r="T24" t="str">
        <f>VLOOKUP(A24,'Resultados Exame'!A:F,6,0)</f>
        <v>Norte</v>
      </c>
    </row>
    <row r="25" spans="1:20" x14ac:dyDescent="0.25">
      <c r="A25" s="1" t="s">
        <v>25</v>
      </c>
      <c r="B25">
        <v>50887</v>
      </c>
      <c r="C25">
        <v>19978</v>
      </c>
      <c r="T25" t="str">
        <f>VLOOKUP(A25,'Resultados Exame'!A:F,6,0)</f>
        <v>Sul</v>
      </c>
    </row>
    <row r="26" spans="1:20" x14ac:dyDescent="0.25">
      <c r="A26" s="1" t="s">
        <v>26</v>
      </c>
      <c r="B26">
        <v>8377</v>
      </c>
      <c r="C26">
        <v>16379</v>
      </c>
      <c r="T26" t="str">
        <f>VLOOKUP(A26,'Resultados Exame'!A:F,6,0)</f>
        <v>Nordeste</v>
      </c>
    </row>
    <row r="27" spans="1:20" x14ac:dyDescent="0.25">
      <c r="A27" s="1" t="s">
        <v>27</v>
      </c>
      <c r="B27">
        <v>61418</v>
      </c>
      <c r="C27">
        <v>41185</v>
      </c>
      <c r="T27" t="str">
        <f>VLOOKUP(A27,'Resultados Exame'!A:F,6,0)</f>
        <v>Sudeste</v>
      </c>
    </row>
    <row r="28" spans="1:20" x14ac:dyDescent="0.25">
      <c r="A28" s="1" t="s">
        <v>28</v>
      </c>
      <c r="B28">
        <v>6907</v>
      </c>
      <c r="C28">
        <v>8962</v>
      </c>
      <c r="T28" t="str">
        <f>VLOOKUP(A28,'Resultados Exame'!A:F,6,0)</f>
        <v>Norte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8"/>
  <sheetViews>
    <sheetView workbookViewId="0">
      <selection activeCell="T28" sqref="T28"/>
    </sheetView>
  </sheetViews>
  <sheetFormatPr defaultRowHeight="15" x14ac:dyDescent="0.25"/>
  <cols>
    <col min="2" max="2" width="21.85546875" bestFit="1" customWidth="1"/>
    <col min="3" max="3" width="23.7109375" bestFit="1" customWidth="1"/>
    <col min="4" max="4" width="15.85546875" bestFit="1" customWidth="1"/>
    <col min="5" max="5" width="17.7109375" bestFit="1" customWidth="1"/>
    <col min="6" max="6" width="36.5703125" bestFit="1" customWidth="1"/>
    <col min="7" max="7" width="13.5703125" bestFit="1" customWidth="1"/>
    <col min="8" max="8" width="17.7109375" bestFit="1" customWidth="1"/>
    <col min="9" max="9" width="19.42578125" bestFit="1" customWidth="1"/>
  </cols>
  <sheetData>
    <row r="1" spans="1:20" x14ac:dyDescent="0.25">
      <c r="A1" s="1" t="s">
        <v>0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</row>
    <row r="2" spans="1:20" x14ac:dyDescent="0.25">
      <c r="A2" s="1" t="s">
        <v>2</v>
      </c>
      <c r="B2">
        <v>1186</v>
      </c>
      <c r="C2">
        <v>5850</v>
      </c>
      <c r="D2">
        <v>4500</v>
      </c>
      <c r="E2">
        <v>2018</v>
      </c>
      <c r="F2">
        <v>496</v>
      </c>
      <c r="G2">
        <v>2384</v>
      </c>
      <c r="H2">
        <v>2020</v>
      </c>
      <c r="I2">
        <v>1158</v>
      </c>
      <c r="T2" t="str">
        <f>VLOOKUP(A2,'Resultados Exame'!A:F,6,0)</f>
        <v>Norte</v>
      </c>
    </row>
    <row r="3" spans="1:20" x14ac:dyDescent="0.25">
      <c r="A3" s="1" t="s">
        <v>3</v>
      </c>
      <c r="B3">
        <v>1670</v>
      </c>
      <c r="C3">
        <v>14656</v>
      </c>
      <c r="D3">
        <v>6455</v>
      </c>
      <c r="E3">
        <v>3471</v>
      </c>
      <c r="F3">
        <v>490</v>
      </c>
      <c r="G3">
        <v>5318</v>
      </c>
      <c r="H3">
        <v>1982</v>
      </c>
      <c r="I3">
        <v>1285</v>
      </c>
      <c r="T3" t="str">
        <f>VLOOKUP(A3,'Resultados Exame'!A:F,6,0)</f>
        <v>Nordeste</v>
      </c>
    </row>
    <row r="4" spans="1:20" x14ac:dyDescent="0.25">
      <c r="A4" s="1" t="s">
        <v>4</v>
      </c>
      <c r="B4">
        <v>421</v>
      </c>
      <c r="C4">
        <v>2379</v>
      </c>
      <c r="D4">
        <v>2250</v>
      </c>
      <c r="E4">
        <v>956</v>
      </c>
      <c r="F4">
        <v>234</v>
      </c>
      <c r="G4">
        <v>957</v>
      </c>
      <c r="H4">
        <v>890</v>
      </c>
      <c r="I4">
        <v>645</v>
      </c>
      <c r="T4" t="str">
        <f>VLOOKUP(A4,'Resultados Exame'!A:F,6,0)</f>
        <v>Norte</v>
      </c>
    </row>
    <row r="5" spans="1:20" x14ac:dyDescent="0.25">
      <c r="A5" s="1" t="s">
        <v>5</v>
      </c>
      <c r="B5">
        <v>1328</v>
      </c>
      <c r="C5">
        <v>9642</v>
      </c>
      <c r="D5">
        <v>7867</v>
      </c>
      <c r="E5">
        <v>3360</v>
      </c>
      <c r="F5">
        <v>596</v>
      </c>
      <c r="G5">
        <v>3402</v>
      </c>
      <c r="H5">
        <v>2443</v>
      </c>
      <c r="I5">
        <v>1531</v>
      </c>
      <c r="T5" t="str">
        <f>VLOOKUP(A5,'Resultados Exame'!A:F,6,0)</f>
        <v>Norte</v>
      </c>
    </row>
    <row r="6" spans="1:20" x14ac:dyDescent="0.25">
      <c r="A6" s="1" t="s">
        <v>6</v>
      </c>
      <c r="B6">
        <v>2731</v>
      </c>
      <c r="C6">
        <v>19484</v>
      </c>
      <c r="D6">
        <v>11454</v>
      </c>
      <c r="E6">
        <v>5598</v>
      </c>
      <c r="F6">
        <v>777</v>
      </c>
      <c r="G6">
        <v>6902</v>
      </c>
      <c r="H6">
        <v>3112</v>
      </c>
      <c r="I6">
        <v>1877</v>
      </c>
      <c r="T6" t="str">
        <f>VLOOKUP(A6,'Resultados Exame'!A:F,6,0)</f>
        <v>Nordeste</v>
      </c>
    </row>
    <row r="7" spans="1:20" x14ac:dyDescent="0.25">
      <c r="A7" s="1" t="s">
        <v>7</v>
      </c>
      <c r="B7">
        <v>3108</v>
      </c>
      <c r="C7">
        <v>18850</v>
      </c>
      <c r="D7">
        <v>10890</v>
      </c>
      <c r="E7">
        <v>4905</v>
      </c>
      <c r="F7">
        <v>1031</v>
      </c>
      <c r="G7">
        <v>7975</v>
      </c>
      <c r="H7">
        <v>3346</v>
      </c>
      <c r="I7">
        <v>2322</v>
      </c>
      <c r="T7" t="str">
        <f>VLOOKUP(A7,'Resultados Exame'!A:F,6,0)</f>
        <v>Nordeste</v>
      </c>
    </row>
    <row r="8" spans="1:20" x14ac:dyDescent="0.25">
      <c r="A8" s="1" t="s">
        <v>8</v>
      </c>
      <c r="B8">
        <v>1098</v>
      </c>
      <c r="C8">
        <v>4513</v>
      </c>
      <c r="D8">
        <v>4336</v>
      </c>
      <c r="E8">
        <v>1607</v>
      </c>
      <c r="F8">
        <v>1092</v>
      </c>
      <c r="G8">
        <v>1596</v>
      </c>
      <c r="H8">
        <v>3670</v>
      </c>
      <c r="I8">
        <v>1497</v>
      </c>
      <c r="T8" t="str">
        <f>VLOOKUP(A8,'Resultados Exame'!A:F,6,0)</f>
        <v>Centro-Oeste</v>
      </c>
    </row>
    <row r="9" spans="1:20" x14ac:dyDescent="0.25">
      <c r="A9" s="1" t="s">
        <v>9</v>
      </c>
      <c r="B9">
        <v>3038</v>
      </c>
      <c r="C9">
        <v>15903</v>
      </c>
      <c r="D9">
        <v>10938</v>
      </c>
      <c r="E9">
        <v>3915</v>
      </c>
      <c r="F9">
        <v>1791</v>
      </c>
      <c r="G9">
        <v>4666</v>
      </c>
      <c r="H9">
        <v>3973</v>
      </c>
      <c r="I9">
        <v>2276</v>
      </c>
      <c r="T9" t="str">
        <f>VLOOKUP(A9,'Resultados Exame'!A:F,6,0)</f>
        <v>Sudeste</v>
      </c>
    </row>
    <row r="10" spans="1:20" x14ac:dyDescent="0.25">
      <c r="A10" s="1" t="s">
        <v>10</v>
      </c>
      <c r="B10">
        <v>2408</v>
      </c>
      <c r="C10">
        <v>13896</v>
      </c>
      <c r="D10">
        <v>9114</v>
      </c>
      <c r="E10">
        <v>4204</v>
      </c>
      <c r="F10">
        <v>1053</v>
      </c>
      <c r="G10">
        <v>3927</v>
      </c>
      <c r="H10">
        <v>4128</v>
      </c>
      <c r="I10">
        <v>2481</v>
      </c>
      <c r="T10" t="str">
        <f>VLOOKUP(A10,'Resultados Exame'!A:F,6,0)</f>
        <v>Centro-Oeste</v>
      </c>
    </row>
    <row r="11" spans="1:20" x14ac:dyDescent="0.25">
      <c r="A11" s="1" t="s">
        <v>11</v>
      </c>
      <c r="B11">
        <v>3155</v>
      </c>
      <c r="C11">
        <v>23422</v>
      </c>
      <c r="D11">
        <v>12925</v>
      </c>
      <c r="E11">
        <v>6129</v>
      </c>
      <c r="F11">
        <v>795</v>
      </c>
      <c r="G11">
        <v>9100</v>
      </c>
      <c r="H11">
        <v>2711</v>
      </c>
      <c r="I11">
        <v>2019</v>
      </c>
      <c r="T11" t="str">
        <f>VLOOKUP(A11,'Resultados Exame'!A:F,6,0)</f>
        <v>Nordeste</v>
      </c>
    </row>
    <row r="12" spans="1:20" x14ac:dyDescent="0.25">
      <c r="A12" s="1" t="s">
        <v>12</v>
      </c>
      <c r="B12">
        <v>2154</v>
      </c>
      <c r="C12">
        <v>11477</v>
      </c>
      <c r="D12">
        <v>7331</v>
      </c>
      <c r="E12">
        <v>3841</v>
      </c>
      <c r="F12">
        <v>752</v>
      </c>
      <c r="G12">
        <v>3955</v>
      </c>
      <c r="H12">
        <v>3398</v>
      </c>
      <c r="I12">
        <v>2010</v>
      </c>
      <c r="T12" t="str">
        <f>VLOOKUP(A12,'Resultados Exame'!A:F,6,0)</f>
        <v>Centro-Oeste</v>
      </c>
    </row>
    <row r="13" spans="1:20" x14ac:dyDescent="0.25">
      <c r="A13" s="1" t="s">
        <v>13</v>
      </c>
      <c r="B13">
        <v>1836</v>
      </c>
      <c r="C13">
        <v>9387</v>
      </c>
      <c r="D13">
        <v>4899</v>
      </c>
      <c r="E13">
        <v>2435</v>
      </c>
      <c r="F13">
        <v>961</v>
      </c>
      <c r="G13">
        <v>2975</v>
      </c>
      <c r="H13">
        <v>2658</v>
      </c>
      <c r="I13">
        <v>1647</v>
      </c>
      <c r="T13" t="str">
        <f>VLOOKUP(A13,'Resultados Exame'!A:F,6,0)</f>
        <v>Centro-Oeste</v>
      </c>
    </row>
    <row r="14" spans="1:20" x14ac:dyDescent="0.25">
      <c r="A14" s="1" t="s">
        <v>14</v>
      </c>
      <c r="B14">
        <v>7479</v>
      </c>
      <c r="C14">
        <v>38829</v>
      </c>
      <c r="D14">
        <v>21977</v>
      </c>
      <c r="E14">
        <v>9819</v>
      </c>
      <c r="F14">
        <v>2441</v>
      </c>
      <c r="G14">
        <v>10262</v>
      </c>
      <c r="H14">
        <v>8830</v>
      </c>
      <c r="I14">
        <v>4519</v>
      </c>
      <c r="T14" t="str">
        <f>VLOOKUP(A14,'Resultados Exame'!A:F,6,0)</f>
        <v>Sudeste</v>
      </c>
    </row>
    <row r="15" spans="1:20" x14ac:dyDescent="0.25">
      <c r="A15" s="1" t="s">
        <v>15</v>
      </c>
      <c r="B15">
        <v>4505</v>
      </c>
      <c r="C15">
        <v>19141</v>
      </c>
      <c r="D15">
        <v>13358</v>
      </c>
      <c r="E15">
        <v>5580</v>
      </c>
      <c r="F15">
        <v>2269</v>
      </c>
      <c r="G15">
        <v>5617</v>
      </c>
      <c r="H15">
        <v>6918</v>
      </c>
      <c r="I15">
        <v>3444</v>
      </c>
      <c r="T15" t="str">
        <f>VLOOKUP(A15,'Resultados Exame'!A:F,6,0)</f>
        <v>Sul</v>
      </c>
    </row>
    <row r="16" spans="1:20" x14ac:dyDescent="0.25">
      <c r="A16" s="1" t="s">
        <v>16</v>
      </c>
      <c r="B16">
        <v>1648</v>
      </c>
      <c r="C16">
        <v>11468</v>
      </c>
      <c r="D16">
        <v>5570</v>
      </c>
      <c r="E16">
        <v>2673</v>
      </c>
      <c r="F16">
        <v>538</v>
      </c>
      <c r="G16">
        <v>4090</v>
      </c>
      <c r="H16">
        <v>2423</v>
      </c>
      <c r="I16">
        <v>1418</v>
      </c>
      <c r="T16" t="str">
        <f>VLOOKUP(A16,'Resultados Exame'!A:F,6,0)</f>
        <v>Nordeste</v>
      </c>
    </row>
    <row r="17" spans="1:20" x14ac:dyDescent="0.25">
      <c r="A17" s="1" t="s">
        <v>17</v>
      </c>
      <c r="B17">
        <v>2036</v>
      </c>
      <c r="C17">
        <v>13141</v>
      </c>
      <c r="D17">
        <v>7786</v>
      </c>
      <c r="E17">
        <v>3917</v>
      </c>
      <c r="F17">
        <v>473</v>
      </c>
      <c r="G17">
        <v>3760</v>
      </c>
      <c r="H17">
        <v>2446</v>
      </c>
      <c r="I17">
        <v>1570</v>
      </c>
      <c r="T17" t="str">
        <f>VLOOKUP(A17,'Resultados Exame'!A:F,6,0)</f>
        <v>Norte</v>
      </c>
    </row>
    <row r="18" spans="1:20" x14ac:dyDescent="0.25">
      <c r="A18" s="1" t="s">
        <v>18</v>
      </c>
      <c r="B18">
        <v>2646</v>
      </c>
      <c r="C18">
        <v>17858</v>
      </c>
      <c r="D18">
        <v>11305</v>
      </c>
      <c r="E18">
        <v>4655</v>
      </c>
      <c r="F18">
        <v>1176</v>
      </c>
      <c r="G18">
        <v>5936</v>
      </c>
      <c r="H18">
        <v>3861</v>
      </c>
      <c r="I18">
        <v>2177</v>
      </c>
      <c r="T18" t="str">
        <f>VLOOKUP(A18,'Resultados Exame'!A:F,6,0)</f>
        <v>Nordeste</v>
      </c>
    </row>
    <row r="19" spans="1:20" x14ac:dyDescent="0.25">
      <c r="A19" s="1" t="s">
        <v>19</v>
      </c>
      <c r="B19">
        <v>1455</v>
      </c>
      <c r="C19">
        <v>9494</v>
      </c>
      <c r="D19">
        <v>4758</v>
      </c>
      <c r="E19">
        <v>2276</v>
      </c>
      <c r="F19">
        <v>448</v>
      </c>
      <c r="G19">
        <v>4021</v>
      </c>
      <c r="H19">
        <v>1917</v>
      </c>
      <c r="I19">
        <v>1147</v>
      </c>
      <c r="T19" t="str">
        <f>VLOOKUP(A19,'Resultados Exame'!A:F,6,0)</f>
        <v>Nordeste</v>
      </c>
    </row>
    <row r="20" spans="1:20" x14ac:dyDescent="0.25">
      <c r="A20" s="1" t="s">
        <v>20</v>
      </c>
      <c r="B20">
        <v>1274</v>
      </c>
      <c r="C20">
        <v>9323</v>
      </c>
      <c r="D20">
        <v>5226</v>
      </c>
      <c r="E20">
        <v>2548</v>
      </c>
      <c r="F20">
        <v>578</v>
      </c>
      <c r="G20">
        <v>3087</v>
      </c>
      <c r="H20">
        <v>1810</v>
      </c>
      <c r="I20">
        <v>1127</v>
      </c>
      <c r="T20" t="str">
        <f>VLOOKUP(A20,'Resultados Exame'!A:F,6,0)</f>
        <v>Nordeste</v>
      </c>
    </row>
    <row r="21" spans="1:20" x14ac:dyDescent="0.25">
      <c r="A21" s="1" t="s">
        <v>21</v>
      </c>
      <c r="B21">
        <v>5347</v>
      </c>
      <c r="C21">
        <v>24126</v>
      </c>
      <c r="D21">
        <v>13550</v>
      </c>
      <c r="E21">
        <v>5670</v>
      </c>
      <c r="F21">
        <v>2337</v>
      </c>
      <c r="G21">
        <v>5109</v>
      </c>
      <c r="H21">
        <v>6575</v>
      </c>
      <c r="I21">
        <v>4609</v>
      </c>
      <c r="T21" t="str">
        <f>VLOOKUP(A21,'Resultados Exame'!A:F,6,0)</f>
        <v>Sul</v>
      </c>
    </row>
    <row r="22" spans="1:20" x14ac:dyDescent="0.25">
      <c r="A22" s="1" t="s">
        <v>22</v>
      </c>
      <c r="B22">
        <v>7313</v>
      </c>
      <c r="C22">
        <v>21924</v>
      </c>
      <c r="D22">
        <v>24206</v>
      </c>
      <c r="E22">
        <v>7151</v>
      </c>
      <c r="F22">
        <v>3184</v>
      </c>
      <c r="G22">
        <v>6266</v>
      </c>
      <c r="H22">
        <v>11694</v>
      </c>
      <c r="I22">
        <v>5586</v>
      </c>
      <c r="T22" t="str">
        <f>VLOOKUP(A22,'Resultados Exame'!A:F,6,0)</f>
        <v>Sudeste</v>
      </c>
    </row>
    <row r="23" spans="1:20" x14ac:dyDescent="0.25">
      <c r="A23" s="1" t="s">
        <v>23</v>
      </c>
      <c r="B23">
        <v>888</v>
      </c>
      <c r="C23">
        <v>5993</v>
      </c>
      <c r="D23">
        <v>3126</v>
      </c>
      <c r="E23">
        <v>1483</v>
      </c>
      <c r="F23">
        <v>304</v>
      </c>
      <c r="G23">
        <v>1803</v>
      </c>
      <c r="H23">
        <v>1246</v>
      </c>
      <c r="I23">
        <v>869</v>
      </c>
      <c r="T23" t="str">
        <f>VLOOKUP(A23,'Resultados Exame'!A:F,6,0)</f>
        <v>Norte</v>
      </c>
    </row>
    <row r="24" spans="1:20" x14ac:dyDescent="0.25">
      <c r="A24" s="1" t="s">
        <v>24</v>
      </c>
      <c r="B24">
        <v>663</v>
      </c>
      <c r="C24">
        <v>4407</v>
      </c>
      <c r="D24">
        <v>4571</v>
      </c>
      <c r="E24">
        <v>1842</v>
      </c>
      <c r="F24">
        <v>245</v>
      </c>
      <c r="G24">
        <v>2036</v>
      </c>
      <c r="H24">
        <v>1537</v>
      </c>
      <c r="I24">
        <v>889</v>
      </c>
      <c r="T24" t="str">
        <f>VLOOKUP(A24,'Resultados Exame'!A:F,6,0)</f>
        <v>Norte</v>
      </c>
    </row>
    <row r="25" spans="1:20" x14ac:dyDescent="0.25">
      <c r="A25" s="1" t="s">
        <v>25</v>
      </c>
      <c r="B25">
        <v>7093</v>
      </c>
      <c r="C25">
        <v>22258</v>
      </c>
      <c r="D25">
        <v>15325</v>
      </c>
      <c r="E25">
        <v>5751</v>
      </c>
      <c r="F25">
        <v>2458</v>
      </c>
      <c r="G25">
        <v>5489</v>
      </c>
      <c r="H25">
        <v>7836</v>
      </c>
      <c r="I25">
        <v>4655</v>
      </c>
      <c r="T25" t="str">
        <f>VLOOKUP(A25,'Resultados Exame'!A:F,6,0)</f>
        <v>Sul</v>
      </c>
    </row>
    <row r="26" spans="1:20" x14ac:dyDescent="0.25">
      <c r="A26" s="1" t="s">
        <v>26</v>
      </c>
      <c r="B26">
        <v>947</v>
      </c>
      <c r="C26">
        <v>10261</v>
      </c>
      <c r="D26">
        <v>4543</v>
      </c>
      <c r="E26">
        <v>2193</v>
      </c>
      <c r="F26">
        <v>388</v>
      </c>
      <c r="G26">
        <v>3748</v>
      </c>
      <c r="H26">
        <v>1636</v>
      </c>
      <c r="I26">
        <v>1040</v>
      </c>
      <c r="T26" t="str">
        <f>VLOOKUP(A26,'Resultados Exame'!A:F,6,0)</f>
        <v>Nordeste</v>
      </c>
    </row>
    <row r="27" spans="1:20" x14ac:dyDescent="0.25">
      <c r="A27" s="1" t="s">
        <v>27</v>
      </c>
      <c r="B27">
        <v>8407</v>
      </c>
      <c r="C27">
        <v>28031</v>
      </c>
      <c r="D27">
        <v>26291</v>
      </c>
      <c r="E27">
        <v>9026</v>
      </c>
      <c r="F27">
        <v>2798</v>
      </c>
      <c r="G27">
        <v>8660</v>
      </c>
      <c r="H27">
        <v>13793</v>
      </c>
      <c r="I27">
        <v>5597</v>
      </c>
      <c r="T27" t="str">
        <f>VLOOKUP(A27,'Resultados Exame'!A:F,6,0)</f>
        <v>Sudeste</v>
      </c>
    </row>
    <row r="28" spans="1:20" x14ac:dyDescent="0.25">
      <c r="A28" s="1" t="s">
        <v>28</v>
      </c>
      <c r="B28">
        <v>891</v>
      </c>
      <c r="C28">
        <v>5472</v>
      </c>
      <c r="D28">
        <v>3341</v>
      </c>
      <c r="E28">
        <v>1515</v>
      </c>
      <c r="F28">
        <v>404</v>
      </c>
      <c r="G28">
        <v>1991</v>
      </c>
      <c r="H28">
        <v>1471</v>
      </c>
      <c r="I28">
        <v>784</v>
      </c>
      <c r="T28" t="str">
        <f>VLOOKUP(A28,'Resultados Exame'!A:F,6,0)</f>
        <v>Norte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por Mês</vt:lpstr>
      <vt:lpstr>Fez Exame</vt:lpstr>
      <vt:lpstr>Resultados Exame</vt:lpstr>
      <vt:lpstr>Trabalho</vt:lpstr>
      <vt:lpstr>Auxílio</vt:lpstr>
      <vt:lpstr>Escolaridade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lidiane.andrade1@outlook.com</cp:lastModifiedBy>
  <dcterms:created xsi:type="dcterms:W3CDTF">2025-05-25T12:21:10Z</dcterms:created>
  <dcterms:modified xsi:type="dcterms:W3CDTF">2025-05-25T14:35:57Z</dcterms:modified>
</cp:coreProperties>
</file>