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hlui\OneDrive\Área de Trabalho\Luis Henrique\ESTUDOS\FIAP\Tech Challenge\Fase 3\bigdata_covid\Tabelas e Gráficos\"/>
    </mc:Choice>
  </mc:AlternateContent>
  <xr:revisionPtr revIDLastSave="0" documentId="13_ncr:1_{AAD2458A-19E3-48BC-B2CD-484DB2724FFE}" xr6:coauthVersionLast="47" xr6:coauthVersionMax="47" xr10:uidLastSave="{00000000-0000-0000-0000-000000000000}"/>
  <bookViews>
    <workbookView xWindow="28680" yWindow="-120" windowWidth="20730" windowHeight="11040" firstSheet="2" activeTab="7" xr2:uid="{00000000-000D-0000-FFFF-FFFF00000000}"/>
  </bookViews>
  <sheets>
    <sheet name="Total por Mês" sheetId="1" r:id="rId1"/>
    <sheet name="Fez Exame" sheetId="2" r:id="rId2"/>
    <sheet name="Resultados Exame" sheetId="3" r:id="rId3"/>
    <sheet name="Trabalho" sheetId="4" r:id="rId4"/>
    <sheet name="Auxílio" sheetId="5" r:id="rId5"/>
    <sheet name="Escolaridade" sheetId="6" r:id="rId6"/>
    <sheet name="Sexo" sheetId="7" r:id="rId7"/>
    <sheet name="Exame_sexo" sheetId="8" r:id="rId8"/>
    <sheet name="resul_sexo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2" l="1"/>
  <c r="H14" i="2"/>
  <c r="G14" i="2"/>
  <c r="F14" i="2"/>
  <c r="I13" i="2"/>
  <c r="H13" i="2"/>
  <c r="G13" i="2"/>
  <c r="F13" i="2"/>
  <c r="K12" i="2"/>
  <c r="K11" i="2"/>
  <c r="K10" i="2"/>
  <c r="K9" i="2"/>
  <c r="K8" i="2"/>
  <c r="K7" i="2"/>
  <c r="K6" i="2"/>
  <c r="K5" i="2"/>
  <c r="K4" i="2"/>
  <c r="K3" i="2"/>
  <c r="K2" i="2"/>
  <c r="E12" i="3"/>
  <c r="E11" i="3"/>
  <c r="E10" i="3"/>
  <c r="E9" i="3"/>
  <c r="E8" i="3"/>
  <c r="E7" i="3"/>
  <c r="E6" i="3"/>
  <c r="E5" i="3"/>
  <c r="E4" i="3"/>
  <c r="E3" i="3"/>
  <c r="E2" i="3"/>
  <c r="L12" i="2"/>
  <c r="L11" i="2"/>
  <c r="L10" i="2"/>
  <c r="L9" i="2"/>
  <c r="L8" i="2"/>
  <c r="L7" i="2"/>
  <c r="L6" i="2"/>
  <c r="L5" i="2"/>
  <c r="L4" i="2"/>
  <c r="L3" i="2"/>
  <c r="L2" i="2"/>
  <c r="C12" i="1"/>
  <c r="C11" i="1"/>
  <c r="C10" i="1"/>
  <c r="C9" i="1"/>
  <c r="C8" i="1"/>
  <c r="C7" i="1"/>
  <c r="C6" i="1"/>
  <c r="C5" i="1"/>
  <c r="C4" i="1"/>
  <c r="C3" i="1"/>
  <c r="C2" i="1"/>
  <c r="H5" i="2"/>
  <c r="F3" i="8"/>
  <c r="F2" i="8"/>
  <c r="E3" i="8"/>
  <c r="E2" i="8"/>
  <c r="I12" i="2"/>
  <c r="I11" i="2"/>
  <c r="I10" i="2"/>
  <c r="I9" i="2"/>
  <c r="I8" i="2"/>
  <c r="I7" i="2"/>
  <c r="I6" i="2"/>
  <c r="I5" i="2"/>
  <c r="I4" i="2"/>
  <c r="I3" i="2"/>
  <c r="I2" i="2"/>
  <c r="I17" i="2" s="1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G5" i="2"/>
  <c r="H4" i="2"/>
  <c r="G4" i="2"/>
  <c r="H3" i="2"/>
  <c r="G3" i="2"/>
  <c r="H2" i="2"/>
  <c r="H17" i="2" s="1"/>
  <c r="G2" i="2"/>
  <c r="G17" i="2" s="1"/>
  <c r="J12" i="6"/>
  <c r="J11" i="6"/>
  <c r="J10" i="6"/>
  <c r="J9" i="6"/>
  <c r="J8" i="6"/>
  <c r="J7" i="6"/>
  <c r="J6" i="6"/>
  <c r="J5" i="6"/>
  <c r="J4" i="6"/>
  <c r="J3" i="6"/>
  <c r="J2" i="6"/>
  <c r="E12" i="2"/>
  <c r="F3" i="2"/>
  <c r="F4" i="2"/>
  <c r="F5" i="2"/>
  <c r="F6" i="2"/>
  <c r="F7" i="2"/>
  <c r="F8" i="2"/>
  <c r="F9" i="2"/>
  <c r="F10" i="2"/>
  <c r="F11" i="2"/>
  <c r="F12" i="2"/>
  <c r="F2" i="2"/>
  <c r="E11" i="2"/>
  <c r="E10" i="2"/>
  <c r="E9" i="2"/>
  <c r="E8" i="2"/>
  <c r="E7" i="2"/>
  <c r="E6" i="2"/>
  <c r="E5" i="2"/>
  <c r="E4" i="2"/>
  <c r="E3" i="2"/>
  <c r="E2" i="2"/>
  <c r="I16" i="2" s="1"/>
  <c r="D2" i="7"/>
  <c r="D3" i="7"/>
  <c r="C4" i="7"/>
  <c r="H18" i="2" l="1"/>
  <c r="F16" i="2"/>
  <c r="I18" i="2"/>
  <c r="I19" i="2"/>
  <c r="G16" i="2"/>
  <c r="H16" i="2"/>
</calcChain>
</file>

<file path=xl/sharedStrings.xml><?xml version="1.0" encoding="utf-8"?>
<sst xmlns="http://schemas.openxmlformats.org/spreadsheetml/2006/main" count="110" uniqueCount="34">
  <si>
    <t>idade</t>
  </si>
  <si>
    <t>total</t>
  </si>
  <si>
    <t>0-9</t>
  </si>
  <si>
    <t>10-19</t>
  </si>
  <si>
    <t>100+</t>
  </si>
  <si>
    <t>20-29</t>
  </si>
  <si>
    <t>30-39</t>
  </si>
  <si>
    <t>40-49</t>
  </si>
  <si>
    <t>50-59</t>
  </si>
  <si>
    <t>60-69</t>
  </si>
  <si>
    <t>70-79</t>
  </si>
  <si>
    <t>80-89</t>
  </si>
  <si>
    <t>90-99</t>
  </si>
  <si>
    <t>Ignorado</t>
  </si>
  <si>
    <t xml:space="preserve">Não </t>
  </si>
  <si>
    <t>Sim</t>
  </si>
  <si>
    <t>Negativo</t>
  </si>
  <si>
    <t>Positivo</t>
  </si>
  <si>
    <t>Não</t>
  </si>
  <si>
    <t>Fundamental completa</t>
  </si>
  <si>
    <t>Fundamental incompleto</t>
  </si>
  <si>
    <t>Médio completo</t>
  </si>
  <si>
    <t>Médio incompleto</t>
  </si>
  <si>
    <t>Pós-graduação, mestrado ou doutorado</t>
  </si>
  <si>
    <t>Sem instrução</t>
  </si>
  <si>
    <t>Superior completo</t>
  </si>
  <si>
    <t>Superior incompleto</t>
  </si>
  <si>
    <t>sexo</t>
  </si>
  <si>
    <t>Homem</t>
  </si>
  <si>
    <t>Mulher</t>
  </si>
  <si>
    <t>Fez_exame</t>
  </si>
  <si>
    <t>Trabalhou</t>
  </si>
  <si>
    <t>Auxílio</t>
  </si>
  <si>
    <t>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</si>
</sst>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6" formatCode="_-* #,##0_-;\-* #,##0_-;_-* &quot;-&quot;??_-;_-@_-"/>
    <numFmt numFmtId="167" formatCode="0.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1" applyNumberFormat="1" applyFont="1"/>
    <xf numFmtId="3" fontId="0" fillId="0" borderId="0" xfId="0" applyNumberFormat="1"/>
    <xf numFmtId="167" fontId="0" fillId="0" borderId="0" xfId="2" applyNumberFormat="1" applyFont="1"/>
    <xf numFmtId="10" fontId="0" fillId="0" borderId="0" xfId="2" applyNumberFormat="1" applyFont="1"/>
    <xf numFmtId="0" fontId="3" fillId="0" borderId="2" xfId="0" applyFont="1" applyFill="1" applyBorder="1" applyAlignment="1">
      <alignment horizontal="center" vertical="top"/>
    </xf>
    <xf numFmtId="2" fontId="0" fillId="0" borderId="0" xfId="0" applyNumberFormat="1"/>
    <xf numFmtId="1" fontId="0" fillId="0" borderId="0" xfId="0" applyNumberFormat="1"/>
    <xf numFmtId="166" fontId="0" fillId="0" borderId="0" xfId="0" applyNumberFormat="1"/>
    <xf numFmtId="0" fontId="3" fillId="0" borderId="2" xfId="0" applyFont="1" applyFill="1" applyBorder="1" applyAlignment="1">
      <alignment horizontal="right" vertical="top"/>
    </xf>
    <xf numFmtId="167" fontId="0" fillId="0" borderId="0" xfId="2" applyNumberFormat="1" applyFont="1" applyAlignment="1">
      <alignment horizontal="right"/>
    </xf>
    <xf numFmtId="9" fontId="0" fillId="0" borderId="0" xfId="2" applyFont="1" applyAlignment="1">
      <alignment horizontal="right"/>
    </xf>
    <xf numFmtId="1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H3" sqref="H3"/>
    </sheetView>
  </sheetViews>
  <sheetFormatPr defaultRowHeight="15" x14ac:dyDescent="0.25"/>
  <cols>
    <col min="2" max="2" width="11.570312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2</v>
      </c>
      <c r="B2" s="2">
        <v>138501</v>
      </c>
      <c r="C2" s="9">
        <f>B2/1000</f>
        <v>138.501</v>
      </c>
    </row>
    <row r="3" spans="1:3" x14ac:dyDescent="0.25">
      <c r="A3" t="s">
        <v>3</v>
      </c>
      <c r="B3" s="2">
        <v>171514</v>
      </c>
      <c r="C3" s="9">
        <f t="shared" ref="C3:C12" si="0">B3/1000</f>
        <v>171.51400000000001</v>
      </c>
    </row>
    <row r="4" spans="1:3" x14ac:dyDescent="0.25">
      <c r="A4" t="s">
        <v>5</v>
      </c>
      <c r="B4" s="2">
        <v>159248</v>
      </c>
      <c r="C4" s="9">
        <f t="shared" si="0"/>
        <v>159.24799999999999</v>
      </c>
    </row>
    <row r="5" spans="1:3" x14ac:dyDescent="0.25">
      <c r="A5" t="s">
        <v>6</v>
      </c>
      <c r="B5" s="2">
        <v>171280</v>
      </c>
      <c r="C5" s="9">
        <f t="shared" si="0"/>
        <v>171.28</v>
      </c>
    </row>
    <row r="6" spans="1:3" x14ac:dyDescent="0.25">
      <c r="A6" t="s">
        <v>7</v>
      </c>
      <c r="B6" s="2">
        <v>165135</v>
      </c>
      <c r="C6" s="9">
        <f t="shared" si="0"/>
        <v>165.13499999999999</v>
      </c>
    </row>
    <row r="7" spans="1:3" x14ac:dyDescent="0.25">
      <c r="A7" t="s">
        <v>8</v>
      </c>
      <c r="B7" s="2">
        <v>151291</v>
      </c>
      <c r="C7" s="9">
        <f t="shared" si="0"/>
        <v>151.291</v>
      </c>
    </row>
    <row r="8" spans="1:3" x14ac:dyDescent="0.25">
      <c r="A8" t="s">
        <v>9</v>
      </c>
      <c r="B8" s="2">
        <v>111802</v>
      </c>
      <c r="C8" s="9">
        <f t="shared" si="0"/>
        <v>111.80200000000001</v>
      </c>
    </row>
    <row r="9" spans="1:3" x14ac:dyDescent="0.25">
      <c r="A9" t="s">
        <v>10</v>
      </c>
      <c r="B9" s="2">
        <v>60369</v>
      </c>
      <c r="C9" s="9">
        <f t="shared" si="0"/>
        <v>60.369</v>
      </c>
    </row>
    <row r="10" spans="1:3" x14ac:dyDescent="0.25">
      <c r="A10" t="s">
        <v>11</v>
      </c>
      <c r="B10" s="2">
        <v>23825</v>
      </c>
      <c r="C10" s="9">
        <f t="shared" si="0"/>
        <v>23.824999999999999</v>
      </c>
    </row>
    <row r="11" spans="1:3" x14ac:dyDescent="0.25">
      <c r="A11" t="s">
        <v>12</v>
      </c>
      <c r="B11" s="2">
        <v>4735</v>
      </c>
      <c r="C11" s="9">
        <f t="shared" si="0"/>
        <v>4.7350000000000003</v>
      </c>
    </row>
    <row r="12" spans="1:3" x14ac:dyDescent="0.25">
      <c r="A12" t="s">
        <v>4</v>
      </c>
      <c r="B12" s="2">
        <v>284</v>
      </c>
      <c r="C12" s="9">
        <f t="shared" si="0"/>
        <v>0.28399999999999997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"/>
  <sheetViews>
    <sheetView workbookViewId="0">
      <selection activeCell="F14" sqref="F14:I14"/>
    </sheetView>
  </sheetViews>
  <sheetFormatPr defaultRowHeight="15" x14ac:dyDescent="0.25"/>
  <cols>
    <col min="4" max="4" width="8.28515625" customWidth="1"/>
    <col min="5" max="5" width="12.28515625" customWidth="1"/>
    <col min="7" max="7" width="9.85546875" bestFit="1" customWidth="1"/>
  </cols>
  <sheetData>
    <row r="1" spans="1:12" x14ac:dyDescent="0.25">
      <c r="A1" s="1" t="s">
        <v>0</v>
      </c>
      <c r="B1" s="1" t="s">
        <v>13</v>
      </c>
      <c r="C1" s="1" t="s">
        <v>14</v>
      </c>
      <c r="D1" s="1" t="s">
        <v>15</v>
      </c>
      <c r="E1" s="6" t="s">
        <v>30</v>
      </c>
      <c r="F1" s="10" t="s">
        <v>17</v>
      </c>
      <c r="G1" s="10" t="s">
        <v>31</v>
      </c>
      <c r="H1" s="10" t="s">
        <v>32</v>
      </c>
      <c r="I1" s="10" t="s">
        <v>33</v>
      </c>
    </row>
    <row r="2" spans="1:12" x14ac:dyDescent="0.25">
      <c r="A2" s="1" t="s">
        <v>2</v>
      </c>
      <c r="B2">
        <v>629</v>
      </c>
      <c r="C2">
        <v>134385</v>
      </c>
      <c r="D2">
        <v>3487</v>
      </c>
      <c r="E2" s="4">
        <f>D2/'Total por Mês'!$B$2</f>
        <v>2.5176713525534113E-2</v>
      </c>
      <c r="F2" s="11">
        <f>'Resultados Exame'!C2/'Fez Exame'!D2</f>
        <v>0.52824777745913387</v>
      </c>
      <c r="G2" s="12">
        <f>Trabalho!C2/'Total por Mês'!B2</f>
        <v>0.10274294048418423</v>
      </c>
      <c r="H2" s="12">
        <f>Auxílio!C2/'Total por Mês'!B2</f>
        <v>0.62870304185529347</v>
      </c>
      <c r="I2" s="12">
        <f>Escolaridade!J2/'Total por Mês'!B2</f>
        <v>0</v>
      </c>
      <c r="K2">
        <f>'Total por Mês'!B2</f>
        <v>138501</v>
      </c>
      <c r="L2" s="8">
        <f>D2/1000</f>
        <v>3.4870000000000001</v>
      </c>
    </row>
    <row r="3" spans="1:12" x14ac:dyDescent="0.25">
      <c r="A3" s="1" t="s">
        <v>3</v>
      </c>
      <c r="B3">
        <v>773</v>
      </c>
      <c r="C3">
        <v>163885</v>
      </c>
      <c r="D3">
        <v>6856</v>
      </c>
      <c r="E3" s="4">
        <f>D3/'Total por Mês'!$B$2</f>
        <v>4.9501447642977307E-2</v>
      </c>
      <c r="F3" s="11">
        <f>'Resultados Exame'!C3/'Fez Exame'!D3</f>
        <v>0.57730455075845977</v>
      </c>
      <c r="G3" s="12">
        <f>Trabalho!C3/'Total por Mês'!B3</f>
        <v>0.45863894492577867</v>
      </c>
      <c r="H3" s="12">
        <f>Auxílio!C3/'Total por Mês'!B3</f>
        <v>0.61241064869340112</v>
      </c>
      <c r="I3" s="12">
        <f>Escolaridade!J3/'Total por Mês'!B3</f>
        <v>0.12965122380680294</v>
      </c>
      <c r="K3">
        <f>'Total por Mês'!B3</f>
        <v>171514</v>
      </c>
      <c r="L3" s="8">
        <f t="shared" ref="L3:L12" si="0">D3/1000</f>
        <v>6.8559999999999999</v>
      </c>
    </row>
    <row r="4" spans="1:12" x14ac:dyDescent="0.25">
      <c r="A4" s="1" t="s">
        <v>5</v>
      </c>
      <c r="B4">
        <v>799</v>
      </c>
      <c r="C4">
        <v>143123</v>
      </c>
      <c r="D4">
        <v>15326</v>
      </c>
      <c r="E4" s="4">
        <f>D4/'Total por Mês'!$B$2</f>
        <v>0.11065624074916426</v>
      </c>
      <c r="F4" s="11">
        <f>'Resultados Exame'!C4/'Fez Exame'!D4</f>
        <v>0.54880595067206051</v>
      </c>
      <c r="G4" s="12">
        <f>Trabalho!C4/'Total por Mês'!B4</f>
        <v>0.65890309454435847</v>
      </c>
      <c r="H4" s="12">
        <f>Auxílio!C4/'Total por Mês'!B4</f>
        <v>0.60543931477946344</v>
      </c>
      <c r="I4" s="12">
        <f>Escolaridade!J4/'Total por Mês'!B4</f>
        <v>0.73198407515322017</v>
      </c>
      <c r="K4">
        <f>'Total por Mês'!B4</f>
        <v>159248</v>
      </c>
      <c r="L4" s="8">
        <f t="shared" si="0"/>
        <v>15.326000000000001</v>
      </c>
    </row>
    <row r="5" spans="1:12" x14ac:dyDescent="0.25">
      <c r="A5" s="1" t="s">
        <v>6</v>
      </c>
      <c r="B5">
        <v>854</v>
      </c>
      <c r="C5">
        <v>149510</v>
      </c>
      <c r="D5">
        <v>20916</v>
      </c>
      <c r="E5" s="4">
        <f>D5/'Total por Mês'!$B$2</f>
        <v>0.15101696016635258</v>
      </c>
      <c r="F5" s="11">
        <f>'Resultados Exame'!C5/'Fez Exame'!D5</f>
        <v>0.56114935934213039</v>
      </c>
      <c r="G5" s="12">
        <f>Trabalho!C5/'Total por Mês'!B5</f>
        <v>0.58824731433909383</v>
      </c>
      <c r="H5" s="12">
        <f>Auxílio!C5/'Total por Mês'!B5</f>
        <v>0.53616300794021488</v>
      </c>
      <c r="I5" s="12">
        <f>Escolaridade!J5/'Total por Mês'!B5</f>
        <v>0.66055581503970107</v>
      </c>
      <c r="K5">
        <f>'Total por Mês'!B5</f>
        <v>171280</v>
      </c>
      <c r="L5" s="8">
        <f t="shared" si="0"/>
        <v>20.916</v>
      </c>
    </row>
    <row r="6" spans="1:12" x14ac:dyDescent="0.25">
      <c r="A6" s="1" t="s">
        <v>7</v>
      </c>
      <c r="B6">
        <v>707</v>
      </c>
      <c r="C6">
        <v>145546</v>
      </c>
      <c r="D6">
        <v>18882</v>
      </c>
      <c r="E6" s="4">
        <f>D6/'Total por Mês'!$B$2</f>
        <v>0.1363311456234973</v>
      </c>
      <c r="F6" s="11">
        <f>'Resultados Exame'!C6/'Fez Exame'!D6</f>
        <v>0.57080817709988352</v>
      </c>
      <c r="G6" s="12">
        <f>Trabalho!C6/'Total por Mês'!B6</f>
        <v>0.45654767311593547</v>
      </c>
      <c r="H6" s="12">
        <f>Auxílio!C6/'Total por Mês'!B6</f>
        <v>0.53459290883216759</v>
      </c>
      <c r="I6" s="12">
        <f>Escolaridade!J6/'Total por Mês'!B6</f>
        <v>0.52343839888576016</v>
      </c>
      <c r="K6">
        <f>'Total por Mês'!B6</f>
        <v>165135</v>
      </c>
      <c r="L6" s="8">
        <f t="shared" si="0"/>
        <v>18.882000000000001</v>
      </c>
    </row>
    <row r="7" spans="1:12" x14ac:dyDescent="0.25">
      <c r="A7" s="1" t="s">
        <v>8</v>
      </c>
      <c r="B7">
        <v>632</v>
      </c>
      <c r="C7">
        <v>135887</v>
      </c>
      <c r="D7">
        <v>14772</v>
      </c>
      <c r="E7" s="4">
        <f>D7/'Total por Mês'!$B$2</f>
        <v>0.10665626962982216</v>
      </c>
      <c r="F7" s="11">
        <f>'Resultados Exame'!C7/'Fez Exame'!D7</f>
        <v>0.56519090170593012</v>
      </c>
      <c r="G7" s="12">
        <f>Trabalho!C7/'Total por Mês'!B7</f>
        <v>0.17950175489619344</v>
      </c>
      <c r="H7" s="12">
        <f>Auxílio!C7/'Total por Mês'!B7</f>
        <v>0.49675129386414263</v>
      </c>
      <c r="I7" s="12">
        <f>Escolaridade!J7/'Total por Mês'!B7</f>
        <v>0.4109960275231177</v>
      </c>
      <c r="K7">
        <f>'Total por Mês'!B7</f>
        <v>151291</v>
      </c>
      <c r="L7" s="8">
        <f t="shared" si="0"/>
        <v>14.772</v>
      </c>
    </row>
    <row r="8" spans="1:12" x14ac:dyDescent="0.25">
      <c r="A8" s="1" t="s">
        <v>9</v>
      </c>
      <c r="B8">
        <v>400</v>
      </c>
      <c r="C8">
        <v>102860</v>
      </c>
      <c r="D8">
        <v>8542</v>
      </c>
      <c r="E8" s="4">
        <f>D8/'Total por Mês'!$B$2</f>
        <v>6.1674644948411926E-2</v>
      </c>
      <c r="F8" s="11">
        <f>'Resultados Exame'!C8/'Fez Exame'!D8</f>
        <v>0.55525638023881996</v>
      </c>
      <c r="G8" s="12">
        <f>Trabalho!C8/'Total por Mês'!B8</f>
        <v>4.8362283322301927E-2</v>
      </c>
      <c r="H8" s="12">
        <f>Auxílio!C8/'Total por Mês'!B8</f>
        <v>0.32597806837086996</v>
      </c>
      <c r="I8" s="12">
        <f>Escolaridade!J8/'Total por Mês'!B8</f>
        <v>0.33240908033845551</v>
      </c>
      <c r="K8">
        <f>'Total por Mês'!B8</f>
        <v>111802</v>
      </c>
      <c r="L8" s="8">
        <f t="shared" si="0"/>
        <v>8.5419999999999998</v>
      </c>
    </row>
    <row r="9" spans="1:12" x14ac:dyDescent="0.25">
      <c r="A9" s="1" t="s">
        <v>10</v>
      </c>
      <c r="B9">
        <v>174</v>
      </c>
      <c r="C9">
        <v>56213</v>
      </c>
      <c r="D9">
        <v>3982</v>
      </c>
      <c r="E9" s="4">
        <f>D9/'Total por Mês'!$B$2</f>
        <v>2.8750694940830754E-2</v>
      </c>
      <c r="F9" s="11">
        <f>'Resultados Exame'!C9/'Fez Exame'!D9</f>
        <v>0.55499748869914611</v>
      </c>
      <c r="G9" s="12">
        <f>Trabalho!C9/'Total por Mês'!B9</f>
        <v>1.0253606983716808E-2</v>
      </c>
      <c r="H9" s="12">
        <f>Auxílio!C9/'Total por Mês'!B9</f>
        <v>0.22562904802133546</v>
      </c>
      <c r="I9" s="12">
        <f>Escolaridade!J9/'Total por Mês'!B9</f>
        <v>0.23369610230416274</v>
      </c>
      <c r="K9">
        <f>'Total por Mês'!B9</f>
        <v>60369</v>
      </c>
      <c r="L9" s="8">
        <f t="shared" si="0"/>
        <v>3.9820000000000002</v>
      </c>
    </row>
    <row r="10" spans="1:12" x14ac:dyDescent="0.25">
      <c r="A10" s="1" t="s">
        <v>11</v>
      </c>
      <c r="B10">
        <v>95</v>
      </c>
      <c r="C10">
        <v>22226</v>
      </c>
      <c r="D10">
        <v>1504</v>
      </c>
      <c r="E10" s="4">
        <f>D10/'Total por Mês'!$B$2</f>
        <v>1.085912737092151E-2</v>
      </c>
      <c r="F10" s="11">
        <f>'Resultados Exame'!C10/'Fez Exame'!D10</f>
        <v>0.52061170212765961</v>
      </c>
      <c r="G10" s="12">
        <f>Trabalho!C10/'Total por Mês'!B10</f>
        <v>1.7208814270724029E-3</v>
      </c>
      <c r="H10" s="12">
        <f>Auxílio!C10/'Total por Mês'!B10</f>
        <v>0.23345225603357816</v>
      </c>
      <c r="I10" s="12">
        <f>Escolaridade!J10/'Total por Mês'!B10</f>
        <v>0.16663168940188877</v>
      </c>
      <c r="K10">
        <f>'Total por Mês'!B10</f>
        <v>23825</v>
      </c>
      <c r="L10" s="8">
        <f t="shared" si="0"/>
        <v>1.504</v>
      </c>
    </row>
    <row r="11" spans="1:12" x14ac:dyDescent="0.25">
      <c r="A11" s="1" t="s">
        <v>12</v>
      </c>
      <c r="B11">
        <v>21</v>
      </c>
      <c r="C11">
        <v>4481</v>
      </c>
      <c r="D11">
        <v>233</v>
      </c>
      <c r="E11" s="4">
        <f>D11/'Total por Mês'!$B$2</f>
        <v>1.6822983227557924E-3</v>
      </c>
      <c r="F11" s="11">
        <f>'Resultados Exame'!C11/'Fez Exame'!D11</f>
        <v>0.47210300429184548</v>
      </c>
      <c r="G11" s="12">
        <f>Trabalho!C11/'Total por Mês'!B11</f>
        <v>1.2671594508975714E-3</v>
      </c>
      <c r="H11" s="12">
        <f>Auxílio!C11/'Total por Mês'!B11</f>
        <v>0.26209081309398097</v>
      </c>
      <c r="I11" s="12">
        <f>Escolaridade!J11/'Total por Mês'!B11</f>
        <v>0.13938753959873285</v>
      </c>
      <c r="K11">
        <f>'Total por Mês'!B11</f>
        <v>4735</v>
      </c>
      <c r="L11" s="8">
        <f t="shared" si="0"/>
        <v>0.23300000000000001</v>
      </c>
    </row>
    <row r="12" spans="1:12" x14ac:dyDescent="0.25">
      <c r="A12" s="1" t="s">
        <v>4</v>
      </c>
      <c r="B12">
        <v>1</v>
      </c>
      <c r="C12">
        <v>266</v>
      </c>
      <c r="D12">
        <v>17</v>
      </c>
      <c r="E12" s="4">
        <f>D12/'Total por Mês'!$B$2</f>
        <v>1.2274279608089471E-4</v>
      </c>
      <c r="F12" s="11">
        <f>'Resultados Exame'!C12/'Fez Exame'!D12</f>
        <v>0.23529411764705882</v>
      </c>
      <c r="G12" s="12">
        <f>Trabalho!C12/'Total por Mês'!B12</f>
        <v>0</v>
      </c>
      <c r="H12" s="12">
        <f>Auxílio!C12/'Total por Mês'!B12</f>
        <v>0.27816901408450706</v>
      </c>
      <c r="I12" s="12">
        <f>Escolaridade!J12/'Total por Mês'!B12</f>
        <v>0.14084507042253522</v>
      </c>
      <c r="K12">
        <f>'Total por Mês'!B12</f>
        <v>284</v>
      </c>
      <c r="L12" s="8">
        <f t="shared" si="0"/>
        <v>1.7000000000000001E-2</v>
      </c>
    </row>
    <row r="13" spans="1:12" x14ac:dyDescent="0.25">
      <c r="F13" s="12">
        <f>SUMPRODUCT(D2:D12,F2:F12)/SUM(D2:D12)</f>
        <v>0.559952177915084</v>
      </c>
      <c r="G13" s="12">
        <f>SUMPRODUCT($K$2:$K$12,G2:G12)/SUM($K$2:$K$12)</f>
        <v>0.3516447550225219</v>
      </c>
      <c r="H13" s="12">
        <f t="shared" ref="H13:I13" si="1">SUMPRODUCT($K$2:$K$12,H2:H12)/SUM($K$2:$K$12)</f>
        <v>0.51878437007765221</v>
      </c>
      <c r="I13" s="12">
        <f t="shared" si="1"/>
        <v>0.39422306353110231</v>
      </c>
    </row>
    <row r="14" spans="1:12" x14ac:dyDescent="0.25">
      <c r="F14" s="13">
        <f>F2-F13</f>
        <v>-3.1704400455950132E-2</v>
      </c>
      <c r="G14" s="13">
        <f t="shared" ref="G14:I14" si="2">G2-G13</f>
        <v>-0.24890181453833768</v>
      </c>
      <c r="H14" s="13">
        <f t="shared" si="2"/>
        <v>0.10991867177764125</v>
      </c>
      <c r="I14" s="13">
        <f t="shared" si="2"/>
        <v>-0.39422306353110231</v>
      </c>
    </row>
    <row r="16" spans="1:12" x14ac:dyDescent="0.25">
      <c r="F16" s="7">
        <f>CORREL($E$2:$E$12,F2:F12)</f>
        <v>0.53776708673004447</v>
      </c>
      <c r="G16" s="7">
        <f>CORREL($E$2:$E$12,G2:G12)</f>
        <v>0.81107079929755577</v>
      </c>
      <c r="H16" s="7">
        <f>CORREL($E$2:$E$12,H2:H12)</f>
        <v>0.60902149640606784</v>
      </c>
      <c r="I16" s="7">
        <f>CORREL($E$2:$E$12,I2:I12)</f>
        <v>0.88293796513041767</v>
      </c>
    </row>
    <row r="17" spans="6:9" x14ac:dyDescent="0.25">
      <c r="F17" s="7"/>
      <c r="G17" s="7">
        <f>CORREL($F$2:$F$12,G2:G12)</f>
        <v>0.43419504955956273</v>
      </c>
      <c r="H17" s="7">
        <f>CORREL($F$2:$F$12,H2:H12)</f>
        <v>0.43337109474062685</v>
      </c>
      <c r="I17" s="7">
        <f>CORREL($F$2:$F$12,I2:I12)</f>
        <v>0.3571696284197805</v>
      </c>
    </row>
    <row r="18" spans="6:9" x14ac:dyDescent="0.25">
      <c r="F18" s="7"/>
      <c r="G18" s="7"/>
      <c r="H18" s="7">
        <f>CORREL($G$2:$G$12,H2:H12)</f>
        <v>0.77501801200769149</v>
      </c>
      <c r="I18" s="7">
        <f>CORREL($G$2:$G$12,I2:I12)</f>
        <v>0.76145330603447436</v>
      </c>
    </row>
    <row r="19" spans="6:9" x14ac:dyDescent="0.25">
      <c r="F19" s="7"/>
      <c r="G19" s="7"/>
      <c r="H19" s="7"/>
      <c r="I19" s="7">
        <f>CORREL($H$2:$H$12,I2:I12)</f>
        <v>0.3591520732828602</v>
      </c>
    </row>
  </sheetData>
  <conditionalFormatting sqref="F16:I19">
    <cfRule type="top10" dxfId="5" priority="6" rank="3"/>
  </conditionalFormatting>
  <conditionalFormatting sqref="E2:E12">
    <cfRule type="top10" dxfId="4" priority="5" rank="1"/>
  </conditionalFormatting>
  <conditionalFormatting sqref="F1:F12">
    <cfRule type="top10" dxfId="3" priority="4" rank="1"/>
  </conditionalFormatting>
  <conditionalFormatting sqref="G2:G12">
    <cfRule type="top10" dxfId="2" priority="3" rank="1"/>
  </conditionalFormatting>
  <conditionalFormatting sqref="H2:H12">
    <cfRule type="top10" dxfId="1" priority="2" rank="1"/>
  </conditionalFormatting>
  <conditionalFormatting sqref="I2:I12">
    <cfRule type="top10" dxfId="0" priority="1" rank="1"/>
  </conditionalFormatting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workbookViewId="0">
      <selection activeCell="L7" sqref="L7"/>
    </sheetView>
  </sheetViews>
  <sheetFormatPr defaultRowHeight="15" x14ac:dyDescent="0.25"/>
  <sheetData>
    <row r="1" spans="1:5" x14ac:dyDescent="0.25">
      <c r="A1" s="1" t="s">
        <v>0</v>
      </c>
      <c r="B1" s="1" t="s">
        <v>16</v>
      </c>
      <c r="C1" s="1" t="s">
        <v>17</v>
      </c>
    </row>
    <row r="2" spans="1:5" x14ac:dyDescent="0.25">
      <c r="A2" s="1" t="s">
        <v>2</v>
      </c>
      <c r="B2">
        <v>1638</v>
      </c>
      <c r="C2">
        <v>1842</v>
      </c>
      <c r="E2" s="8">
        <f>C2/1000</f>
        <v>1.8420000000000001</v>
      </c>
    </row>
    <row r="3" spans="1:5" x14ac:dyDescent="0.25">
      <c r="A3" s="1" t="s">
        <v>3</v>
      </c>
      <c r="B3">
        <v>2868</v>
      </c>
      <c r="C3">
        <v>3958</v>
      </c>
      <c r="E3" s="8">
        <f t="shared" ref="E3:E12" si="0">C3/1000</f>
        <v>3.9580000000000002</v>
      </c>
    </row>
    <row r="4" spans="1:5" x14ac:dyDescent="0.25">
      <c r="A4" s="1" t="s">
        <v>5</v>
      </c>
      <c r="B4">
        <v>6781</v>
      </c>
      <c r="C4">
        <v>8411</v>
      </c>
      <c r="E4" s="8">
        <f t="shared" si="0"/>
        <v>8.4109999999999996</v>
      </c>
    </row>
    <row r="5" spans="1:5" x14ac:dyDescent="0.25">
      <c r="A5" s="1" t="s">
        <v>6</v>
      </c>
      <c r="B5">
        <v>9048</v>
      </c>
      <c r="C5">
        <v>11737</v>
      </c>
      <c r="E5" s="8">
        <f t="shared" si="0"/>
        <v>11.737</v>
      </c>
    </row>
    <row r="6" spans="1:5" x14ac:dyDescent="0.25">
      <c r="A6" s="1" t="s">
        <v>7</v>
      </c>
      <c r="B6">
        <v>7983</v>
      </c>
      <c r="C6">
        <v>10778</v>
      </c>
      <c r="E6" s="8">
        <f t="shared" si="0"/>
        <v>10.778</v>
      </c>
    </row>
    <row r="7" spans="1:5" x14ac:dyDescent="0.25">
      <c r="A7" s="1" t="s">
        <v>8</v>
      </c>
      <c r="B7">
        <v>6346</v>
      </c>
      <c r="C7">
        <v>8349</v>
      </c>
      <c r="E7" s="8">
        <f t="shared" si="0"/>
        <v>8.3490000000000002</v>
      </c>
    </row>
    <row r="8" spans="1:5" x14ac:dyDescent="0.25">
      <c r="A8" s="1" t="s">
        <v>9</v>
      </c>
      <c r="B8">
        <v>3753</v>
      </c>
      <c r="C8">
        <v>4743</v>
      </c>
      <c r="E8" s="8">
        <f t="shared" si="0"/>
        <v>4.7430000000000003</v>
      </c>
    </row>
    <row r="9" spans="1:5" x14ac:dyDescent="0.25">
      <c r="A9" s="1" t="s">
        <v>10</v>
      </c>
      <c r="B9">
        <v>1747</v>
      </c>
      <c r="C9">
        <v>2210</v>
      </c>
      <c r="E9" s="8">
        <f t="shared" si="0"/>
        <v>2.21</v>
      </c>
    </row>
    <row r="10" spans="1:5" x14ac:dyDescent="0.25">
      <c r="A10" s="1" t="s">
        <v>11</v>
      </c>
      <c r="B10">
        <v>710</v>
      </c>
      <c r="C10">
        <v>783</v>
      </c>
      <c r="E10" s="8">
        <f t="shared" si="0"/>
        <v>0.78300000000000003</v>
      </c>
    </row>
    <row r="11" spans="1:5" x14ac:dyDescent="0.25">
      <c r="A11" s="1" t="s">
        <v>12</v>
      </c>
      <c r="B11">
        <v>122</v>
      </c>
      <c r="C11">
        <v>110</v>
      </c>
      <c r="E11" s="8">
        <f t="shared" si="0"/>
        <v>0.11</v>
      </c>
    </row>
    <row r="12" spans="1:5" x14ac:dyDescent="0.25">
      <c r="A12" s="1" t="s">
        <v>4</v>
      </c>
      <c r="B12">
        <v>13</v>
      </c>
      <c r="C12">
        <v>4</v>
      </c>
      <c r="E12" s="8">
        <f t="shared" si="0"/>
        <v>4.0000000000000001E-3</v>
      </c>
    </row>
  </sheetData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"/>
  <sheetViews>
    <sheetView workbookViewId="0">
      <selection activeCell="A3" sqref="A3:C11"/>
    </sheetView>
  </sheetViews>
  <sheetFormatPr defaultRowHeight="15" x14ac:dyDescent="0.25"/>
  <sheetData>
    <row r="1" spans="1:3" x14ac:dyDescent="0.25">
      <c r="A1" s="1" t="s">
        <v>0</v>
      </c>
      <c r="B1" s="1" t="s">
        <v>18</v>
      </c>
      <c r="C1" s="1" t="s">
        <v>15</v>
      </c>
    </row>
    <row r="2" spans="1:3" x14ac:dyDescent="0.25">
      <c r="A2" s="1" t="s">
        <v>3</v>
      </c>
      <c r="B2">
        <v>91915</v>
      </c>
      <c r="C2">
        <v>14230</v>
      </c>
    </row>
    <row r="3" spans="1:3" x14ac:dyDescent="0.25">
      <c r="A3" s="1" t="s">
        <v>5</v>
      </c>
      <c r="B3">
        <v>80585</v>
      </c>
      <c r="C3">
        <v>78663</v>
      </c>
    </row>
    <row r="4" spans="1:3" x14ac:dyDescent="0.25">
      <c r="A4" s="1" t="s">
        <v>6</v>
      </c>
      <c r="B4">
        <v>66351</v>
      </c>
      <c r="C4">
        <v>104929</v>
      </c>
    </row>
    <row r="5" spans="1:3" x14ac:dyDescent="0.25">
      <c r="A5" s="1" t="s">
        <v>7</v>
      </c>
      <c r="B5">
        <v>64380</v>
      </c>
      <c r="C5">
        <v>100755</v>
      </c>
    </row>
    <row r="6" spans="1:3" x14ac:dyDescent="0.25">
      <c r="A6" s="1" t="s">
        <v>8</v>
      </c>
      <c r="B6">
        <v>75899</v>
      </c>
      <c r="C6">
        <v>75392</v>
      </c>
    </row>
    <row r="7" spans="1:3" x14ac:dyDescent="0.25">
      <c r="A7" s="1" t="s">
        <v>9</v>
      </c>
      <c r="B7">
        <v>84645</v>
      </c>
      <c r="C7">
        <v>27157</v>
      </c>
    </row>
    <row r="8" spans="1:3" x14ac:dyDescent="0.25">
      <c r="A8" s="1" t="s">
        <v>10</v>
      </c>
      <c r="B8">
        <v>54962</v>
      </c>
      <c r="C8">
        <v>5407</v>
      </c>
    </row>
    <row r="9" spans="1:3" x14ac:dyDescent="0.25">
      <c r="A9" s="1" t="s">
        <v>11</v>
      </c>
      <c r="B9">
        <v>23206</v>
      </c>
      <c r="C9">
        <v>619</v>
      </c>
    </row>
    <row r="10" spans="1:3" x14ac:dyDescent="0.25">
      <c r="A10" s="1" t="s">
        <v>12</v>
      </c>
      <c r="B10">
        <v>4694</v>
      </c>
      <c r="C10">
        <v>41</v>
      </c>
    </row>
    <row r="11" spans="1:3" x14ac:dyDescent="0.25">
      <c r="A11" s="1" t="s">
        <v>4</v>
      </c>
      <c r="B11">
        <v>278</v>
      </c>
      <c r="C11">
        <v>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"/>
  <sheetViews>
    <sheetView workbookViewId="0">
      <selection activeCell="A4" sqref="A4:C12"/>
    </sheetView>
  </sheetViews>
  <sheetFormatPr defaultRowHeight="15" x14ac:dyDescent="0.25"/>
  <sheetData>
    <row r="1" spans="1:3" x14ac:dyDescent="0.25">
      <c r="A1" s="1" t="s">
        <v>0</v>
      </c>
      <c r="B1" s="1" t="s">
        <v>18</v>
      </c>
      <c r="C1" s="1" t="s">
        <v>15</v>
      </c>
    </row>
    <row r="2" spans="1:3" x14ac:dyDescent="0.25">
      <c r="A2" s="1" t="s">
        <v>2</v>
      </c>
      <c r="B2">
        <v>51425</v>
      </c>
      <c r="C2">
        <v>87076</v>
      </c>
    </row>
    <row r="3" spans="1:3" x14ac:dyDescent="0.25">
      <c r="A3" s="1" t="s">
        <v>3</v>
      </c>
      <c r="B3">
        <v>66477</v>
      </c>
      <c r="C3">
        <v>105037</v>
      </c>
    </row>
    <row r="4" spans="1:3" x14ac:dyDescent="0.25">
      <c r="A4" s="1" t="s">
        <v>5</v>
      </c>
      <c r="B4">
        <v>62833</v>
      </c>
      <c r="C4">
        <v>96415</v>
      </c>
    </row>
    <row r="5" spans="1:3" x14ac:dyDescent="0.25">
      <c r="A5" s="1" t="s">
        <v>6</v>
      </c>
      <c r="B5">
        <v>79446</v>
      </c>
      <c r="C5">
        <v>91834</v>
      </c>
    </row>
    <row r="6" spans="1:3" x14ac:dyDescent="0.25">
      <c r="A6" s="1" t="s">
        <v>7</v>
      </c>
      <c r="B6">
        <v>76855</v>
      </c>
      <c r="C6">
        <v>88280</v>
      </c>
    </row>
    <row r="7" spans="1:3" x14ac:dyDescent="0.25">
      <c r="A7" s="1" t="s">
        <v>8</v>
      </c>
      <c r="B7">
        <v>76137</v>
      </c>
      <c r="C7">
        <v>75154</v>
      </c>
    </row>
    <row r="8" spans="1:3" x14ac:dyDescent="0.25">
      <c r="A8" s="1" t="s">
        <v>9</v>
      </c>
      <c r="B8">
        <v>75357</v>
      </c>
      <c r="C8">
        <v>36445</v>
      </c>
    </row>
    <row r="9" spans="1:3" x14ac:dyDescent="0.25">
      <c r="A9" s="1" t="s">
        <v>10</v>
      </c>
      <c r="B9">
        <v>46748</v>
      </c>
      <c r="C9">
        <v>13621</v>
      </c>
    </row>
    <row r="10" spans="1:3" x14ac:dyDescent="0.25">
      <c r="A10" s="1" t="s">
        <v>11</v>
      </c>
      <c r="B10">
        <v>18263</v>
      </c>
      <c r="C10">
        <v>5562</v>
      </c>
    </row>
    <row r="11" spans="1:3" x14ac:dyDescent="0.25">
      <c r="A11" s="1" t="s">
        <v>12</v>
      </c>
      <c r="B11">
        <v>3494</v>
      </c>
      <c r="C11">
        <v>1241</v>
      </c>
    </row>
    <row r="12" spans="1:3" x14ac:dyDescent="0.25">
      <c r="A12" s="1" t="s">
        <v>4</v>
      </c>
      <c r="B12">
        <v>205</v>
      </c>
      <c r="C12">
        <v>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2"/>
  <sheetViews>
    <sheetView topLeftCell="E1" workbookViewId="0">
      <selection activeCell="K5" sqref="K5"/>
    </sheetView>
  </sheetViews>
  <sheetFormatPr defaultRowHeight="15" x14ac:dyDescent="0.25"/>
  <cols>
    <col min="2" max="2" width="21.85546875" bestFit="1" customWidth="1"/>
    <col min="3" max="3" width="23.7109375" bestFit="1" customWidth="1"/>
    <col min="4" max="4" width="15.85546875" bestFit="1" customWidth="1"/>
    <col min="5" max="5" width="17.7109375" bestFit="1" customWidth="1"/>
    <col min="6" max="6" width="36.5703125" bestFit="1" customWidth="1"/>
    <col min="7" max="7" width="13.5703125" bestFit="1" customWidth="1"/>
    <col min="8" max="8" width="17.7109375" bestFit="1" customWidth="1"/>
    <col min="9" max="9" width="19.42578125" bestFit="1" customWidth="1"/>
    <col min="10" max="10" width="15.85546875" bestFit="1" customWidth="1"/>
  </cols>
  <sheetData>
    <row r="1" spans="1:10" x14ac:dyDescent="0.25">
      <c r="A1" s="1" t="s">
        <v>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6" t="s">
        <v>21</v>
      </c>
    </row>
    <row r="2" spans="1:10" x14ac:dyDescent="0.25">
      <c r="A2" s="1" t="s">
        <v>2</v>
      </c>
      <c r="C2">
        <v>62195</v>
      </c>
      <c r="G2">
        <v>76306</v>
      </c>
      <c r="J2">
        <f>I2+H2+F2+D2</f>
        <v>0</v>
      </c>
    </row>
    <row r="3" spans="1:10" x14ac:dyDescent="0.25">
      <c r="A3" s="1" t="s">
        <v>3</v>
      </c>
      <c r="B3">
        <v>5588</v>
      </c>
      <c r="C3">
        <v>93250</v>
      </c>
      <c r="D3">
        <v>15733</v>
      </c>
      <c r="E3">
        <v>49588</v>
      </c>
      <c r="F3">
        <v>3</v>
      </c>
      <c r="G3">
        <v>851</v>
      </c>
      <c r="H3">
        <v>105</v>
      </c>
      <c r="I3">
        <v>6396</v>
      </c>
      <c r="J3">
        <f t="shared" ref="J3:J12" si="0">I3+H3+F3+D3</f>
        <v>22237</v>
      </c>
    </row>
    <row r="4" spans="1:10" x14ac:dyDescent="0.25">
      <c r="A4" s="1" t="s">
        <v>5</v>
      </c>
      <c r="B4">
        <v>7684</v>
      </c>
      <c r="C4">
        <v>15349</v>
      </c>
      <c r="D4">
        <v>65284</v>
      </c>
      <c r="E4">
        <v>18538</v>
      </c>
      <c r="F4">
        <v>2364</v>
      </c>
      <c r="G4">
        <v>1110</v>
      </c>
      <c r="H4">
        <v>19769</v>
      </c>
      <c r="I4">
        <v>29150</v>
      </c>
      <c r="J4">
        <f t="shared" si="0"/>
        <v>116567</v>
      </c>
    </row>
    <row r="5" spans="1:10" x14ac:dyDescent="0.25">
      <c r="A5" s="1" t="s">
        <v>6</v>
      </c>
      <c r="B5">
        <v>11528</v>
      </c>
      <c r="C5">
        <v>29510</v>
      </c>
      <c r="D5">
        <v>62195</v>
      </c>
      <c r="E5">
        <v>14708</v>
      </c>
      <c r="F5">
        <v>8887</v>
      </c>
      <c r="G5">
        <v>2394</v>
      </c>
      <c r="H5">
        <v>30645</v>
      </c>
      <c r="I5">
        <v>11413</v>
      </c>
      <c r="J5">
        <f t="shared" si="0"/>
        <v>113140</v>
      </c>
    </row>
    <row r="6" spans="1:10" x14ac:dyDescent="0.25">
      <c r="A6" s="1" t="s">
        <v>7</v>
      </c>
      <c r="B6">
        <v>14206</v>
      </c>
      <c r="C6">
        <v>48793</v>
      </c>
      <c r="D6">
        <v>48505</v>
      </c>
      <c r="E6">
        <v>10677</v>
      </c>
      <c r="F6">
        <v>8598</v>
      </c>
      <c r="G6">
        <v>5021</v>
      </c>
      <c r="H6">
        <v>22902</v>
      </c>
      <c r="I6">
        <v>6433</v>
      </c>
      <c r="J6">
        <f t="shared" si="0"/>
        <v>86438</v>
      </c>
    </row>
    <row r="7" spans="1:10" x14ac:dyDescent="0.25">
      <c r="A7" s="1" t="s">
        <v>8</v>
      </c>
      <c r="B7">
        <v>15651</v>
      </c>
      <c r="C7">
        <v>56369</v>
      </c>
      <c r="D7">
        <v>35517</v>
      </c>
      <c r="E7">
        <v>8369</v>
      </c>
      <c r="F7">
        <v>6059</v>
      </c>
      <c r="G7">
        <v>8722</v>
      </c>
      <c r="H7">
        <v>16958</v>
      </c>
      <c r="I7">
        <v>3646</v>
      </c>
      <c r="J7">
        <f t="shared" si="0"/>
        <v>62180</v>
      </c>
    </row>
    <row r="8" spans="1:10" x14ac:dyDescent="0.25">
      <c r="A8" s="1" t="s">
        <v>9</v>
      </c>
      <c r="B8">
        <v>12322</v>
      </c>
      <c r="C8">
        <v>46309</v>
      </c>
      <c r="D8">
        <v>20471</v>
      </c>
      <c r="E8">
        <v>4515</v>
      </c>
      <c r="F8">
        <v>3043</v>
      </c>
      <c r="G8">
        <v>11492</v>
      </c>
      <c r="H8">
        <v>11347</v>
      </c>
      <c r="I8">
        <v>2303</v>
      </c>
      <c r="J8">
        <f t="shared" si="0"/>
        <v>37164</v>
      </c>
    </row>
    <row r="9" spans="1:10" x14ac:dyDescent="0.25">
      <c r="A9" s="1" t="s">
        <v>10</v>
      </c>
      <c r="B9">
        <v>6503</v>
      </c>
      <c r="C9">
        <v>27093</v>
      </c>
      <c r="D9">
        <v>7530</v>
      </c>
      <c r="E9">
        <v>1595</v>
      </c>
      <c r="F9">
        <v>933</v>
      </c>
      <c r="G9">
        <v>11070</v>
      </c>
      <c r="H9">
        <v>4958</v>
      </c>
      <c r="I9">
        <v>687</v>
      </c>
      <c r="J9">
        <f t="shared" si="0"/>
        <v>14108</v>
      </c>
    </row>
    <row r="10" spans="1:10" x14ac:dyDescent="0.25">
      <c r="A10" s="1" t="s">
        <v>11</v>
      </c>
      <c r="B10">
        <v>2643</v>
      </c>
      <c r="C10">
        <v>10457</v>
      </c>
      <c r="D10">
        <v>2251</v>
      </c>
      <c r="E10">
        <v>481</v>
      </c>
      <c r="F10">
        <v>209</v>
      </c>
      <c r="G10">
        <v>6274</v>
      </c>
      <c r="H10">
        <v>1375</v>
      </c>
      <c r="I10">
        <v>135</v>
      </c>
      <c r="J10">
        <f t="shared" si="0"/>
        <v>3970</v>
      </c>
    </row>
    <row r="11" spans="1:10" x14ac:dyDescent="0.25">
      <c r="A11" s="1" t="s">
        <v>12</v>
      </c>
      <c r="B11">
        <v>592</v>
      </c>
      <c r="C11">
        <v>1776</v>
      </c>
      <c r="D11">
        <v>375</v>
      </c>
      <c r="E11">
        <v>56</v>
      </c>
      <c r="F11">
        <v>13</v>
      </c>
      <c r="G11">
        <v>1651</v>
      </c>
      <c r="H11">
        <v>256</v>
      </c>
      <c r="I11">
        <v>16</v>
      </c>
      <c r="J11">
        <f t="shared" si="0"/>
        <v>660</v>
      </c>
    </row>
    <row r="12" spans="1:10" x14ac:dyDescent="0.25">
      <c r="A12" s="1" t="s">
        <v>4</v>
      </c>
      <c r="B12">
        <v>8</v>
      </c>
      <c r="C12">
        <v>84</v>
      </c>
      <c r="D12">
        <v>31</v>
      </c>
      <c r="E12">
        <v>11</v>
      </c>
      <c r="G12">
        <v>141</v>
      </c>
      <c r="H12">
        <v>9</v>
      </c>
      <c r="J12">
        <f t="shared" si="0"/>
        <v>40</v>
      </c>
    </row>
  </sheetData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"/>
  <sheetViews>
    <sheetView workbookViewId="0">
      <selection activeCell="G11" sqref="G11"/>
    </sheetView>
  </sheetViews>
  <sheetFormatPr defaultRowHeight="15" x14ac:dyDescent="0.25"/>
  <sheetData>
    <row r="1" spans="1:4" x14ac:dyDescent="0.25">
      <c r="B1" s="1" t="s">
        <v>27</v>
      </c>
      <c r="C1" s="1" t="s">
        <v>1</v>
      </c>
    </row>
    <row r="2" spans="1:4" x14ac:dyDescent="0.25">
      <c r="A2" s="1">
        <v>0</v>
      </c>
      <c r="B2" t="s">
        <v>28</v>
      </c>
      <c r="C2" s="3">
        <v>555736</v>
      </c>
      <c r="D2" s="5">
        <f t="shared" ref="D2" si="0">C2/$C$4</f>
        <v>0.47991682095780253</v>
      </c>
    </row>
    <row r="3" spans="1:4" x14ac:dyDescent="0.25">
      <c r="A3" s="1">
        <v>1</v>
      </c>
      <c r="B3" t="s">
        <v>29</v>
      </c>
      <c r="C3" s="3">
        <v>602248</v>
      </c>
      <c r="D3" s="5">
        <f>C3/$C$4</f>
        <v>0.52008317904219747</v>
      </c>
    </row>
    <row r="4" spans="1:4" x14ac:dyDescent="0.25">
      <c r="C4" s="3">
        <f>SUM(C2:C3)</f>
        <v>1157984</v>
      </c>
    </row>
  </sheetData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"/>
  <sheetViews>
    <sheetView tabSelected="1" workbookViewId="0">
      <selection activeCell="D1" sqref="D1"/>
    </sheetView>
  </sheetViews>
  <sheetFormatPr defaultRowHeight="15" x14ac:dyDescent="0.25"/>
  <sheetData>
    <row r="1" spans="1:6" x14ac:dyDescent="0.25">
      <c r="A1" s="1" t="s">
        <v>27</v>
      </c>
      <c r="B1" s="1" t="s">
        <v>13</v>
      </c>
      <c r="C1" s="1" t="s">
        <v>14</v>
      </c>
      <c r="D1" s="1" t="s">
        <v>15</v>
      </c>
    </row>
    <row r="2" spans="1:6" x14ac:dyDescent="0.25">
      <c r="A2" s="1" t="s">
        <v>28</v>
      </c>
      <c r="B2">
        <v>2423</v>
      </c>
      <c r="C2">
        <v>509639</v>
      </c>
      <c r="D2">
        <v>43674</v>
      </c>
      <c r="E2" s="5">
        <f>D2/Sexo!C2</f>
        <v>7.8587674723249887E-2</v>
      </c>
      <c r="F2" s="5">
        <f>resul_sexo!C2/Exame_sexo!D2</f>
        <v>0.56195906031048226</v>
      </c>
    </row>
    <row r="3" spans="1:6" x14ac:dyDescent="0.25">
      <c r="A3" s="1" t="s">
        <v>29</v>
      </c>
      <c r="B3">
        <v>2662</v>
      </c>
      <c r="C3">
        <v>548743</v>
      </c>
      <c r="D3">
        <v>50843</v>
      </c>
      <c r="E3" s="5">
        <f>D3/Sexo!C3</f>
        <v>8.4422032119658347E-2</v>
      </c>
      <c r="F3" s="5">
        <f>resul_sexo!C3/Exame_sexo!D3</f>
        <v>0.55822827134512121</v>
      </c>
    </row>
  </sheetData>
  <pageMargins left="0.75" right="0.75" top="1" bottom="1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"/>
  <sheetViews>
    <sheetView workbookViewId="0">
      <selection activeCell="G20" sqref="G20"/>
    </sheetView>
  </sheetViews>
  <sheetFormatPr defaultRowHeight="15" x14ac:dyDescent="0.25"/>
  <sheetData>
    <row r="1" spans="1:3" x14ac:dyDescent="0.25">
      <c r="A1" s="1" t="s">
        <v>27</v>
      </c>
      <c r="B1" s="1" t="s">
        <v>16</v>
      </c>
      <c r="C1" s="1" t="s">
        <v>17</v>
      </c>
    </row>
    <row r="2" spans="1:3" x14ac:dyDescent="0.25">
      <c r="A2" s="1" t="s">
        <v>28</v>
      </c>
      <c r="B2">
        <v>18839</v>
      </c>
      <c r="C2">
        <v>24543</v>
      </c>
    </row>
    <row r="3" spans="1:3" x14ac:dyDescent="0.25">
      <c r="A3" s="1" t="s">
        <v>29</v>
      </c>
      <c r="B3">
        <v>22170</v>
      </c>
      <c r="C3">
        <v>28382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Total por Mês</vt:lpstr>
      <vt:lpstr>Fez Exame</vt:lpstr>
      <vt:lpstr>Resultados Exame</vt:lpstr>
      <vt:lpstr>Trabalho</vt:lpstr>
      <vt:lpstr>Auxílio</vt:lpstr>
      <vt:lpstr>Escolaridade</vt:lpstr>
      <vt:lpstr>Sexo</vt:lpstr>
      <vt:lpstr>Exame_sexo</vt:lpstr>
      <vt:lpstr>resul_sexo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lidiane.andrade1@outlook.com</cp:lastModifiedBy>
  <dcterms:created xsi:type="dcterms:W3CDTF">2025-05-25T16:07:52Z</dcterms:created>
  <dcterms:modified xsi:type="dcterms:W3CDTF">2025-05-25T17:36:08Z</dcterms:modified>
</cp:coreProperties>
</file>