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bookViews>
    <workbookView xWindow="0" yWindow="0" windowWidth="15990" windowHeight="4185" activeTab="1"/>
  </bookViews>
  <sheets>
    <sheet name="Hoja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J6" i="2"/>
  <c r="K4" i="2"/>
  <c r="L5" i="2"/>
  <c r="L4" i="2"/>
  <c r="K6" i="2"/>
  <c r="K5" i="2"/>
  <c r="J5" i="2"/>
  <c r="J14" i="2"/>
  <c r="J7" i="2" l="1"/>
  <c r="L6" i="2" l="1"/>
  <c r="K7" i="2"/>
  <c r="L7" i="2" s="1"/>
  <c r="K8" i="2"/>
  <c r="L8" i="2" s="1"/>
  <c r="K9" i="2"/>
  <c r="L9" i="2" s="1"/>
  <c r="K10" i="2"/>
  <c r="L10" i="2"/>
  <c r="K11" i="2"/>
  <c r="L11" i="2" s="1"/>
  <c r="K12" i="2"/>
  <c r="L12" i="2" s="1"/>
  <c r="K13" i="2"/>
  <c r="L13" i="2" s="1"/>
  <c r="K14" i="2"/>
  <c r="D17" i="2"/>
  <c r="F4" i="2" s="1"/>
  <c r="D16" i="2"/>
  <c r="G4" i="2"/>
  <c r="K3" i="2" l="1"/>
  <c r="L14" i="2"/>
  <c r="E15" i="1"/>
  <c r="E16" i="3"/>
  <c r="G5" i="3"/>
  <c r="G6" i="3"/>
  <c r="G7" i="3"/>
  <c r="G8" i="3"/>
  <c r="G9" i="3"/>
  <c r="G10" i="3"/>
  <c r="G11" i="3"/>
  <c r="G12" i="3"/>
  <c r="G13" i="3"/>
  <c r="G4" i="3"/>
  <c r="E16" i="2"/>
  <c r="E16" i="1"/>
  <c r="D15" i="1"/>
  <c r="L3" i="2" l="1"/>
  <c r="L2" i="2"/>
  <c r="F5" i="2"/>
  <c r="H5" i="2" s="1"/>
  <c r="H4" i="2"/>
  <c r="F8" i="2"/>
  <c r="H8" i="2" s="1"/>
  <c r="F11" i="2"/>
  <c r="H11" i="2" s="1"/>
  <c r="F9" i="2"/>
  <c r="H9" i="2" s="1"/>
  <c r="F12" i="2"/>
  <c r="H12" i="2" s="1"/>
  <c r="G5" i="2"/>
  <c r="F6" i="2"/>
  <c r="H6" i="2" s="1"/>
  <c r="F10" i="2"/>
  <c r="H10" i="2" s="1"/>
  <c r="E17" i="2"/>
  <c r="G8" i="2"/>
  <c r="F13" i="2"/>
  <c r="H13" i="2" s="1"/>
  <c r="F7" i="2"/>
  <c r="H7" i="2" s="1"/>
  <c r="G3" i="1"/>
  <c r="F3" i="1"/>
  <c r="H3" i="1" s="1"/>
  <c r="D16" i="1"/>
  <c r="G4" i="1"/>
  <c r="I3" i="1" l="1"/>
  <c r="J3" i="1" s="1"/>
  <c r="I8" i="2"/>
  <c r="I4" i="2"/>
  <c r="I5" i="2"/>
  <c r="G6" i="2"/>
  <c r="G9" i="2"/>
  <c r="G13" i="2"/>
  <c r="I13" i="2" s="1"/>
  <c r="J8" i="2"/>
  <c r="G11" i="2"/>
  <c r="G7" i="2"/>
  <c r="G12" i="2"/>
  <c r="G10" i="2"/>
  <c r="J16" i="1"/>
  <c r="J4" i="2" l="1"/>
  <c r="I6" i="2"/>
  <c r="I10" i="2"/>
  <c r="J10" i="2" s="1"/>
  <c r="J13" i="2"/>
  <c r="I12" i="2"/>
  <c r="I9" i="2"/>
  <c r="I7" i="2"/>
  <c r="I11" i="2"/>
  <c r="F6" i="1"/>
  <c r="F10" i="1"/>
  <c r="G8" i="1"/>
  <c r="G12" i="1"/>
  <c r="F7" i="1"/>
  <c r="F11" i="1"/>
  <c r="G5" i="1"/>
  <c r="G9" i="1"/>
  <c r="F4" i="1"/>
  <c r="F8" i="1"/>
  <c r="F12" i="1"/>
  <c r="G6" i="1"/>
  <c r="G10" i="1"/>
  <c r="F5" i="1"/>
  <c r="F9" i="1"/>
  <c r="G7" i="1"/>
  <c r="G11" i="1"/>
  <c r="L2" i="1" l="1"/>
  <c r="L1" i="1"/>
  <c r="K2" i="1"/>
  <c r="J12" i="2"/>
  <c r="J9" i="2"/>
  <c r="J11" i="2"/>
  <c r="K1" i="1"/>
  <c r="I10" i="1"/>
  <c r="H10" i="1"/>
  <c r="I12" i="1"/>
  <c r="H12" i="1"/>
  <c r="J12" i="1" s="1"/>
  <c r="H6" i="1"/>
  <c r="I6" i="1"/>
  <c r="I5" i="1"/>
  <c r="H5" i="1"/>
  <c r="J5" i="1" s="1"/>
  <c r="H8" i="1"/>
  <c r="I8" i="1"/>
  <c r="I11" i="1"/>
  <c r="H11" i="1"/>
  <c r="J11" i="1" s="1"/>
  <c r="H9" i="1"/>
  <c r="I9" i="1"/>
  <c r="H4" i="1"/>
  <c r="I4" i="1"/>
  <c r="I7" i="1"/>
  <c r="H7" i="1"/>
  <c r="J7" i="1" l="1"/>
  <c r="J10" i="1"/>
  <c r="J6" i="1"/>
  <c r="J4" i="1"/>
  <c r="J9" i="1"/>
  <c r="J8" i="1"/>
  <c r="J13" i="1" l="1"/>
</calcChain>
</file>

<file path=xl/sharedStrings.xml><?xml version="1.0" encoding="utf-8"?>
<sst xmlns="http://schemas.openxmlformats.org/spreadsheetml/2006/main" count="42" uniqueCount="20">
  <si>
    <t>m</t>
  </si>
  <si>
    <t>b</t>
  </si>
  <si>
    <t>Min</t>
  </si>
  <si>
    <t>Max</t>
  </si>
  <si>
    <t>A</t>
  </si>
  <si>
    <t>P</t>
  </si>
  <si>
    <t>An</t>
  </si>
  <si>
    <t>Pn</t>
  </si>
  <si>
    <t>Total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</si>
  <si>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</si>
  <si>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</si>
  <si>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</si>
  <si>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</si>
  <si>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</si>
  <si>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</si>
  <si>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</si>
  <si>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</si>
  <si>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</si>
  <si>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Ca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</si>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</sst>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0" borderId="2" xfId="0" applyFont="1" applyBorder="1"/>
    <xf numFmtId="0" fontId="1" fillId="0" borderId="3" xfId="0" applyFont="1" applyBorder="1"/>
    <xf numFmtId="165" fontId="1" fillId="0" borderId="3" xfId="0" applyNumberFormat="1" applyFont="1" applyBorder="1"/>
    <xf numFmtId="164" fontId="1" fillId="0" borderId="0" xfId="0" applyNumberFormat="1" applyFont="1"/>
    <xf numFmtId="164" fontId="1" fillId="0" borderId="0" xfId="0" applyNumberFormat="1" applyFont="1" applyFill="1"/>
    <xf numFmtId="164" fontId="1" fillId="5" borderId="0" xfId="0" applyNumberFormat="1" applyFont="1" applyFill="1"/>
    <xf numFmtId="0" fontId="1" fillId="0" borderId="1" xfId="0" applyFont="1" applyBorder="1"/>
    <xf numFmtId="165" fontId="1" fillId="0" borderId="0" xfId="0" applyNumberFormat="1" applyFont="1"/>
    <xf numFmtId="164" fontId="1" fillId="4" borderId="0" xfId="0" applyNumberFormat="1" applyFont="1" applyFill="1"/>
    <xf numFmtId="164" fontId="1" fillId="5" borderId="4" xfId="0" applyNumberFormat="1" applyFont="1" applyFill="1" applyBorder="1"/>
    <xf numFmtId="0" fontId="1" fillId="0" borderId="4" xfId="0" applyFont="1" applyBorder="1"/>
    <xf numFmtId="0" fontId="2" fillId="2" borderId="0" xfId="0" applyFont="1" applyFill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3" fillId="6" borderId="0" xfId="1"/>
    <xf numFmtId="0" fontId="1" fillId="0" borderId="0" xfId="0" applyFont="1" applyBorder="1"/>
    <xf numFmtId="165" fontId="1" fillId="0" borderId="0" xfId="0" applyNumberFormat="1" applyFont="1" applyBorder="1"/>
    <xf numFmtId="164" fontId="3" fillId="6" borderId="0" xfId="1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00CCFF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D3" sqref="D3:E12"/>
    </sheetView>
  </sheetViews>
  <sheetFormatPr baseColWidth="10" defaultColWidth="11.42578125" defaultRowHeight="15" x14ac:dyDescent="0.25"/>
  <cols>
    <col min="1" max="2" width="11.42578125" style="1"/>
    <col min="3" max="3" width="4.42578125" style="1" customWidth="1"/>
    <col min="4" max="5" width="11.42578125" style="1"/>
    <col min="6" max="6" width="13.5703125" style="1" bestFit="1" customWidth="1"/>
    <col min="7" max="7" width="12.5703125" style="1" bestFit="1" customWidth="1"/>
    <col min="8" max="16384" width="11.42578125" style="1"/>
  </cols>
  <sheetData>
    <row r="1" spans="2:12" x14ac:dyDescent="0.25">
      <c r="H1" s="2">
        <v>0</v>
      </c>
      <c r="I1" s="3">
        <v>1</v>
      </c>
      <c r="K1" s="2">
        <f>(F4+F5+F6+F7+F8+F9+F11)/7</f>
        <v>0.35888501742160284</v>
      </c>
      <c r="L1" s="3">
        <f>F3+F7+F10+F12/4</f>
        <v>1.5914634146341466</v>
      </c>
    </row>
    <row r="2" spans="2:12" x14ac:dyDescent="0.25">
      <c r="D2" s="1" t="s">
        <v>4</v>
      </c>
      <c r="E2" s="1" t="s">
        <v>5</v>
      </c>
      <c r="F2" s="1" t="s">
        <v>6</v>
      </c>
      <c r="G2" s="1" t="s">
        <v>7</v>
      </c>
      <c r="H2" s="2">
        <v>0</v>
      </c>
      <c r="I2" s="3">
        <v>1</v>
      </c>
      <c r="K2" s="2">
        <f>(G4+G5+G6+G7+G8+G9+G10+G12)/7</f>
        <v>0.4017857142857143</v>
      </c>
      <c r="L2" s="3">
        <f>G3+G7+G10+G12/4</f>
        <v>1.848958333333333</v>
      </c>
    </row>
    <row r="3" spans="2:12" x14ac:dyDescent="0.25">
      <c r="B3" s="1">
        <v>1</v>
      </c>
      <c r="C3" s="4"/>
      <c r="D3" s="5">
        <v>1.75</v>
      </c>
      <c r="E3" s="5">
        <v>80</v>
      </c>
      <c r="F3" s="6">
        <f>D$15*D3+D$16</f>
        <v>0.68292682926829329</v>
      </c>
      <c r="G3" s="6">
        <f>E$15*E3+E$16</f>
        <v>0.33333333333333326</v>
      </c>
      <c r="H3" s="7">
        <f>($F3-H$1)^2+($G3-H$2)^2</f>
        <v>0.5775001652455557</v>
      </c>
      <c r="I3" s="8">
        <f>($F3-I$1)^2+($G3-I$2)^2</f>
        <v>0.5449798400423026</v>
      </c>
      <c r="J3" s="9">
        <f>MIN(H3:I3)</f>
        <v>0.5449798400423026</v>
      </c>
    </row>
    <row r="4" spans="2:12" x14ac:dyDescent="0.25">
      <c r="B4" s="1">
        <v>2</v>
      </c>
      <c r="C4" s="10"/>
      <c r="D4" s="1">
        <v>1.8</v>
      </c>
      <c r="E4" s="1">
        <v>70</v>
      </c>
      <c r="F4" s="11">
        <f t="shared" ref="F4:F12" si="0">D$15*D4+D$16</f>
        <v>0.80487804878048852</v>
      </c>
      <c r="G4" s="11">
        <f>E$15*E4+E$16</f>
        <v>0.125</v>
      </c>
      <c r="H4" s="7">
        <f>(F4-H$1)^2+(G4-H$2)^2</f>
        <v>0.66345367340868644</v>
      </c>
      <c r="I4" s="7">
        <f>($F4-I$1)^2+($G4-I$2)^2</f>
        <v>0.8036975758477094</v>
      </c>
      <c r="J4" s="12">
        <f>MIN(H4:I4)</f>
        <v>0.66345367340868644</v>
      </c>
    </row>
    <row r="5" spans="2:12" x14ac:dyDescent="0.25">
      <c r="B5" s="1">
        <v>3</v>
      </c>
      <c r="C5" s="10"/>
      <c r="D5" s="1">
        <v>1.5</v>
      </c>
      <c r="E5" s="1">
        <v>65</v>
      </c>
      <c r="F5" s="11">
        <f t="shared" si="0"/>
        <v>7.3170731707317138E-2</v>
      </c>
      <c r="G5" s="11">
        <f t="shared" ref="G5:G12" si="1">E$15*E5+E$16</f>
        <v>2.0833333333333259E-2</v>
      </c>
      <c r="H5" s="7">
        <f t="shared" ref="H5:H12" si="2">(F5-H$1)^2+(G5-H$2)^2</f>
        <v>5.7879837563619601E-3</v>
      </c>
      <c r="I5" s="7">
        <f>($F5-I$1)^2+($G5-I$2)^2</f>
        <v>1.8177798536750611</v>
      </c>
      <c r="J5" s="12">
        <f t="shared" ref="J5:J11" si="3">MIN(H5:I5)</f>
        <v>5.7879837563619601E-3</v>
      </c>
    </row>
    <row r="6" spans="2:12" x14ac:dyDescent="0.25">
      <c r="B6" s="1">
        <v>4</v>
      </c>
      <c r="C6" s="10"/>
      <c r="D6" s="1">
        <v>1.62</v>
      </c>
      <c r="E6" s="1">
        <v>94</v>
      </c>
      <c r="F6" s="11">
        <f t="shared" si="0"/>
        <v>0.36585365853658569</v>
      </c>
      <c r="G6" s="11">
        <f t="shared" si="1"/>
        <v>0.625</v>
      </c>
      <c r="H6" s="7">
        <f t="shared" si="2"/>
        <v>0.52447389946460465</v>
      </c>
      <c r="I6" s="7">
        <f>($F6-I$1)^2+($G6-I$2)^2</f>
        <v>0.54276658239143327</v>
      </c>
      <c r="J6" s="12">
        <f>MIN(H6:I6)</f>
        <v>0.52447389946460465</v>
      </c>
    </row>
    <row r="7" spans="2:12" x14ac:dyDescent="0.25">
      <c r="B7" s="1">
        <v>5</v>
      </c>
      <c r="C7" s="10"/>
      <c r="D7" s="1">
        <v>1.47</v>
      </c>
      <c r="E7" s="1">
        <v>112</v>
      </c>
      <c r="F7" s="11">
        <f t="shared" si="0"/>
        <v>0</v>
      </c>
      <c r="G7" s="11">
        <f t="shared" si="1"/>
        <v>0.99999999999999978</v>
      </c>
      <c r="H7" s="7">
        <f t="shared" si="2"/>
        <v>0.99999999999999956</v>
      </c>
      <c r="I7" s="7">
        <f>($F7-I$1)^2+($G7-I$2)^2</f>
        <v>1</v>
      </c>
      <c r="J7" s="7">
        <f t="shared" si="3"/>
        <v>0.99999999999999956</v>
      </c>
    </row>
    <row r="8" spans="2:12" x14ac:dyDescent="0.25">
      <c r="B8" s="1">
        <v>6</v>
      </c>
      <c r="C8" s="10"/>
      <c r="D8" s="1">
        <v>1.68</v>
      </c>
      <c r="E8" s="1">
        <v>75</v>
      </c>
      <c r="F8" s="11">
        <f t="shared" si="0"/>
        <v>0.51219512195121908</v>
      </c>
      <c r="G8" s="11">
        <f t="shared" si="1"/>
        <v>0.22916666666666674</v>
      </c>
      <c r="H8" s="7">
        <f t="shared" si="2"/>
        <v>0.31486120406173534</v>
      </c>
      <c r="I8" s="7">
        <f>($F8-I$1)^2+($G8-I$2)^2</f>
        <v>0.83213762682596371</v>
      </c>
      <c r="J8" s="12">
        <f t="shared" si="3"/>
        <v>0.31486120406173534</v>
      </c>
    </row>
    <row r="9" spans="2:12" x14ac:dyDescent="0.25">
      <c r="B9" s="1">
        <v>7</v>
      </c>
      <c r="C9" s="10"/>
      <c r="D9" s="1">
        <v>1.54</v>
      </c>
      <c r="E9" s="1">
        <v>70</v>
      </c>
      <c r="F9" s="11">
        <f t="shared" si="0"/>
        <v>0.17073170731707332</v>
      </c>
      <c r="G9" s="11">
        <f t="shared" si="1"/>
        <v>0.125</v>
      </c>
      <c r="H9" s="7">
        <f t="shared" si="2"/>
        <v>4.477431588340279E-2</v>
      </c>
      <c r="I9" s="7">
        <f t="shared" ref="I9:I12" si="4">($F9-I$1)^2+($G9-I$2)^2</f>
        <v>1.4533109012492562</v>
      </c>
      <c r="J9" s="12">
        <f t="shared" si="3"/>
        <v>4.477431588340279E-2</v>
      </c>
    </row>
    <row r="10" spans="2:12" x14ac:dyDescent="0.25">
      <c r="B10" s="1">
        <v>8</v>
      </c>
      <c r="C10" s="10"/>
      <c r="D10" s="1">
        <v>1.74</v>
      </c>
      <c r="E10" s="1">
        <v>86</v>
      </c>
      <c r="F10" s="11">
        <f t="shared" si="0"/>
        <v>0.65853658536585336</v>
      </c>
      <c r="G10" s="11">
        <f t="shared" si="1"/>
        <v>0.45833333333333326</v>
      </c>
      <c r="H10" s="7">
        <f t="shared" si="2"/>
        <v>0.64373987870976224</v>
      </c>
      <c r="I10" s="7">
        <f t="shared" si="4"/>
        <v>0.41000004131138901</v>
      </c>
      <c r="J10" s="9">
        <f t="shared" si="3"/>
        <v>0.41000004131138901</v>
      </c>
    </row>
    <row r="11" spans="2:12" x14ac:dyDescent="0.25">
      <c r="B11" s="1">
        <v>9</v>
      </c>
      <c r="C11" s="10"/>
      <c r="D11" s="1">
        <v>1.71</v>
      </c>
      <c r="E11" s="1">
        <v>64</v>
      </c>
      <c r="F11" s="11">
        <f t="shared" si="0"/>
        <v>0.58536585365853622</v>
      </c>
      <c r="G11" s="11">
        <f t="shared" si="1"/>
        <v>0</v>
      </c>
      <c r="H11" s="7">
        <f t="shared" si="2"/>
        <v>0.34265318262938682</v>
      </c>
      <c r="I11" s="7">
        <f t="shared" si="4"/>
        <v>1.1719214753123144</v>
      </c>
      <c r="J11" s="12">
        <f t="shared" si="3"/>
        <v>0.34265318262938682</v>
      </c>
    </row>
    <row r="12" spans="2:12" x14ac:dyDescent="0.25">
      <c r="B12" s="1">
        <v>10</v>
      </c>
      <c r="C12" s="10"/>
      <c r="D12" s="1">
        <v>1.88</v>
      </c>
      <c r="E12" s="1">
        <v>75</v>
      </c>
      <c r="F12" s="11">
        <f t="shared" si="0"/>
        <v>1</v>
      </c>
      <c r="G12" s="11">
        <f t="shared" si="1"/>
        <v>0.22916666666666674</v>
      </c>
      <c r="H12" s="7">
        <f t="shared" si="2"/>
        <v>1.0525173611111112</v>
      </c>
      <c r="I12" s="7">
        <f t="shared" si="4"/>
        <v>0.59418402777777768</v>
      </c>
      <c r="J12" s="13">
        <f>MIN(H12:I12)</f>
        <v>0.59418402777777768</v>
      </c>
      <c r="K12" s="14"/>
    </row>
    <row r="13" spans="2:12" x14ac:dyDescent="0.25">
      <c r="B13" s="15" t="s">
        <v>2</v>
      </c>
      <c r="C13" s="16"/>
      <c r="D13" s="17">
        <v>1.47</v>
      </c>
      <c r="E13" s="17">
        <v>64</v>
      </c>
      <c r="J13" s="7">
        <f>SUM(J3:J12)</f>
        <v>4.4451681683356474</v>
      </c>
      <c r="K13" s="18" t="s">
        <v>8</v>
      </c>
    </row>
    <row r="14" spans="2:12" x14ac:dyDescent="0.25">
      <c r="B14" s="15" t="s">
        <v>3</v>
      </c>
      <c r="C14" s="16"/>
      <c r="D14" s="17">
        <v>1.88</v>
      </c>
      <c r="E14" s="17">
        <v>112</v>
      </c>
    </row>
    <row r="15" spans="2:12" x14ac:dyDescent="0.25">
      <c r="B15" s="19" t="s">
        <v>0</v>
      </c>
      <c r="C15" s="20"/>
      <c r="D15" s="21">
        <f>1/(D14-D13)</f>
        <v>2.4390243902439028</v>
      </c>
      <c r="E15" s="21">
        <f>1/(E14-E13)</f>
        <v>2.0833333333333332E-2</v>
      </c>
    </row>
    <row r="16" spans="2:12" x14ac:dyDescent="0.25">
      <c r="B16" s="19" t="s">
        <v>1</v>
      </c>
      <c r="C16" s="20"/>
      <c r="D16" s="21">
        <f>-D13*D15</f>
        <v>-3.5853658536585371</v>
      </c>
      <c r="E16" s="21">
        <f>-E13*E15</f>
        <v>-1.3333333333333333</v>
      </c>
      <c r="J16" s="1" t="e">
        <f>conc</f>
        <v>#NAME?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0" max="10" width="9.5703125" bestFit="1" customWidth="1"/>
  </cols>
  <sheetData>
    <row r="1" spans="2:12" x14ac:dyDescent="0.25">
      <c r="H1" t="s">
        <v>18</v>
      </c>
      <c r="I1" t="s">
        <v>19</v>
      </c>
      <c r="K1" t="s">
        <v>18</v>
      </c>
      <c r="L1" t="s">
        <v>19</v>
      </c>
    </row>
    <row r="2" spans="2:12" x14ac:dyDescent="0.25">
      <c r="B2" s="1"/>
      <c r="C2" s="1"/>
      <c r="D2" s="1"/>
      <c r="E2" s="1"/>
      <c r="F2" s="1"/>
      <c r="G2" s="1"/>
      <c r="H2">
        <v>0</v>
      </c>
      <c r="I2">
        <v>1</v>
      </c>
      <c r="J2" s="1"/>
      <c r="K2">
        <f>(H2+SUMPRODUCT(F4:F13,K4:K13))/(K14+1)</f>
        <v>0.97540426829268345</v>
      </c>
      <c r="L2">
        <f>(I2+SUMPRODUCT(F4:F13,L4:L13)/(L14+1))</f>
        <v>1</v>
      </c>
    </row>
    <row r="3" spans="2:12" x14ac:dyDescent="0.25">
      <c r="B3" s="1"/>
      <c r="C3" s="1"/>
      <c r="D3" s="1" t="s">
        <v>4</v>
      </c>
      <c r="E3" s="1" t="s">
        <v>5</v>
      </c>
      <c r="F3" s="1" t="s">
        <v>6</v>
      </c>
      <c r="G3" s="1" t="s">
        <v>7</v>
      </c>
      <c r="H3">
        <v>0</v>
      </c>
      <c r="I3">
        <v>1</v>
      </c>
      <c r="J3" s="1"/>
      <c r="K3">
        <f>(H3+SUMPRODUCT(G4:G13,K4:K13))/(K14+1)</f>
        <v>-0.11458333333333331</v>
      </c>
      <c r="L3">
        <f>(I3+SUMPRODUCT(G4:G13,L4:L13)/(L14+1))</f>
        <v>1</v>
      </c>
    </row>
    <row r="4" spans="2:12" x14ac:dyDescent="0.25">
      <c r="B4" s="1" t="s">
        <v>4</v>
      </c>
      <c r="C4" s="23"/>
      <c r="D4" s="23">
        <v>1.77</v>
      </c>
      <c r="E4" s="23">
        <v>85</v>
      </c>
      <c r="F4" s="24">
        <f>(D$16*D4+D$17)</f>
        <v>1.7151731707317084</v>
      </c>
      <c r="G4" s="24">
        <f>(E$16*E4+E$17)</f>
        <v>0.4375</v>
      </c>
      <c r="H4" s="7">
        <f>SQRT(($F4-H$2)^2+($G4-H$3)^2)</f>
        <v>1.770091877727781</v>
      </c>
      <c r="I4" s="8">
        <f t="shared" ref="I4:I9" si="0">($F4-I$2)^2+($G4-I$3)^2</f>
        <v>0.82787891413444537</v>
      </c>
      <c r="J4" s="7">
        <f>MIN(H4:I4)</f>
        <v>0.82787891413444537</v>
      </c>
      <c r="K4" s="1">
        <f>IF(J4=H4,1,0)</f>
        <v>0</v>
      </c>
      <c r="L4" s="1">
        <f>IF(K4=I4,1,0)</f>
        <v>0</v>
      </c>
    </row>
    <row r="5" spans="2:12" x14ac:dyDescent="0.25">
      <c r="B5" s="1" t="s">
        <v>9</v>
      </c>
      <c r="C5" s="23"/>
      <c r="D5" s="23">
        <v>1.5</v>
      </c>
      <c r="E5" s="23">
        <v>70</v>
      </c>
      <c r="F5" s="24">
        <f t="shared" ref="F5:G13" si="1">D$16*D5+D$17</f>
        <v>1.0566365853658541</v>
      </c>
      <c r="G5" s="24">
        <f>E$16*E5+E$17</f>
        <v>0.125</v>
      </c>
      <c r="H5" s="7">
        <f t="shared" ref="H5:H13" si="2">SQRT($F5-H$2)^2+($G5-H$3)^2</f>
        <v>1.0722615853658539</v>
      </c>
      <c r="I5" s="7">
        <f t="shared" si="0"/>
        <v>0.76883270280190363</v>
      </c>
      <c r="J5" s="7">
        <f>MIN(H5:I5)</f>
        <v>0.76883270280190363</v>
      </c>
      <c r="K5" s="1">
        <f>IF(J5=H5,1,0)</f>
        <v>0</v>
      </c>
      <c r="L5" s="1">
        <f>IF(K5=I5,1,0)</f>
        <v>0</v>
      </c>
    </row>
    <row r="6" spans="2:12" x14ac:dyDescent="0.25">
      <c r="B6" s="1" t="s">
        <v>10</v>
      </c>
      <c r="C6" s="23"/>
      <c r="D6" s="23">
        <v>1.85</v>
      </c>
      <c r="E6" s="23">
        <v>60</v>
      </c>
      <c r="F6" s="24">
        <f t="shared" si="1"/>
        <v>1.9102951219512208</v>
      </c>
      <c r="G6" s="24">
        <f t="shared" si="1"/>
        <v>-8.3333333333333259E-2</v>
      </c>
      <c r="H6" s="7">
        <f t="shared" si="2"/>
        <v>1.917239566395665</v>
      </c>
      <c r="I6" s="7">
        <f t="shared" si="0"/>
        <v>2.0022483201592989</v>
      </c>
      <c r="J6" s="7">
        <f>MIN(H6:I6)</f>
        <v>1.917239566395665</v>
      </c>
      <c r="K6" s="1">
        <f>IF(J6=H6,1,0)</f>
        <v>1</v>
      </c>
      <c r="L6" s="1">
        <f t="shared" ref="K6:L6" si="3">IF(K6=I6,1,0)</f>
        <v>0</v>
      </c>
    </row>
    <row r="7" spans="2:12" x14ac:dyDescent="0.25">
      <c r="B7" s="1" t="s">
        <v>11</v>
      </c>
      <c r="C7" s="23"/>
      <c r="D7" s="23">
        <v>1.36</v>
      </c>
      <c r="E7" s="23">
        <v>95</v>
      </c>
      <c r="F7" s="24">
        <f t="shared" si="1"/>
        <v>0.71517317073170794</v>
      </c>
      <c r="G7" s="24">
        <f t="shared" si="1"/>
        <v>0.64583333333333326</v>
      </c>
      <c r="H7" s="7">
        <f t="shared" si="2"/>
        <v>1.1322738651761524</v>
      </c>
      <c r="I7" s="7">
        <f t="shared" si="0"/>
        <v>0.20656035044880661</v>
      </c>
      <c r="J7" s="7">
        <f>MIN(H7:I7)</f>
        <v>0.20656035044880661</v>
      </c>
      <c r="K7" s="1">
        <f t="shared" ref="K7:L7" si="4">IF(J7=H7,1,0)</f>
        <v>0</v>
      </c>
      <c r="L7" s="1">
        <f t="shared" si="4"/>
        <v>0</v>
      </c>
    </row>
    <row r="8" spans="2:12" x14ac:dyDescent="0.25">
      <c r="B8" s="1" t="s">
        <v>12</v>
      </c>
      <c r="C8" s="23"/>
      <c r="D8" s="23">
        <v>1.64</v>
      </c>
      <c r="E8" s="23">
        <v>72</v>
      </c>
      <c r="F8" s="24">
        <f t="shared" si="1"/>
        <v>1.3980999999999999</v>
      </c>
      <c r="G8" s="24">
        <f t="shared" si="1"/>
        <v>0.16666666666666674</v>
      </c>
      <c r="H8" s="7">
        <f t="shared" si="2"/>
        <v>1.4258777777777778</v>
      </c>
      <c r="I8" s="7">
        <f t="shared" si="0"/>
        <v>0.85292805444444419</v>
      </c>
      <c r="J8" s="7">
        <f t="shared" ref="J6:J12" si="5">MIN(H8:I8)</f>
        <v>0.85292805444444419</v>
      </c>
      <c r="K8" s="1">
        <f t="shared" ref="K8:L8" si="6">IF(J8=H8,1,0)</f>
        <v>0</v>
      </c>
      <c r="L8" s="1">
        <f t="shared" si="6"/>
        <v>0</v>
      </c>
    </row>
    <row r="9" spans="2:12" x14ac:dyDescent="0.25">
      <c r="B9" s="1" t="s">
        <v>13</v>
      </c>
      <c r="C9" s="23"/>
      <c r="D9" s="23">
        <v>1.72</v>
      </c>
      <c r="E9" s="23">
        <v>75</v>
      </c>
      <c r="F9" s="24">
        <f t="shared" si="1"/>
        <v>1.5932219512195123</v>
      </c>
      <c r="G9" s="24">
        <f t="shared" si="1"/>
        <v>0.22916666666666674</v>
      </c>
      <c r="H9" s="7">
        <f t="shared" si="2"/>
        <v>1.6457393123306234</v>
      </c>
      <c r="I9" s="7">
        <f t="shared" si="0"/>
        <v>0.94609631118646309</v>
      </c>
      <c r="J9" s="7">
        <f t="shared" si="5"/>
        <v>0.94609631118646309</v>
      </c>
      <c r="K9" s="1">
        <f t="shared" ref="K9:L9" si="7">IF(J9=H9,1,0)</f>
        <v>0</v>
      </c>
      <c r="L9" s="1">
        <f t="shared" si="7"/>
        <v>0</v>
      </c>
    </row>
    <row r="10" spans="2:12" x14ac:dyDescent="0.25">
      <c r="B10" s="1" t="s">
        <v>14</v>
      </c>
      <c r="C10" s="23"/>
      <c r="D10" s="23">
        <v>1.8</v>
      </c>
      <c r="E10" s="23">
        <v>84</v>
      </c>
      <c r="F10" s="24">
        <f t="shared" si="1"/>
        <v>1.7883439024390255</v>
      </c>
      <c r="G10" s="24">
        <f t="shared" si="1"/>
        <v>0.41666666666666674</v>
      </c>
      <c r="H10" s="7">
        <f t="shared" si="2"/>
        <v>1.9619550135501367</v>
      </c>
      <c r="I10" s="7">
        <f t="shared" ref="I10:I13" si="8">($F10-I$2)^2+($G10-I$3)^2</f>
        <v>0.96176388629056953</v>
      </c>
      <c r="J10" s="7">
        <f t="shared" si="5"/>
        <v>0.96176388629056953</v>
      </c>
      <c r="K10" s="1">
        <f t="shared" ref="K10:L10" si="9">IF(J10=H10,1,0)</f>
        <v>0</v>
      </c>
      <c r="L10" s="1">
        <f t="shared" si="9"/>
        <v>0</v>
      </c>
    </row>
    <row r="11" spans="2:12" x14ac:dyDescent="0.25">
      <c r="B11" s="1" t="s">
        <v>15</v>
      </c>
      <c r="C11" s="23"/>
      <c r="D11" s="23">
        <v>1.55</v>
      </c>
      <c r="E11" s="23">
        <v>50</v>
      </c>
      <c r="F11" s="24">
        <f t="shared" si="1"/>
        <v>1.1785878048780494</v>
      </c>
      <c r="G11" s="24">
        <f t="shared" si="1"/>
        <v>-0.29166666666666674</v>
      </c>
      <c r="H11" s="7">
        <f t="shared" si="2"/>
        <v>1.2636572493224938</v>
      </c>
      <c r="I11" s="7">
        <f t="shared" si="8"/>
        <v>1.7002963818289381</v>
      </c>
      <c r="J11" s="7">
        <f t="shared" si="5"/>
        <v>1.2636572493224938</v>
      </c>
      <c r="K11" s="1">
        <f t="shared" ref="K11:L11" si="10">IF(J11=H11,1,0)</f>
        <v>1</v>
      </c>
      <c r="L11" s="1">
        <f t="shared" si="10"/>
        <v>0</v>
      </c>
    </row>
    <row r="12" spans="2:12" x14ac:dyDescent="0.25">
      <c r="B12" s="1" t="s">
        <v>16</v>
      </c>
      <c r="C12" s="23"/>
      <c r="D12" s="23">
        <v>1.4</v>
      </c>
      <c r="E12" s="23">
        <v>60</v>
      </c>
      <c r="F12" s="24">
        <f t="shared" si="1"/>
        <v>0.81273414634146368</v>
      </c>
      <c r="G12" s="24">
        <f t="shared" si="1"/>
        <v>-8.3333333333333259E-2</v>
      </c>
      <c r="H12" s="7">
        <f t="shared" si="2"/>
        <v>0.81967859078590799</v>
      </c>
      <c r="I12" s="7">
        <f t="shared" si="8"/>
        <v>1.2086796110575713</v>
      </c>
      <c r="J12" s="7">
        <f t="shared" si="5"/>
        <v>0.81967859078590799</v>
      </c>
      <c r="K12" s="1">
        <f t="shared" ref="K12:L12" si="11">IF(J12=H12,1,0)</f>
        <v>1</v>
      </c>
      <c r="L12" s="1">
        <f t="shared" si="11"/>
        <v>0</v>
      </c>
    </row>
    <row r="13" spans="2:12" x14ac:dyDescent="0.25">
      <c r="B13" s="1" t="s">
        <v>17</v>
      </c>
      <c r="C13" s="23"/>
      <c r="D13" s="23">
        <v>1.91</v>
      </c>
      <c r="E13" s="23">
        <v>73</v>
      </c>
      <c r="F13" s="24">
        <f t="shared" si="1"/>
        <v>2.0566365853658541</v>
      </c>
      <c r="G13" s="24">
        <f t="shared" si="1"/>
        <v>0.1875</v>
      </c>
      <c r="H13" s="7">
        <f t="shared" si="2"/>
        <v>2.0917928353658541</v>
      </c>
      <c r="I13" s="7">
        <f t="shared" si="8"/>
        <v>1.776637123533612</v>
      </c>
      <c r="J13" s="7">
        <f>MIN(H13:I13)</f>
        <v>1.776637123533612</v>
      </c>
      <c r="K13" s="1">
        <f t="shared" ref="K13:L13" si="12">IF(J13=H13,1,0)</f>
        <v>0</v>
      </c>
      <c r="L13" s="1">
        <f t="shared" si="12"/>
        <v>0</v>
      </c>
    </row>
    <row r="14" spans="2:12" x14ac:dyDescent="0.25">
      <c r="B14" s="22" t="s">
        <v>2</v>
      </c>
      <c r="C14" s="22"/>
      <c r="D14" s="22">
        <v>1.47</v>
      </c>
      <c r="E14" s="22">
        <v>64</v>
      </c>
      <c r="F14" s="1"/>
      <c r="G14" s="1"/>
      <c r="H14" s="1"/>
      <c r="I14" s="1"/>
      <c r="J14" s="25">
        <f>SUM(J4:J13)</f>
        <v>10.341272749344311</v>
      </c>
      <c r="K14" s="22">
        <f>SUM(K4:K13)</f>
        <v>3</v>
      </c>
      <c r="L14" s="22">
        <f>SUM(L4:L13)</f>
        <v>0</v>
      </c>
    </row>
    <row r="15" spans="2:12" x14ac:dyDescent="0.25">
      <c r="B15" s="22" t="s">
        <v>3</v>
      </c>
      <c r="C15" s="22"/>
      <c r="D15" s="22">
        <v>1.88</v>
      </c>
      <c r="E15" s="22">
        <v>112</v>
      </c>
      <c r="F15" s="1"/>
      <c r="G15" s="1"/>
      <c r="H15" s="1"/>
      <c r="I15" s="1"/>
      <c r="J15" s="1"/>
      <c r="K15" s="1"/>
      <c r="L15" s="1"/>
    </row>
    <row r="16" spans="2:12" x14ac:dyDescent="0.25">
      <c r="B16" s="22" t="s">
        <v>0</v>
      </c>
      <c r="C16" s="22"/>
      <c r="D16" s="22">
        <f>1/(D15-D14)</f>
        <v>2.4390243902439028</v>
      </c>
      <c r="E16" s="22">
        <f>1/(E15-E14)</f>
        <v>2.0833333333333332E-2</v>
      </c>
      <c r="F16" s="1"/>
      <c r="G16" s="1"/>
      <c r="H16" s="1"/>
      <c r="I16" s="1"/>
      <c r="J16" s="1"/>
      <c r="K16" s="1"/>
      <c r="L16" s="1"/>
    </row>
    <row r="17" spans="2:12" x14ac:dyDescent="0.25">
      <c r="B17" s="22" t="s">
        <v>1</v>
      </c>
      <c r="C17" s="22"/>
      <c r="D17" s="22">
        <f>-D14*D4</f>
        <v>-2.6019000000000001</v>
      </c>
      <c r="E17" s="22">
        <f>-E14*E16</f>
        <v>-1.3333333333333333</v>
      </c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workbookViewId="0">
      <selection activeCell="G4" sqref="G4"/>
    </sheetView>
  </sheetViews>
  <sheetFormatPr baseColWidth="10" defaultColWidth="9.140625" defaultRowHeight="15" x14ac:dyDescent="0.25"/>
  <sheetData>
    <row r="2" spans="4:7" x14ac:dyDescent="0.25">
      <c r="G2">
        <v>50</v>
      </c>
    </row>
    <row r="3" spans="4:7" x14ac:dyDescent="0.25">
      <c r="G3">
        <v>1.36</v>
      </c>
    </row>
    <row r="4" spans="4:7" x14ac:dyDescent="0.25">
      <c r="D4" s="1" t="s">
        <v>4</v>
      </c>
      <c r="E4" s="5">
        <v>1.75</v>
      </c>
      <c r="F4" s="5">
        <v>85</v>
      </c>
      <c r="G4">
        <f>SQRT(F4-E4)^2+(F2+F3)</f>
        <v>83.25</v>
      </c>
    </row>
    <row r="5" spans="4:7" x14ac:dyDescent="0.25">
      <c r="D5" s="1" t="s">
        <v>9</v>
      </c>
      <c r="E5" s="1">
        <v>1.5</v>
      </c>
      <c r="F5" s="1">
        <v>70</v>
      </c>
      <c r="G5">
        <f t="shared" ref="G5:G13" si="0">SQRT(F5-E5)^2+(F3+F4)</f>
        <v>153.5</v>
      </c>
    </row>
    <row r="6" spans="4:7" x14ac:dyDescent="0.25">
      <c r="D6" s="1" t="s">
        <v>10</v>
      </c>
      <c r="E6" s="1">
        <v>1.85</v>
      </c>
      <c r="F6" s="1">
        <v>60</v>
      </c>
      <c r="G6">
        <f t="shared" si="0"/>
        <v>213.15</v>
      </c>
    </row>
    <row r="7" spans="4:7" x14ac:dyDescent="0.25">
      <c r="D7" s="1" t="s">
        <v>11</v>
      </c>
      <c r="E7" s="1">
        <v>1.36</v>
      </c>
      <c r="F7" s="1">
        <v>95</v>
      </c>
      <c r="G7">
        <f t="shared" si="0"/>
        <v>223.64</v>
      </c>
    </row>
    <row r="8" spans="4:7" x14ac:dyDescent="0.25">
      <c r="D8" s="1" t="s">
        <v>12</v>
      </c>
      <c r="E8" s="1">
        <v>1.64</v>
      </c>
      <c r="F8" s="1">
        <v>72</v>
      </c>
      <c r="G8">
        <f t="shared" si="0"/>
        <v>225.35999999999999</v>
      </c>
    </row>
    <row r="9" spans="4:7" x14ac:dyDescent="0.25">
      <c r="D9" s="1" t="s">
        <v>13</v>
      </c>
      <c r="E9" s="1">
        <v>1.72</v>
      </c>
      <c r="F9" s="1">
        <v>75</v>
      </c>
      <c r="G9">
        <f t="shared" si="0"/>
        <v>240.28</v>
      </c>
    </row>
    <row r="10" spans="4:7" x14ac:dyDescent="0.25">
      <c r="D10" s="1" t="s">
        <v>14</v>
      </c>
      <c r="E10" s="1">
        <v>1.8</v>
      </c>
      <c r="F10" s="1">
        <v>84</v>
      </c>
      <c r="G10">
        <f t="shared" si="0"/>
        <v>229.2</v>
      </c>
    </row>
    <row r="11" spans="4:7" x14ac:dyDescent="0.25">
      <c r="D11" s="1" t="s">
        <v>15</v>
      </c>
      <c r="E11" s="1">
        <v>1.55</v>
      </c>
      <c r="F11" s="1">
        <v>50</v>
      </c>
      <c r="G11">
        <f t="shared" si="0"/>
        <v>207.45000000000002</v>
      </c>
    </row>
    <row r="12" spans="4:7" x14ac:dyDescent="0.25">
      <c r="D12" s="1" t="s">
        <v>16</v>
      </c>
      <c r="E12" s="1">
        <v>1.4</v>
      </c>
      <c r="F12" s="1">
        <v>60</v>
      </c>
      <c r="G12">
        <f t="shared" si="0"/>
        <v>192.60000000000002</v>
      </c>
    </row>
    <row r="13" spans="4:7" x14ac:dyDescent="0.25">
      <c r="D13" s="1" t="s">
        <v>17</v>
      </c>
      <c r="E13" s="1">
        <v>1.91</v>
      </c>
      <c r="F13" s="1">
        <v>73</v>
      </c>
      <c r="G13">
        <f t="shared" si="0"/>
        <v>181.09</v>
      </c>
    </row>
    <row r="14" spans="4:7" x14ac:dyDescent="0.25">
      <c r="E14" s="1">
        <v>1.36</v>
      </c>
    </row>
    <row r="15" spans="4:7" x14ac:dyDescent="0.25">
      <c r="E15" s="1">
        <v>1.91</v>
      </c>
    </row>
    <row r="16" spans="4:7" x14ac:dyDescent="0.25">
      <c r="D16" s="1" t="s">
        <v>0</v>
      </c>
      <c r="E16">
        <f>1/E15-E14</f>
        <v>-0.83643979057591633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Bruno {LALA}</dc:creator>
  <cp:lastModifiedBy>luis alberto acosta vazquez</cp:lastModifiedBy>
  <dcterms:created xsi:type="dcterms:W3CDTF">2017-04-27T00:38:00Z</dcterms:created>
  <dcterms:modified xsi:type="dcterms:W3CDTF">2017-10-24T01:03:30Z</dcterms:modified>
</cp:coreProperties>
</file>