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jeta Kardex" sheetId="1" r:id="rId4"/>
    <sheet state="visible" name="Partidas" sheetId="2" r:id="rId5"/>
  </sheets>
  <definedNames/>
  <calcPr/>
  <extLst>
    <ext uri="GoogleSheetsCustomDataVersion1">
      <go:sheetsCustomData xmlns:go="http://customooxmlschemas.google.com/" r:id="rId6" roundtripDataSignature="AMtx7miSgQclmOKa9QAtiNLJKa8wZJZxPw=="/>
    </ext>
  </extLst>
</workbook>
</file>

<file path=xl/sharedStrings.xml><?xml version="1.0" encoding="utf-8"?>
<sst xmlns="http://schemas.openxmlformats.org/spreadsheetml/2006/main" count="71" uniqueCount="51">
  <si>
    <t>La industria azucarera “Pantaleón S.A”</t>
  </si>
  <si>
    <t>Empresa: Panteleón S.A.</t>
  </si>
  <si>
    <t>Producto: Ditionito de sodio</t>
  </si>
  <si>
    <t>UNIDAD DE MEDIDA: SACOS</t>
  </si>
  <si>
    <t>METODO DE VALUNCION</t>
  </si>
  <si>
    <t>UEPS</t>
  </si>
  <si>
    <t>MES: MAYO 2020</t>
  </si>
  <si>
    <t>Producto</t>
  </si>
  <si>
    <t>Ditionito de Sodio</t>
  </si>
  <si>
    <t>Fecha</t>
  </si>
  <si>
    <t>FECHA</t>
  </si>
  <si>
    <t>CONCEPTO</t>
  </si>
  <si>
    <t>ENTRADAS</t>
  </si>
  <si>
    <t>SALIDAS</t>
  </si>
  <si>
    <t>EXISTENCIAS</t>
  </si>
  <si>
    <t xml:space="preserve">CANTIDAD </t>
  </si>
  <si>
    <t>PRECIO UNITARIO</t>
  </si>
  <si>
    <t>TOTAL</t>
  </si>
  <si>
    <t>CANTIDAD</t>
  </si>
  <si>
    <t>SALDO INICIAL</t>
  </si>
  <si>
    <t>REQUISICION NO. 32</t>
  </si>
  <si>
    <t>COMPRA FACT 65</t>
  </si>
  <si>
    <t>COMPRA FACT 78</t>
  </si>
  <si>
    <t>REQUISICIÓN NO. 53</t>
  </si>
  <si>
    <t>COMPRA FACT 29</t>
  </si>
  <si>
    <t>NOTA DEVOLUCIÓN 032</t>
  </si>
  <si>
    <t>REQUISICIÓN NO. 22</t>
  </si>
  <si>
    <t>DEVOLUCION</t>
  </si>
  <si>
    <t>NOTA DEVOLUCIÓN NO. 01</t>
  </si>
  <si>
    <t>Consumos</t>
  </si>
  <si>
    <t>Compras</t>
  </si>
  <si>
    <t>Solicitud</t>
  </si>
  <si>
    <t>Cantidad</t>
  </si>
  <si>
    <t>Fact No.</t>
  </si>
  <si>
    <t>Precio Unitario</t>
  </si>
  <si>
    <t>Part. 1</t>
  </si>
  <si>
    <t>03.05.2022</t>
  </si>
  <si>
    <t>Materia Prima en Proceso</t>
  </si>
  <si>
    <t>Almacén de Materia Prima</t>
  </si>
  <si>
    <t>Requisición No. 32</t>
  </si>
  <si>
    <t>Part. 2</t>
  </si>
  <si>
    <t>04.05.2022</t>
  </si>
  <si>
    <t>Iva por Cobrar</t>
  </si>
  <si>
    <t>Proveedores</t>
  </si>
  <si>
    <t>Compra de Materia</t>
  </si>
  <si>
    <t>Part. 3</t>
  </si>
  <si>
    <t>10.05.2022</t>
  </si>
  <si>
    <t>Part. 4</t>
  </si>
  <si>
    <t>14.05.2022</t>
  </si>
  <si>
    <t>Part. 5</t>
  </si>
  <si>
    <t>15.05.2022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</si>
</sst>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Q]#,##0.00"/>
    <numFmt numFmtId="165" formatCode="0.0"/>
    <numFmt numFmtId="166" formatCode="D/M/YYYY"/>
    <numFmt numFmtId="167" formatCode="_-&quot;Q&quot;* #,##0.00_-;\-&quot;Q&quot;* #,##0.00_-;_-&quot;Q&quot;* &quot;-&quot;??_-;_-@"/>
    <numFmt numFmtId="168" formatCode="&quot;Q&quot;#,##0;[Red]\-&quot;Q&quot;#,##0"/>
  </numFmts>
  <fonts count="8">
    <font>
      <sz val="11.0"/>
      <color theme="1"/>
      <name val="Calibri"/>
      <scheme val="minor"/>
    </font>
    <font>
      <b/>
      <sz val="11.0"/>
      <color theme="1"/>
      <name val="Arial"/>
    </font>
    <font>
      <color theme="1"/>
      <name val="Arial"/>
    </font>
    <font>
      <sz val="9.0"/>
      <color theme="1"/>
      <name val="Calibri"/>
    </font>
    <font>
      <b/>
      <sz val="9.0"/>
      <color theme="0"/>
      <name val="Calibri"/>
    </font>
    <font/>
    <font>
      <b/>
      <sz val="6.0"/>
      <color theme="1"/>
      <name val="Calibri"/>
    </font>
    <font>
      <b/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Font="1"/>
    <xf borderId="1" fillId="3" fontId="4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66" xfId="0" applyAlignment="1" applyBorder="1" applyFont="1" applyNumberFormat="1">
      <alignment horizontal="center" vertical="center"/>
    </xf>
    <xf borderId="3" fillId="3" fontId="4" numFmtId="167" xfId="0" applyAlignment="1" applyBorder="1" applyFont="1" applyNumberForma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2" fillId="2" fontId="6" numFmtId="167" xfId="0" applyAlignment="1" applyBorder="1" applyFont="1" applyNumberFormat="1">
      <alignment horizontal="center" vertical="center"/>
    </xf>
    <xf borderId="2" fillId="0" fontId="3" numFmtId="166" xfId="0" applyBorder="1" applyFont="1" applyNumberFormat="1"/>
    <xf borderId="2" fillId="0" fontId="3" numFmtId="167" xfId="0" applyBorder="1" applyFont="1" applyNumberFormat="1"/>
    <xf borderId="2" fillId="0" fontId="7" numFmtId="167" xfId="0" applyBorder="1" applyFont="1" applyNumberFormat="1"/>
    <xf borderId="2" fillId="0" fontId="3" numFmtId="168" xfId="0" applyBorder="1" applyFont="1" applyNumberFormat="1"/>
    <xf borderId="8" fillId="3" fontId="4" numFmtId="0" xfId="0" applyAlignment="1" applyBorder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2" fillId="0" fontId="7" numFmtId="0" xfId="0" applyAlignment="1" applyBorder="1" applyFont="1">
      <alignment horizontal="center" vertical="center"/>
    </xf>
    <xf borderId="2" fillId="0" fontId="3" numFmtId="0" xfId="0" applyBorder="1" applyFont="1"/>
    <xf borderId="0" fillId="0" fontId="7" numFmtId="0" xfId="0" applyAlignment="1" applyFont="1">
      <alignment horizontal="center" vertical="center"/>
    </xf>
    <xf borderId="0" fillId="0" fontId="3" numFmtId="167" xfId="0" applyFont="1" applyNumberFormat="1"/>
    <xf borderId="0" fillId="0" fontId="3" numFmtId="0" xfId="0" applyAlignment="1" applyFont="1">
      <alignment horizontal="right"/>
    </xf>
    <xf borderId="11" fillId="0" fontId="7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57"/>
    <col customWidth="1" min="2" max="2" width="18.57"/>
    <col customWidth="1" min="3" max="3" width="9.43"/>
    <col customWidth="1" min="4" max="4" width="11.71"/>
    <col customWidth="1" min="5" max="5" width="9.0"/>
    <col customWidth="1" min="6" max="6" width="8.71"/>
    <col customWidth="1" min="7" max="7" width="12.29"/>
    <col customWidth="1" min="8" max="8" width="9.57"/>
    <col customWidth="1" min="9" max="9" width="11.0"/>
    <col customWidth="1" min="10" max="10" width="8.43"/>
    <col customWidth="1" min="11" max="11" width="10.43"/>
    <col customWidth="1" min="12" max="16" width="10.86"/>
    <col customWidth="1" min="17" max="26" width="10.71"/>
  </cols>
  <sheetData>
    <row r="1" ht="12.0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3" t="s">
        <v>1</v>
      </c>
      <c r="C3" s="4"/>
      <c r="D3" s="5"/>
      <c r="E3" s="5"/>
      <c r="F3" s="6"/>
      <c r="G3" s="5"/>
      <c r="H3" s="5"/>
      <c r="I3" s="4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3" t="s">
        <v>2</v>
      </c>
      <c r="C4" s="4"/>
      <c r="D4" s="5"/>
      <c r="E4" s="5"/>
      <c r="F4" s="2"/>
      <c r="G4" s="7" t="s">
        <v>3</v>
      </c>
      <c r="H4" s="5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3" t="s">
        <v>4</v>
      </c>
      <c r="C5" s="4"/>
      <c r="D5" s="5" t="s">
        <v>5</v>
      </c>
      <c r="E5" s="2"/>
      <c r="F5" s="2"/>
      <c r="G5" s="7" t="s">
        <v>6</v>
      </c>
      <c r="H5" s="5"/>
      <c r="I5" s="4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0" customHeight="1">
      <c r="A9" s="9" t="s">
        <v>7</v>
      </c>
      <c r="B9" s="10" t="s">
        <v>8</v>
      </c>
      <c r="C9" s="8"/>
      <c r="D9" s="8"/>
      <c r="E9" s="8"/>
      <c r="F9" s="8"/>
      <c r="G9" s="8"/>
      <c r="H9" s="8"/>
      <c r="I9" s="8"/>
      <c r="J9" s="9" t="s">
        <v>9</v>
      </c>
      <c r="K9" s="11">
        <v>43952.0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0" customHeight="1">
      <c r="A11" s="12" t="s">
        <v>10</v>
      </c>
      <c r="B11" s="12" t="s">
        <v>11</v>
      </c>
      <c r="C11" s="13" t="s">
        <v>12</v>
      </c>
      <c r="D11" s="14"/>
      <c r="E11" s="15"/>
      <c r="F11" s="13" t="s">
        <v>13</v>
      </c>
      <c r="G11" s="14"/>
      <c r="H11" s="15"/>
      <c r="I11" s="13" t="s">
        <v>14</v>
      </c>
      <c r="J11" s="14"/>
      <c r="K11" s="15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0" customHeight="1">
      <c r="A12" s="16"/>
      <c r="B12" s="16"/>
      <c r="C12" s="17" t="s">
        <v>15</v>
      </c>
      <c r="D12" s="17" t="s">
        <v>16</v>
      </c>
      <c r="E12" s="17" t="s">
        <v>17</v>
      </c>
      <c r="F12" s="17" t="s">
        <v>18</v>
      </c>
      <c r="G12" s="17" t="s">
        <v>16</v>
      </c>
      <c r="H12" s="17" t="s">
        <v>17</v>
      </c>
      <c r="I12" s="17" t="s">
        <v>15</v>
      </c>
      <c r="J12" s="17" t="s">
        <v>16</v>
      </c>
      <c r="K12" s="17" t="s">
        <v>17</v>
      </c>
      <c r="L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0" customHeight="1">
      <c r="A13" s="18">
        <v>44682.0</v>
      </c>
      <c r="B13" s="19" t="s">
        <v>19</v>
      </c>
      <c r="C13" s="19">
        <v>60.0</v>
      </c>
      <c r="D13" s="19">
        <v>19.0</v>
      </c>
      <c r="E13" s="19">
        <f>C13*D13</f>
        <v>1140</v>
      </c>
      <c r="F13" s="19"/>
      <c r="G13" s="19"/>
      <c r="H13" s="19"/>
      <c r="I13" s="19">
        <f t="shared" ref="I13:K13" si="1">C13</f>
        <v>60</v>
      </c>
      <c r="J13" s="19">
        <f t="shared" si="1"/>
        <v>19</v>
      </c>
      <c r="K13" s="19">
        <f t="shared" si="1"/>
        <v>1140</v>
      </c>
      <c r="L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0" customHeight="1">
      <c r="A14" s="18">
        <f>+B26</f>
        <v>44684</v>
      </c>
      <c r="B14" s="19" t="s">
        <v>20</v>
      </c>
      <c r="C14" s="19"/>
      <c r="D14" s="19"/>
      <c r="E14" s="19"/>
      <c r="F14" s="19">
        <v>36.0</v>
      </c>
      <c r="G14" s="19">
        <v>19.0</v>
      </c>
      <c r="H14" s="19">
        <f>F14*G14</f>
        <v>684</v>
      </c>
      <c r="I14" s="19">
        <f>I13-F14</f>
        <v>24</v>
      </c>
      <c r="J14" s="19">
        <f>+G14</f>
        <v>19</v>
      </c>
      <c r="K14" s="19">
        <f>+K13-H14</f>
        <v>456</v>
      </c>
      <c r="L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0" customHeight="1">
      <c r="A15" s="18">
        <f t="shared" ref="A15:A16" si="2">+F26</f>
        <v>44685</v>
      </c>
      <c r="B15" s="19" t="s">
        <v>21</v>
      </c>
      <c r="C15" s="19">
        <v>45.0</v>
      </c>
      <c r="D15" s="19">
        <v>19.5</v>
      </c>
      <c r="E15" s="19">
        <f t="shared" ref="E15:E16" si="3">C15*D15</f>
        <v>877.5</v>
      </c>
      <c r="F15" s="19"/>
      <c r="G15" s="19"/>
      <c r="H15" s="19"/>
      <c r="I15" s="19">
        <f t="shared" ref="I15:I16" si="4">I14+C15</f>
        <v>69</v>
      </c>
      <c r="J15" s="19">
        <f t="shared" ref="J15:J16" si="5">D15</f>
        <v>19.5</v>
      </c>
      <c r="K15" s="19">
        <f t="shared" ref="K15:K16" si="6">K14+E15</f>
        <v>1333.5</v>
      </c>
      <c r="L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0" customHeight="1">
      <c r="A16" s="18">
        <f t="shared" si="2"/>
        <v>44691</v>
      </c>
      <c r="B16" s="19" t="s">
        <v>22</v>
      </c>
      <c r="C16" s="19">
        <v>45.0</v>
      </c>
      <c r="D16" s="19">
        <v>20.75</v>
      </c>
      <c r="E16" s="19">
        <f t="shared" si="3"/>
        <v>933.75</v>
      </c>
      <c r="F16" s="19"/>
      <c r="G16" s="19"/>
      <c r="H16" s="19"/>
      <c r="I16" s="19">
        <f t="shared" si="4"/>
        <v>114</v>
      </c>
      <c r="J16" s="19">
        <f t="shared" si="5"/>
        <v>20.75</v>
      </c>
      <c r="K16" s="19">
        <f t="shared" si="6"/>
        <v>2267.25</v>
      </c>
      <c r="L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0" customHeight="1">
      <c r="A17" s="18">
        <f>+B27</f>
        <v>44695</v>
      </c>
      <c r="B17" s="19" t="s">
        <v>23</v>
      </c>
      <c r="C17" s="19"/>
      <c r="D17" s="19"/>
      <c r="E17" s="19"/>
      <c r="F17" s="19">
        <v>9.0</v>
      </c>
      <c r="G17" s="19">
        <f>+D16</f>
        <v>20.75</v>
      </c>
      <c r="H17" s="19">
        <f>F17*G17</f>
        <v>186.75</v>
      </c>
      <c r="I17" s="19">
        <f>I16-F17</f>
        <v>105</v>
      </c>
      <c r="J17" s="19">
        <f>G17</f>
        <v>20.75</v>
      </c>
      <c r="K17" s="19">
        <f>K16-H17</f>
        <v>2080.5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0" customHeight="1">
      <c r="A18" s="18">
        <f>+F28</f>
        <v>44696</v>
      </c>
      <c r="B18" s="19" t="s">
        <v>24</v>
      </c>
      <c r="C18" s="19">
        <v>51.0</v>
      </c>
      <c r="D18" s="19">
        <v>19.75</v>
      </c>
      <c r="E18" s="19">
        <f t="shared" ref="E18:E19" si="7">+C18*D18</f>
        <v>1007.25</v>
      </c>
      <c r="F18" s="19"/>
      <c r="G18" s="19"/>
      <c r="H18" s="19"/>
      <c r="I18" s="19">
        <f t="shared" ref="I18:I19" si="8">I17+C18</f>
        <v>156</v>
      </c>
      <c r="J18" s="19">
        <f t="shared" ref="J18:J19" si="9">+D18</f>
        <v>19.75</v>
      </c>
      <c r="K18" s="19">
        <f t="shared" ref="K18:K19" si="10">K17+E18</f>
        <v>3087.75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0" customHeight="1">
      <c r="A19" s="18">
        <v>44697.0</v>
      </c>
      <c r="B19" s="19" t="s">
        <v>25</v>
      </c>
      <c r="C19" s="19">
        <v>24.0</v>
      </c>
      <c r="D19" s="19">
        <f>+G17</f>
        <v>20.75</v>
      </c>
      <c r="E19" s="19">
        <f t="shared" si="7"/>
        <v>498</v>
      </c>
      <c r="F19" s="19"/>
      <c r="G19" s="20"/>
      <c r="H19" s="19"/>
      <c r="I19" s="19">
        <f t="shared" si="8"/>
        <v>180</v>
      </c>
      <c r="J19" s="19">
        <f t="shared" si="9"/>
        <v>20.75</v>
      </c>
      <c r="K19" s="19">
        <f t="shared" si="10"/>
        <v>3585.75</v>
      </c>
      <c r="L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0" customHeight="1">
      <c r="A20" s="18">
        <f>+B28</f>
        <v>44705</v>
      </c>
      <c r="B20" s="19" t="s">
        <v>26</v>
      </c>
      <c r="C20" s="19"/>
      <c r="D20" s="19"/>
      <c r="E20" s="19"/>
      <c r="F20" s="21">
        <v>93.0</v>
      </c>
      <c r="G20" s="19">
        <f>+D18</f>
        <v>19.75</v>
      </c>
      <c r="H20" s="19">
        <f t="shared" ref="H20:H22" si="11">F20*G20</f>
        <v>1836.75</v>
      </c>
      <c r="I20" s="19">
        <f t="shared" ref="I20:I22" si="12">I19-F20</f>
        <v>87</v>
      </c>
      <c r="J20" s="19">
        <f t="shared" ref="J20:J21" si="13">G20</f>
        <v>19.75</v>
      </c>
      <c r="K20" s="19">
        <f t="shared" ref="K20:K22" si="14">K19-H20</f>
        <v>1749</v>
      </c>
      <c r="L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0" customHeight="1">
      <c r="A21" s="18">
        <v>44711.0</v>
      </c>
      <c r="B21" s="19" t="s">
        <v>27</v>
      </c>
      <c r="C21" s="19"/>
      <c r="D21" s="19"/>
      <c r="E21" s="19"/>
      <c r="F21" s="19">
        <v>12.0</v>
      </c>
      <c r="G21" s="19">
        <v>19.75</v>
      </c>
      <c r="H21" s="19">
        <f t="shared" si="11"/>
        <v>237</v>
      </c>
      <c r="I21" s="19">
        <f t="shared" si="12"/>
        <v>75</v>
      </c>
      <c r="J21" s="19">
        <f t="shared" si="13"/>
        <v>19.75</v>
      </c>
      <c r="K21" s="19">
        <f t="shared" si="14"/>
        <v>1512</v>
      </c>
      <c r="L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0" customHeight="1">
      <c r="A22" s="18">
        <v>44712.0</v>
      </c>
      <c r="B22" s="19" t="s">
        <v>28</v>
      </c>
      <c r="C22" s="19"/>
      <c r="D22" s="19"/>
      <c r="E22" s="19"/>
      <c r="F22" s="19">
        <v>27.0</v>
      </c>
      <c r="G22" s="19">
        <v>22.0</v>
      </c>
      <c r="H22" s="19">
        <f t="shared" si="11"/>
        <v>594</v>
      </c>
      <c r="I22" s="19">
        <f t="shared" si="12"/>
        <v>48</v>
      </c>
      <c r="J22" s="19">
        <f>+G22</f>
        <v>22</v>
      </c>
      <c r="K22" s="19">
        <f t="shared" si="14"/>
        <v>918</v>
      </c>
      <c r="L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0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0" customHeight="1">
      <c r="A24" s="8"/>
      <c r="B24" s="22" t="s">
        <v>29</v>
      </c>
      <c r="C24" s="23"/>
      <c r="D24" s="24"/>
      <c r="E24" s="8"/>
      <c r="F24" s="22" t="s">
        <v>30</v>
      </c>
      <c r="G24" s="23"/>
      <c r="H24" s="23"/>
      <c r="I24" s="2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0" customHeight="1">
      <c r="A25" s="8"/>
      <c r="B25" s="25" t="s">
        <v>9</v>
      </c>
      <c r="C25" s="25" t="s">
        <v>31</v>
      </c>
      <c r="D25" s="25" t="s">
        <v>32</v>
      </c>
      <c r="E25" s="8"/>
      <c r="F25" s="25" t="s">
        <v>9</v>
      </c>
      <c r="G25" s="25" t="s">
        <v>33</v>
      </c>
      <c r="H25" s="25" t="s">
        <v>32</v>
      </c>
      <c r="I25" s="25" t="s">
        <v>34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0" customHeight="1">
      <c r="A26" s="8"/>
      <c r="B26" s="18">
        <v>44684.0</v>
      </c>
      <c r="C26" s="26">
        <v>32.0</v>
      </c>
      <c r="D26" s="26">
        <v>36.0</v>
      </c>
      <c r="E26" s="8"/>
      <c r="F26" s="18">
        <v>44685.0</v>
      </c>
      <c r="G26" s="26">
        <v>65.0</v>
      </c>
      <c r="H26" s="26">
        <v>45.0</v>
      </c>
      <c r="I26" s="26">
        <v>19.5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0" customHeight="1">
      <c r="A27" s="8"/>
      <c r="B27" s="18">
        <v>44695.0</v>
      </c>
      <c r="C27" s="26">
        <v>53.0</v>
      </c>
      <c r="D27" s="26">
        <v>9.0</v>
      </c>
      <c r="E27" s="8"/>
      <c r="F27" s="18">
        <v>44691.0</v>
      </c>
      <c r="G27" s="26">
        <v>78.0</v>
      </c>
      <c r="H27" s="26">
        <v>45.0</v>
      </c>
      <c r="I27" s="26">
        <v>20.75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0" customHeight="1">
      <c r="A28" s="8"/>
      <c r="B28" s="18">
        <v>44705.0</v>
      </c>
      <c r="C28" s="26">
        <v>22.0</v>
      </c>
      <c r="D28" s="26">
        <v>93.0</v>
      </c>
      <c r="E28" s="8"/>
      <c r="F28" s="18">
        <v>44696.0</v>
      </c>
      <c r="G28" s="26">
        <v>29.0</v>
      </c>
      <c r="H28" s="26">
        <v>51.0</v>
      </c>
      <c r="I28" s="26">
        <v>19.75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0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0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0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0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0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0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0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0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2.0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2.0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2.0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2.0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2.0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</sheetData>
  <mergeCells count="8">
    <mergeCell ref="B11:B12"/>
    <mergeCell ref="B24:D24"/>
    <mergeCell ref="F24:I24"/>
    <mergeCell ref="C11:E11"/>
    <mergeCell ref="F11:H11"/>
    <mergeCell ref="I11:K11"/>
    <mergeCell ref="A11:A12"/>
    <mergeCell ref="A1:K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14"/>
    <col customWidth="1" min="2" max="2" width="24.57"/>
    <col customWidth="1" min="3" max="3" width="12.14"/>
    <col customWidth="1" min="4" max="4" width="12.29"/>
    <col customWidth="1" min="5" max="26" width="6.14"/>
  </cols>
  <sheetData>
    <row r="1" ht="12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0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0" customHeight="1">
      <c r="A3" s="27" t="s">
        <v>35</v>
      </c>
      <c r="B3" s="27" t="s">
        <v>36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0" customHeight="1">
      <c r="A5" s="8"/>
      <c r="B5" s="8" t="s">
        <v>37</v>
      </c>
      <c r="C5" s="28">
        <f>+'Tarjeta Kardex'!H14</f>
        <v>684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0" customHeight="1">
      <c r="A6" s="8"/>
      <c r="B6" s="29" t="s">
        <v>38</v>
      </c>
      <c r="C6" s="8"/>
      <c r="D6" s="28">
        <f>+'Tarjeta Kardex'!H14</f>
        <v>684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0" customHeight="1">
      <c r="A7" s="8"/>
      <c r="B7" s="8" t="s">
        <v>39</v>
      </c>
      <c r="C7" s="30">
        <f>+C5</f>
        <v>684</v>
      </c>
      <c r="D7" s="30">
        <f>+D6</f>
        <v>684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0" customHeight="1">
      <c r="A9" s="27" t="s">
        <v>40</v>
      </c>
      <c r="B9" s="27" t="s">
        <v>41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0" customHeight="1">
      <c r="A11" s="8"/>
      <c r="B11" s="8" t="s">
        <v>38</v>
      </c>
      <c r="C11" s="28">
        <v>783.4821428571428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0" customHeight="1">
      <c r="A12" s="8"/>
      <c r="B12" s="8" t="s">
        <v>42</v>
      </c>
      <c r="C12" s="28">
        <f>+C11*12%</f>
        <v>94.01785714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0" customHeight="1">
      <c r="A13" s="8"/>
      <c r="B13" s="29" t="s">
        <v>43</v>
      </c>
      <c r="C13" s="8"/>
      <c r="D13" s="28">
        <f>+'Tarjeta Kardex'!E15</f>
        <v>877.5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0" customHeight="1">
      <c r="A14" s="8"/>
      <c r="B14" s="8" t="s">
        <v>44</v>
      </c>
      <c r="C14" s="30">
        <f>+C11+C12</f>
        <v>877.5</v>
      </c>
      <c r="D14" s="30">
        <f>+D13</f>
        <v>877.5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0" customHeight="1">
      <c r="A16" s="27" t="s">
        <v>45</v>
      </c>
      <c r="B16" s="27" t="s">
        <v>46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0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0" customHeight="1">
      <c r="A18" s="8"/>
      <c r="B18" s="8" t="s">
        <v>38</v>
      </c>
      <c r="C18" s="28">
        <v>833.7053571428571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0" customHeight="1">
      <c r="A19" s="8"/>
      <c r="B19" s="8" t="s">
        <v>42</v>
      </c>
      <c r="C19" s="28">
        <f>+C18*12%</f>
        <v>100.0446429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0" customHeight="1">
      <c r="A20" s="8"/>
      <c r="B20" s="29" t="s">
        <v>43</v>
      </c>
      <c r="C20" s="8"/>
      <c r="D20" s="28">
        <f>+'Tarjeta Kardex'!E16</f>
        <v>933.75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0" customHeight="1">
      <c r="A21" s="8"/>
      <c r="B21" s="8" t="s">
        <v>44</v>
      </c>
      <c r="C21" s="30">
        <f>+C18+C19</f>
        <v>933.75</v>
      </c>
      <c r="D21" s="30">
        <f>+D20</f>
        <v>933.75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0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0" customHeight="1">
      <c r="A23" s="27" t="s">
        <v>47</v>
      </c>
      <c r="B23" s="27" t="s">
        <v>48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0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0" customHeight="1">
      <c r="A25" s="8"/>
      <c r="B25" s="8" t="s">
        <v>37</v>
      </c>
      <c r="C25" s="28">
        <f>+'Tarjeta Kardex'!H17</f>
        <v>186.75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0" customHeight="1">
      <c r="A26" s="8"/>
      <c r="B26" s="29" t="s">
        <v>38</v>
      </c>
      <c r="C26" s="8"/>
      <c r="D26" s="28">
        <f>+'Tarjeta Kardex'!H17</f>
        <v>186.75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0" customHeight="1">
      <c r="A27" s="8"/>
      <c r="B27" s="8" t="s">
        <v>39</v>
      </c>
      <c r="C27" s="30">
        <f>+C25</f>
        <v>186.75</v>
      </c>
      <c r="D27" s="30">
        <f>+D26</f>
        <v>186.75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0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0" customHeight="1">
      <c r="A29" s="27" t="s">
        <v>49</v>
      </c>
      <c r="B29" s="27" t="s">
        <v>50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0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0" customHeight="1">
      <c r="A31" s="8"/>
      <c r="B31" s="8" t="s">
        <v>38</v>
      </c>
      <c r="C31" s="28">
        <v>899.3303571428571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0" customHeight="1">
      <c r="A32" s="8"/>
      <c r="B32" s="8" t="s">
        <v>42</v>
      </c>
      <c r="C32" s="28">
        <f>+C31*12%</f>
        <v>107.9196429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0" customHeight="1">
      <c r="A33" s="8"/>
      <c r="B33" s="29" t="s">
        <v>43</v>
      </c>
      <c r="C33" s="8"/>
      <c r="D33" s="28">
        <f>+'Tarjeta Kardex'!E18</f>
        <v>1007.25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0" customHeight="1">
      <c r="A34" s="8"/>
      <c r="B34" s="8" t="s">
        <v>44</v>
      </c>
      <c r="C34" s="30">
        <f>+C31+C32</f>
        <v>1007.25</v>
      </c>
      <c r="D34" s="30">
        <f>+D33</f>
        <v>1007.25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0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0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5">
    <mergeCell ref="B3:D3"/>
    <mergeCell ref="B9:D9"/>
    <mergeCell ref="B16:D16"/>
    <mergeCell ref="B23:D23"/>
    <mergeCell ref="B29:D2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2022-09-24T20:38:55Z</dcterms:created>
  <dc:creator>Stephanie Lisseth Franco Flores</dc:creator>
</cp:coreProperties>
</file>