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8_{EF08EEA4-F7A2-4672-8FEA-F81FCF8EE49E}" xr6:coauthVersionLast="47" xr6:coauthVersionMax="47" xr10:uidLastSave="{00000000-0000-0000-0000-000000000000}"/>
  <bookViews>
    <workbookView xWindow="-108" yWindow="-108" windowWidth="23256" windowHeight="12456"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7" i="11" l="1"/>
  <c r="E9" i="11" l="1"/>
  <c r="E23" i="11" s="1"/>
  <c r="F23" i="11" s="1"/>
  <c r="E24" i="11" s="1"/>
  <c r="F24" i="11" l="1"/>
  <c r="H23" i="11" s="1"/>
  <c r="E25" i="11"/>
  <c r="F9" i="11"/>
  <c r="E10" i="11" s="1"/>
  <c r="I5" i="11"/>
  <c r="H22" i="11"/>
  <c r="H15" i="11"/>
  <c r="H8" i="11"/>
  <c r="H9" i="11" l="1"/>
  <c r="F25" i="11"/>
  <c r="E28" i="11"/>
  <c r="F10" i="11"/>
  <c r="E11" i="11" s="1"/>
  <c r="E16" i="11"/>
  <c r="E17" i="11" s="1"/>
  <c r="I6" i="11"/>
  <c r="F28" i="11" l="1"/>
  <c r="H28" i="11" s="1"/>
  <c r="H10" i="11"/>
  <c r="E27" i="11"/>
  <c r="H24" i="11"/>
  <c r="F17" i="11"/>
  <c r="H16" i="11"/>
  <c r="F11" i="11"/>
  <c r="E12" i="11" s="1"/>
  <c r="J5" i="11"/>
  <c r="K5" i="11" s="1"/>
  <c r="L5" i="11" s="1"/>
  <c r="M5" i="11" s="1"/>
  <c r="N5" i="11" s="1"/>
  <c r="O5" i="11" s="1"/>
  <c r="P5" i="11" s="1"/>
  <c r="I4" i="11"/>
  <c r="F27" i="11" l="1"/>
  <c r="H25" i="11" s="1"/>
  <c r="H17" i="11"/>
  <c r="E18" i="11"/>
  <c r="E21" i="11" s="1"/>
  <c r="H11" i="11"/>
  <c r="F12" i="11"/>
  <c r="H12" i="11" s="1"/>
  <c r="P4" i="11"/>
  <c r="Q5" i="11"/>
  <c r="R5" i="11" s="1"/>
  <c r="S5" i="11" s="1"/>
  <c r="T5" i="11" s="1"/>
  <c r="U5" i="11" s="1"/>
  <c r="V5" i="11" s="1"/>
  <c r="W5" i="11" s="1"/>
  <c r="J6" i="11"/>
  <c r="H27" i="11" l="1"/>
  <c r="H26" i="11"/>
  <c r="F21" i="11"/>
  <c r="H20" i="11" s="1"/>
  <c r="H19" i="11"/>
  <c r="H18" i="11"/>
  <c r="W4" i="11"/>
  <c r="X5" i="11"/>
  <c r="Y5" i="11" s="1"/>
  <c r="Z5" i="11" s="1"/>
  <c r="AA5" i="11" s="1"/>
  <c r="AB5" i="11" s="1"/>
  <c r="AC5" i="11" s="1"/>
  <c r="AD5" i="11" s="1"/>
  <c r="K6" i="11"/>
  <c r="H21"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<sst xmlns="http://schemas.openxmlformats.org/spreadsheetml/2006/main" count="122" uniqueCount="62">
  <si>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</si>
  <si>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</si>
  <si>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</si>
  <si>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</si>
  <si>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</si>
  <si>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</si>
  <si>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</si>
  <si>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</si>
  <si>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</si>
  <si>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</si>
  <si>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</si>
  <si>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</si>
  <si>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</si>
  <si>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</si>
  <si>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</si>
  <si>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</si>
  <si>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</si>
  <si>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</si>
  <si>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</si>
  <si>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</si>
  <si>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</si>
  <si>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</si>
  <si>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</si>
  <si>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</si>
  <si>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</si>
  <si>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</si>
  <si>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</si>
  <si>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</si>
  <si>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</si>
  <si>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</si>
  <si>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</si>
  <si>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</si>
  <si>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</si>
  <si>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</si>
  <si>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</si>
  <si>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</si>
  <si>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</si>
  <si>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ModaClick</t>
  </si>
  <si>
    <t>Acceder al historial de consultas</t>
  </si>
  <si>
    <t>Categorizar preguntas</t>
  </si>
  <si>
    <t>Exportar mensajes del formulario del contacto</t>
  </si>
  <si>
    <t>Realizar entrevistas rapidas a clientes frecuentes</t>
  </si>
  <si>
    <t>Crear base de datos</t>
  </si>
  <si>
    <t>Fase 2:  Diseñar, entrenar e integrar chatbot</t>
  </si>
  <si>
    <t>Visualizar informe de las consultas repetidas</t>
  </si>
  <si>
    <t>Diseñar flujo de conversacion</t>
  </si>
  <si>
    <t>Crear interfaz amigable</t>
  </si>
  <si>
    <t>Entrenar chatbot</t>
  </si>
  <si>
    <t>Pruebas funcionales a chatbot</t>
  </si>
  <si>
    <t>Configurar alertas de error</t>
  </si>
  <si>
    <t>Integrar a chatbot al sitio</t>
  </si>
  <si>
    <t>Fase 3: Incrementar ventas</t>
  </si>
  <si>
    <t>Recomendar productos</t>
  </si>
  <si>
    <t>Consultar disponibilidad de tallas</t>
  </si>
  <si>
    <t>Informar sobre descuentos</t>
  </si>
  <si>
    <t>Dirigir  a los clientes al carrito</t>
  </si>
  <si>
    <t>Envio de respuesta rapida a dudas</t>
  </si>
  <si>
    <t>Rastreo de ventas</t>
  </si>
  <si>
    <t>Luis Jose Castro Lazo de la vega</t>
  </si>
  <si>
    <t>Fase 1: Analisis de+B8:E27 preguntas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</si>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</sst>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d\-m\-yy;@"/>
    <numFmt numFmtId="168" formatCode="[$-C0A]d\ &quot;de&quot;\ mmm\ &quot;de&quot;\ yyyy;@"/>
    <numFmt numFmtId="169" formatCode="d"/>
    <numFmt numFmtId="170" formatCode="ddd\,\ d/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4"/>
      <color theme="1"/>
      <name val="Calibri"/>
      <family val="2"/>
      <scheme val="minor"/>
    </font>
    <font>
      <sz val="11"/>
      <color theme="5" tint="0.79998168889431442"/>
      <name val="Calibri"/>
      <family val="2"/>
      <scheme val="minor"/>
    </font>
    <font>
      <sz val="11"/>
      <color rgb="FF7030A0"/>
      <name val="Calibri"/>
      <family val="2"/>
      <scheme val="minor"/>
    </font>
    <font>
      <sz val="11"/>
      <color theme="7"/>
      <name val="Calibri"/>
      <family val="2"/>
      <scheme val="minor"/>
    </font>
  </fonts>
  <fills count="41">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bgColor indexed="64"/>
      </patternFill>
    </fill>
    <fill>
      <patternFill patternType="solid">
        <fgColor theme="3" tint="0.59999389629810485"/>
        <bgColor indexed="64"/>
      </patternFill>
    </fill>
    <fill>
      <patternFill patternType="solid">
        <fgColor theme="3"/>
        <bgColor indexed="64"/>
      </patternFill>
    </fill>
    <fill>
      <patternFill patternType="solid">
        <fgColor rgb="FF92D05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0" applyNumberFormat="0" applyBorder="0" applyAlignment="0" applyProtection="0"/>
    <xf numFmtId="0" fontId="26" fillId="8" borderId="10" applyNumberFormat="0" applyAlignment="0" applyProtection="0"/>
    <xf numFmtId="0" fontId="27" fillId="9" borderId="11" applyNumberFormat="0" applyAlignment="0" applyProtection="0"/>
    <xf numFmtId="0" fontId="28" fillId="9" borderId="10" applyNumberFormat="0" applyAlignment="0" applyProtection="0"/>
    <xf numFmtId="0" fontId="29" fillId="0" borderId="12" applyNumberFormat="0" applyFill="0" applyAlignment="0" applyProtection="0"/>
    <xf numFmtId="0" fontId="30" fillId="10" borderId="13" applyNumberFormat="0" applyAlignment="0" applyProtection="0"/>
    <xf numFmtId="0" fontId="31" fillId="0" borderId="0" applyNumberFormat="0" applyFill="0" applyBorder="0" applyAlignment="0" applyProtection="0"/>
    <xf numFmtId="0" fontId="7" fillId="11"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7">
      <alignment vertical="top"/>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9" fontId="9" fillId="2" borderId="6" xfId="0" applyNumberFormat="1" applyFont="1" applyFill="1" applyBorder="1" applyAlignment="1">
      <alignment horizontal="center" vertical="center"/>
    </xf>
    <xf numFmtId="169" fontId="9" fillId="2" borderId="0" xfId="0" applyNumberFormat="1" applyFont="1" applyFill="1" applyAlignment="1">
      <alignment horizontal="center" vertical="center"/>
    </xf>
    <xf numFmtId="169" fontId="9" fillId="2" borderId="7" xfId="0" applyNumberFormat="1" applyFont="1" applyFill="1" applyBorder="1" applyAlignment="1">
      <alignment horizontal="center" vertical="center"/>
    </xf>
    <xf numFmtId="9" fontId="4" fillId="0" borderId="2" xfId="2" applyFont="1" applyBorder="1" applyAlignment="1">
      <alignment horizontal="center" vertical="center"/>
    </xf>
    <xf numFmtId="167" fontId="7" fillId="0" borderId="2" xfId="10">
      <alignment horizontal="center" vertical="center"/>
    </xf>
    <xf numFmtId="0" fontId="11" fillId="0" borderId="0" xfId="5" applyFont="1" applyAlignment="1">
      <alignment horizontal="left"/>
    </xf>
    <xf numFmtId="0" fontId="0" fillId="0" borderId="17" xfId="0" applyBorder="1" applyAlignment="1">
      <alignment vertical="center"/>
    </xf>
    <xf numFmtId="0" fontId="34" fillId="37" borderId="16" xfId="0" applyFont="1" applyFill="1" applyBorder="1" applyAlignment="1">
      <alignment horizontal="center" vertical="center"/>
    </xf>
    <xf numFmtId="0" fontId="34" fillId="37" borderId="16" xfId="0" applyFont="1" applyFill="1" applyBorder="1" applyAlignment="1">
      <alignment vertical="center"/>
    </xf>
    <xf numFmtId="0" fontId="34" fillId="37" borderId="16" xfId="12" applyFont="1" applyFill="1" applyBorder="1">
      <alignment horizontal="left" vertical="center" indent="2"/>
    </xf>
    <xf numFmtId="0" fontId="20" fillId="0" borderId="16" xfId="0" applyFont="1"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9" xfId="0" applyBorder="1"/>
    <xf numFmtId="168" fontId="0" fillId="2" borderId="4" xfId="0" applyNumberFormat="1" applyFill="1" applyBorder="1" applyAlignment="1">
      <alignment horizontal="left" vertical="center" wrapText="1" indent="1"/>
    </xf>
    <xf numFmtId="168" fontId="0" fillId="2" borderId="1" xfId="0" applyNumberFormat="1" applyFill="1" applyBorder="1" applyAlignment="1">
      <alignment horizontal="left" vertical="center" wrapText="1" indent="1"/>
    </xf>
    <xf numFmtId="168" fontId="0" fillId="2" borderId="5" xfId="0" applyNumberFormat="1" applyFill="1" applyBorder="1" applyAlignment="1">
      <alignment horizontal="left" vertical="center" wrapText="1" indent="1"/>
    </xf>
    <xf numFmtId="170" fontId="7" fillId="0" borderId="3" xfId="9" applyNumberFormat="1">
      <alignment horizontal="center" vertical="center"/>
    </xf>
    <xf numFmtId="0" fontId="7" fillId="38" borderId="2" xfId="11" applyFill="1">
      <alignment horizontal="center" vertical="center"/>
    </xf>
    <xf numFmtId="9" fontId="4" fillId="38" borderId="2" xfId="2" applyFont="1" applyFill="1" applyBorder="1" applyAlignment="1">
      <alignment horizontal="center" vertical="center"/>
    </xf>
    <xf numFmtId="0" fontId="0" fillId="38" borderId="2" xfId="12" applyFont="1" applyFill="1">
      <alignment horizontal="left" vertical="center" indent="2"/>
    </xf>
    <xf numFmtId="167" fontId="7" fillId="38" borderId="2" xfId="10" applyFill="1">
      <alignment horizontal="center" vertical="center"/>
    </xf>
    <xf numFmtId="14" fontId="0" fillId="38" borderId="2" xfId="12" applyNumberFormat="1" applyFont="1" applyFill="1">
      <alignment horizontal="left" vertical="center" indent="2"/>
    </xf>
    <xf numFmtId="0" fontId="5" fillId="39" borderId="2" xfId="0" applyFont="1" applyFill="1" applyBorder="1" applyAlignment="1">
      <alignment horizontal="left" vertical="center" indent="1"/>
    </xf>
    <xf numFmtId="0" fontId="7" fillId="39" borderId="2" xfId="11" applyFill="1">
      <alignment horizontal="center" vertical="center"/>
    </xf>
    <xf numFmtId="9" fontId="4"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4" fillId="39" borderId="2" xfId="0" applyNumberFormat="1" applyFont="1" applyFill="1" applyBorder="1" applyAlignment="1">
      <alignment horizontal="center" vertical="center"/>
    </xf>
    <xf numFmtId="0" fontId="33" fillId="37" borderId="0" xfId="6" applyFont="1" applyFill="1"/>
    <xf numFmtId="0" fontId="4" fillId="0" borderId="16" xfId="0" applyFont="1" applyBorder="1" applyAlignment="1">
      <alignment horizontal="center" vertical="center"/>
    </xf>
    <xf numFmtId="0" fontId="0" fillId="0" borderId="16" xfId="0" applyBorder="1" applyAlignment="1">
      <alignment vertical="center"/>
    </xf>
    <xf numFmtId="0" fontId="0" fillId="37" borderId="16" xfId="0" applyFill="1" applyBorder="1" applyAlignment="1">
      <alignment vertical="center"/>
    </xf>
    <xf numFmtId="0" fontId="0" fillId="0" borderId="16" xfId="0" applyBorder="1" applyAlignment="1">
      <alignment horizontal="right" vertical="center"/>
    </xf>
    <xf numFmtId="0" fontId="36" fillId="36" borderId="16" xfId="12" applyFont="1" applyFill="1" applyBorder="1">
      <alignment horizontal="left" vertical="center" indent="2"/>
    </xf>
    <xf numFmtId="0" fontId="36" fillId="36" borderId="16" xfId="0" applyFont="1" applyFill="1" applyBorder="1" applyAlignment="1">
      <alignment vertical="center"/>
    </xf>
    <xf numFmtId="0" fontId="35" fillId="36" borderId="16" xfId="0" applyFont="1" applyFill="1" applyBorder="1" applyAlignment="1">
      <alignment vertical="center"/>
    </xf>
    <xf numFmtId="0" fontId="34" fillId="36" borderId="16" xfId="12" applyFont="1" applyFill="1" applyBorder="1">
      <alignment horizontal="left" vertical="center" indent="2"/>
    </xf>
    <xf numFmtId="0" fontId="0" fillId="36" borderId="16" xfId="0" applyFill="1" applyBorder="1" applyAlignment="1">
      <alignment vertical="center"/>
    </xf>
    <xf numFmtId="0" fontId="0" fillId="40" borderId="16" xfId="0" applyFill="1" applyBorder="1" applyAlignment="1">
      <alignment vertical="center"/>
    </xf>
    <xf numFmtId="0" fontId="0" fillId="40" borderId="0" xfId="0" applyFill="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33"/>
  <sheetViews>
    <sheetView showGridLines="0" tabSelected="1" showRuler="0" zoomScale="61" zoomScaleNormal="61" zoomScalePageLayoutView="70" workbookViewId="0">
      <pane ySplit="6" topLeftCell="A7" activePane="bottomLeft" state="frozen"/>
      <selection pane="bottomLeft" activeCell="K9" sqref="K9:M9"/>
    </sheetView>
  </sheetViews>
  <sheetFormatPr baseColWidth="10" defaultColWidth="9.109375" defaultRowHeight="30" customHeight="1" x14ac:dyDescent="0.3"/>
  <cols>
    <col min="1" max="1" width="2.6640625" style="22" customWidth="1"/>
    <col min="2" max="2" width="30" customWidth="1"/>
    <col min="3" max="3" width="30.6640625" customWidth="1"/>
    <col min="4" max="4" width="10.6640625" customWidth="1"/>
    <col min="5" max="5" width="13.33203125" style="5" bestFit="1" customWidth="1"/>
    <col min="6" max="6" width="13.33203125" bestFit="1" customWidth="1"/>
    <col min="7" max="7" width="2.6640625" customWidth="1"/>
    <col min="8" max="8" width="9.44140625" hidden="1" customWidth="1"/>
    <col min="9" max="64" width="2.6640625" customWidth="1"/>
    <col min="69" max="70" width="10.33203125"/>
  </cols>
  <sheetData>
    <row r="1" spans="1:64" ht="30" customHeight="1" x14ac:dyDescent="0.55000000000000004">
      <c r="A1" s="23" t="s">
        <v>0</v>
      </c>
      <c r="B1" s="37" t="s">
        <v>37</v>
      </c>
      <c r="C1" s="1"/>
      <c r="D1" s="2"/>
      <c r="E1" s="4"/>
      <c r="F1" s="13"/>
      <c r="H1" s="2"/>
      <c r="I1" s="11" t="s">
        <v>21</v>
      </c>
    </row>
    <row r="2" spans="1:64" ht="30" customHeight="1" x14ac:dyDescent="0.35">
      <c r="A2" s="22" t="s">
        <v>1</v>
      </c>
      <c r="B2" s="60" t="s">
        <v>58</v>
      </c>
      <c r="I2" s="25" t="s">
        <v>22</v>
      </c>
    </row>
    <row r="3" spans="1:64" ht="30" customHeight="1" x14ac:dyDescent="0.3">
      <c r="A3" s="22" t="s">
        <v>2</v>
      </c>
      <c r="B3" s="27"/>
      <c r="C3" s="43" t="s">
        <v>14</v>
      </c>
      <c r="D3" s="44"/>
      <c r="E3" s="49">
        <f ca="1">TODAY()</f>
        <v>45804</v>
      </c>
      <c r="F3" s="49"/>
    </row>
    <row r="4" spans="1:64" ht="30" customHeight="1" x14ac:dyDescent="0.3">
      <c r="A4" s="23" t="s">
        <v>36</v>
      </c>
      <c r="C4" s="43" t="s">
        <v>15</v>
      </c>
      <c r="D4" s="44"/>
      <c r="E4" s="7">
        <v>1</v>
      </c>
      <c r="I4" s="46">
        <f ca="1">I5</f>
        <v>45803</v>
      </c>
      <c r="J4" s="47"/>
      <c r="K4" s="47"/>
      <c r="L4" s="47"/>
      <c r="M4" s="47"/>
      <c r="N4" s="47"/>
      <c r="O4" s="48"/>
      <c r="P4" s="46">
        <f ca="1">P5</f>
        <v>45810</v>
      </c>
      <c r="Q4" s="47"/>
      <c r="R4" s="47"/>
      <c r="S4" s="47"/>
      <c r="T4" s="47"/>
      <c r="U4" s="47"/>
      <c r="V4" s="48"/>
      <c r="W4" s="46">
        <f ca="1">W5</f>
        <v>45817</v>
      </c>
      <c r="X4" s="47"/>
      <c r="Y4" s="47"/>
      <c r="Z4" s="47"/>
      <c r="AA4" s="47"/>
      <c r="AB4" s="47"/>
      <c r="AC4" s="48"/>
      <c r="AD4" s="46">
        <f ca="1">AD5</f>
        <v>45824</v>
      </c>
      <c r="AE4" s="47"/>
      <c r="AF4" s="47"/>
      <c r="AG4" s="47"/>
      <c r="AH4" s="47"/>
      <c r="AI4" s="47"/>
      <c r="AJ4" s="48"/>
      <c r="AK4" s="46">
        <f ca="1">AK5</f>
        <v>45831</v>
      </c>
      <c r="AL4" s="47"/>
      <c r="AM4" s="47"/>
      <c r="AN4" s="47"/>
      <c r="AO4" s="47"/>
      <c r="AP4" s="47"/>
      <c r="AQ4" s="48"/>
      <c r="AR4" s="46">
        <f ca="1">AR5</f>
        <v>45838</v>
      </c>
      <c r="AS4" s="47"/>
      <c r="AT4" s="47"/>
      <c r="AU4" s="47"/>
      <c r="AV4" s="47"/>
      <c r="AW4" s="47"/>
      <c r="AX4" s="48"/>
      <c r="AY4" s="46">
        <f ca="1">AY5</f>
        <v>45845</v>
      </c>
      <c r="AZ4" s="47"/>
      <c r="BA4" s="47"/>
      <c r="BB4" s="47"/>
      <c r="BC4" s="47"/>
      <c r="BD4" s="47"/>
      <c r="BE4" s="48"/>
      <c r="BF4" s="46">
        <f ca="1">BF5</f>
        <v>45852</v>
      </c>
      <c r="BG4" s="47"/>
      <c r="BH4" s="47"/>
      <c r="BI4" s="47"/>
      <c r="BJ4" s="47"/>
      <c r="BK4" s="47"/>
      <c r="BL4" s="48"/>
    </row>
    <row r="5" spans="1:64" ht="15" customHeight="1" x14ac:dyDescent="0.3">
      <c r="A5" s="23" t="s">
        <v>3</v>
      </c>
      <c r="B5" s="45"/>
      <c r="C5" s="45"/>
      <c r="D5" s="45"/>
      <c r="E5" s="45"/>
      <c r="F5" s="45"/>
      <c r="G5" s="45"/>
      <c r="I5" s="32">
        <f ca="1">Project_Start-WEEKDAY(Project_Start,1)+2+7*(Display_Week-1)</f>
        <v>45803</v>
      </c>
      <c r="J5" s="33">
        <f ca="1">I5+1</f>
        <v>45804</v>
      </c>
      <c r="K5" s="33">
        <f t="shared" ref="K5:AX5" ca="1" si="0">J5+1</f>
        <v>45805</v>
      </c>
      <c r="L5" s="33">
        <f t="shared" ca="1" si="0"/>
        <v>45806</v>
      </c>
      <c r="M5" s="33">
        <f t="shared" ca="1" si="0"/>
        <v>45807</v>
      </c>
      <c r="N5" s="33">
        <f t="shared" ca="1" si="0"/>
        <v>45808</v>
      </c>
      <c r="O5" s="34">
        <f t="shared" ca="1" si="0"/>
        <v>45809</v>
      </c>
      <c r="P5" s="32">
        <f ca="1">O5+1</f>
        <v>45810</v>
      </c>
      <c r="Q5" s="33">
        <f ca="1">P5+1</f>
        <v>45811</v>
      </c>
      <c r="R5" s="33">
        <f t="shared" ca="1" si="0"/>
        <v>45812</v>
      </c>
      <c r="S5" s="33">
        <f t="shared" ca="1" si="0"/>
        <v>45813</v>
      </c>
      <c r="T5" s="33">
        <f t="shared" ca="1" si="0"/>
        <v>45814</v>
      </c>
      <c r="U5" s="33">
        <f t="shared" ca="1" si="0"/>
        <v>45815</v>
      </c>
      <c r="V5" s="34">
        <f t="shared" ca="1" si="0"/>
        <v>45816</v>
      </c>
      <c r="W5" s="32">
        <f ca="1">V5+1</f>
        <v>45817</v>
      </c>
      <c r="X5" s="33">
        <f ca="1">W5+1</f>
        <v>45818</v>
      </c>
      <c r="Y5" s="33">
        <f t="shared" ca="1" si="0"/>
        <v>45819</v>
      </c>
      <c r="Z5" s="33">
        <f t="shared" ca="1" si="0"/>
        <v>45820</v>
      </c>
      <c r="AA5" s="33">
        <f t="shared" ca="1" si="0"/>
        <v>45821</v>
      </c>
      <c r="AB5" s="33">
        <f t="shared" ca="1" si="0"/>
        <v>45822</v>
      </c>
      <c r="AC5" s="34">
        <f t="shared" ca="1" si="0"/>
        <v>45823</v>
      </c>
      <c r="AD5" s="32">
        <f ca="1">AC5+1</f>
        <v>45824</v>
      </c>
      <c r="AE5" s="33">
        <f ca="1">AD5+1</f>
        <v>45825</v>
      </c>
      <c r="AF5" s="33">
        <f t="shared" ca="1" si="0"/>
        <v>45826</v>
      </c>
      <c r="AG5" s="33">
        <f t="shared" ca="1" si="0"/>
        <v>45827</v>
      </c>
      <c r="AH5" s="33">
        <f t="shared" ca="1" si="0"/>
        <v>45828</v>
      </c>
      <c r="AI5" s="33">
        <f t="shared" ca="1" si="0"/>
        <v>45829</v>
      </c>
      <c r="AJ5" s="34">
        <f t="shared" ca="1" si="0"/>
        <v>45830</v>
      </c>
      <c r="AK5" s="32">
        <f ca="1">AJ5+1</f>
        <v>45831</v>
      </c>
      <c r="AL5" s="33">
        <f ca="1">AK5+1</f>
        <v>45832</v>
      </c>
      <c r="AM5" s="33">
        <f t="shared" ca="1" si="0"/>
        <v>45833</v>
      </c>
      <c r="AN5" s="33">
        <f t="shared" ca="1" si="0"/>
        <v>45834</v>
      </c>
      <c r="AO5" s="33">
        <f t="shared" ca="1" si="0"/>
        <v>45835</v>
      </c>
      <c r="AP5" s="33">
        <f t="shared" ca="1" si="0"/>
        <v>45836</v>
      </c>
      <c r="AQ5" s="34">
        <f t="shared" ca="1" si="0"/>
        <v>45837</v>
      </c>
      <c r="AR5" s="32">
        <f ca="1">AQ5+1</f>
        <v>45838</v>
      </c>
      <c r="AS5" s="33">
        <f ca="1">AR5+1</f>
        <v>45839</v>
      </c>
      <c r="AT5" s="33">
        <f t="shared" ca="1" si="0"/>
        <v>45840</v>
      </c>
      <c r="AU5" s="33">
        <f t="shared" ca="1" si="0"/>
        <v>45841</v>
      </c>
      <c r="AV5" s="33">
        <f t="shared" ca="1" si="0"/>
        <v>45842</v>
      </c>
      <c r="AW5" s="33">
        <f t="shared" ca="1" si="0"/>
        <v>45843</v>
      </c>
      <c r="AX5" s="34">
        <f t="shared" ca="1" si="0"/>
        <v>45844</v>
      </c>
      <c r="AY5" s="32">
        <f ca="1">AX5+1</f>
        <v>45845</v>
      </c>
      <c r="AZ5" s="33">
        <f ca="1">AY5+1</f>
        <v>45846</v>
      </c>
      <c r="BA5" s="33">
        <f t="shared" ref="BA5:BE5" ca="1" si="1">AZ5+1</f>
        <v>45847</v>
      </c>
      <c r="BB5" s="33">
        <f t="shared" ca="1" si="1"/>
        <v>45848</v>
      </c>
      <c r="BC5" s="33">
        <f t="shared" ca="1" si="1"/>
        <v>45849</v>
      </c>
      <c r="BD5" s="33">
        <f t="shared" ca="1" si="1"/>
        <v>45850</v>
      </c>
      <c r="BE5" s="34">
        <f t="shared" ca="1" si="1"/>
        <v>45851</v>
      </c>
      <c r="BF5" s="32">
        <f ca="1">BE5+1</f>
        <v>45852</v>
      </c>
      <c r="BG5" s="33">
        <f ca="1">BF5+1</f>
        <v>45853</v>
      </c>
      <c r="BH5" s="33">
        <f t="shared" ref="BH5:BL5" ca="1" si="2">BG5+1</f>
        <v>45854</v>
      </c>
      <c r="BI5" s="33">
        <f t="shared" ca="1" si="2"/>
        <v>45855</v>
      </c>
      <c r="BJ5" s="33">
        <f t="shared" ca="1" si="2"/>
        <v>45856</v>
      </c>
      <c r="BK5" s="33">
        <f t="shared" ca="1" si="2"/>
        <v>45857</v>
      </c>
      <c r="BL5" s="34">
        <f t="shared" ca="1" si="2"/>
        <v>45858</v>
      </c>
    </row>
    <row r="6" spans="1:64" ht="30" customHeight="1" thickBot="1" x14ac:dyDescent="0.35">
      <c r="A6" s="23" t="s">
        <v>4</v>
      </c>
      <c r="B6" s="8" t="s">
        <v>13</v>
      </c>
      <c r="C6" s="9" t="s">
        <v>16</v>
      </c>
      <c r="D6" s="9" t="s">
        <v>17</v>
      </c>
      <c r="E6" s="9" t="s">
        <v>18</v>
      </c>
      <c r="F6" s="9" t="s">
        <v>19</v>
      </c>
      <c r="G6" s="9"/>
      <c r="H6" s="9" t="s">
        <v>20</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35">
      <c r="A7" s="22" t="s">
        <v>5</v>
      </c>
      <c r="C7" s="2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5">
      <c r="A8" s="23" t="s">
        <v>6</v>
      </c>
      <c r="B8" s="55" t="s">
        <v>59</v>
      </c>
      <c r="C8" s="56"/>
      <c r="D8" s="57"/>
      <c r="E8" s="58"/>
      <c r="F8" s="59"/>
      <c r="G8" s="61"/>
      <c r="H8" s="61" t="str">
        <f t="shared" ref="H8:H28" si="6">IF(OR(ISBLANK(task_start),ISBLANK(task_end)),"",task_end-task_start+1)</f>
        <v/>
      </c>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1:64" s="3" customFormat="1" ht="30" customHeight="1" thickBot="1" x14ac:dyDescent="0.35">
      <c r="A9" s="23" t="s">
        <v>7</v>
      </c>
      <c r="B9" s="52" t="s">
        <v>38</v>
      </c>
      <c r="C9" s="50"/>
      <c r="D9" s="51"/>
      <c r="E9" s="53">
        <f ca="1">Project_Start</f>
        <v>45804</v>
      </c>
      <c r="F9" s="53">
        <f ca="1">E9+3</f>
        <v>45807</v>
      </c>
      <c r="G9" s="61"/>
      <c r="H9" s="61">
        <f t="shared" ca="1" si="6"/>
        <v>4</v>
      </c>
      <c r="I9" s="62"/>
      <c r="J9" s="71"/>
      <c r="K9" s="70" t="s">
        <v>60</v>
      </c>
      <c r="L9" s="70" t="s">
        <v>61</v>
      </c>
      <c r="M9" s="70"/>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1:64" s="3" customFormat="1" ht="30" customHeight="1" thickBot="1" x14ac:dyDescent="0.35">
      <c r="A10" s="23" t="s">
        <v>8</v>
      </c>
      <c r="B10" s="52" t="s">
        <v>39</v>
      </c>
      <c r="C10" s="50"/>
      <c r="D10" s="51"/>
      <c r="E10" s="53">
        <f ca="1">F9</f>
        <v>45807</v>
      </c>
      <c r="F10" s="53">
        <f ca="1">E10+2</f>
        <v>45809</v>
      </c>
      <c r="G10" s="61"/>
      <c r="H10" s="61">
        <f t="shared" ca="1" si="6"/>
        <v>3</v>
      </c>
      <c r="I10" s="62"/>
      <c r="J10" s="62"/>
      <c r="K10" s="62"/>
      <c r="L10" s="62"/>
      <c r="M10" s="62"/>
      <c r="N10" s="62"/>
      <c r="O10" s="62"/>
      <c r="P10" s="62"/>
      <c r="Q10" s="62"/>
      <c r="R10" s="62"/>
      <c r="S10" s="62"/>
      <c r="T10" s="62"/>
      <c r="U10" s="64"/>
      <c r="V10" s="64"/>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1:64" s="3" customFormat="1" ht="30" customHeight="1" thickBot="1" x14ac:dyDescent="0.35">
      <c r="A11" s="22"/>
      <c r="B11" s="52" t="s">
        <v>40</v>
      </c>
      <c r="C11" s="50"/>
      <c r="D11" s="51"/>
      <c r="E11" s="53">
        <f ca="1">F10</f>
        <v>45809</v>
      </c>
      <c r="F11" s="53">
        <f ca="1">E11+4</f>
        <v>45813</v>
      </c>
      <c r="G11" s="61"/>
      <c r="H11" s="61">
        <f t="shared" ca="1" si="6"/>
        <v>5</v>
      </c>
      <c r="I11" s="62"/>
      <c r="J11" s="62"/>
      <c r="K11" s="62"/>
      <c r="L11" s="62"/>
      <c r="M11" s="62"/>
      <c r="N11" s="62"/>
      <c r="O11" s="63"/>
      <c r="P11" s="63"/>
      <c r="Q11" s="63"/>
      <c r="R11" s="63"/>
      <c r="S11" s="63"/>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1:64" s="3" customFormat="1" ht="30" customHeight="1" thickBot="1" x14ac:dyDescent="0.35">
      <c r="A12" s="22"/>
      <c r="B12" s="52" t="s">
        <v>41</v>
      </c>
      <c r="C12" s="50"/>
      <c r="D12" s="51"/>
      <c r="E12" s="53">
        <f ca="1">F11</f>
        <v>45813</v>
      </c>
      <c r="F12" s="53">
        <f ca="1">E12+5</f>
        <v>45818</v>
      </c>
      <c r="G12" s="61"/>
      <c r="H12" s="61">
        <f t="shared" ca="1" si="6"/>
        <v>6</v>
      </c>
      <c r="I12" s="62"/>
      <c r="J12" s="62"/>
      <c r="K12" s="62"/>
      <c r="L12" s="62"/>
      <c r="M12" s="62"/>
      <c r="N12" s="62"/>
      <c r="O12" s="62"/>
      <c r="P12" s="62"/>
      <c r="Q12" s="62"/>
      <c r="R12" s="62"/>
      <c r="S12" s="62"/>
      <c r="T12" s="62"/>
      <c r="U12" s="62"/>
      <c r="V12" s="62"/>
      <c r="W12" s="62"/>
      <c r="X12" s="62"/>
      <c r="Y12" s="64"/>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1:64" s="3" customFormat="1" ht="30" customHeight="1" thickBot="1" x14ac:dyDescent="0.35">
      <c r="A13" s="22"/>
      <c r="B13" s="52" t="s">
        <v>42</v>
      </c>
      <c r="C13" s="50"/>
      <c r="D13" s="51"/>
      <c r="E13" s="53">
        <v>36651</v>
      </c>
      <c r="F13" s="53">
        <v>45823</v>
      </c>
      <c r="G13" s="39"/>
      <c r="H13" s="39"/>
      <c r="I13" s="41" t="s">
        <v>42</v>
      </c>
      <c r="J13" s="41" t="s">
        <v>42</v>
      </c>
      <c r="K13" s="41" t="s">
        <v>42</v>
      </c>
      <c r="L13" s="41" t="s">
        <v>42</v>
      </c>
      <c r="M13" s="41" t="s">
        <v>42</v>
      </c>
      <c r="N13" s="41" t="s">
        <v>42</v>
      </c>
      <c r="O13" s="41" t="s">
        <v>42</v>
      </c>
      <c r="P13" s="41" t="s">
        <v>42</v>
      </c>
      <c r="Q13" s="41" t="s">
        <v>42</v>
      </c>
      <c r="R13" s="41" t="s">
        <v>42</v>
      </c>
      <c r="S13" s="41" t="s">
        <v>42</v>
      </c>
      <c r="T13" s="41" t="s">
        <v>42</v>
      </c>
      <c r="U13" s="41" t="s">
        <v>42</v>
      </c>
      <c r="V13" s="41" t="s">
        <v>42</v>
      </c>
      <c r="W13" s="41" t="s">
        <v>42</v>
      </c>
      <c r="X13" s="41" t="s">
        <v>42</v>
      </c>
      <c r="Y13" s="41" t="s">
        <v>42</v>
      </c>
      <c r="Z13" s="65" t="s">
        <v>42</v>
      </c>
      <c r="AA13" s="66"/>
      <c r="AB13" s="66"/>
      <c r="AC13" s="66"/>
      <c r="AD13" s="66"/>
      <c r="AE13" s="66"/>
      <c r="AF13" s="66"/>
      <c r="AG13" s="66"/>
      <c r="AH13" s="67"/>
      <c r="AI13" s="67"/>
      <c r="AJ13" s="67"/>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thickBot="1" x14ac:dyDescent="0.35">
      <c r="A14" s="23" t="s">
        <v>9</v>
      </c>
      <c r="B14" s="52" t="s">
        <v>44</v>
      </c>
      <c r="C14" s="52"/>
      <c r="D14" s="52"/>
      <c r="E14" s="54">
        <v>45813</v>
      </c>
      <c r="F14" s="54">
        <v>45819</v>
      </c>
      <c r="G14" s="41"/>
      <c r="H14" s="41" t="s">
        <v>42</v>
      </c>
      <c r="I14" s="62"/>
      <c r="J14" s="62"/>
      <c r="K14" s="62"/>
      <c r="L14" s="62"/>
      <c r="M14" s="62"/>
      <c r="N14" s="62"/>
      <c r="O14" s="62"/>
      <c r="P14" s="62"/>
      <c r="Q14" s="62"/>
      <c r="R14" s="62"/>
      <c r="S14" s="62"/>
      <c r="T14" s="62"/>
      <c r="U14" s="62"/>
      <c r="V14" s="62"/>
      <c r="W14" s="62"/>
      <c r="X14" s="62"/>
      <c r="Y14" s="62"/>
      <c r="Z14" s="62"/>
      <c r="AA14" s="68" t="s">
        <v>42</v>
      </c>
      <c r="AB14" s="68" t="s">
        <v>42</v>
      </c>
      <c r="AC14" s="68" t="s">
        <v>42</v>
      </c>
      <c r="AD14" s="68" t="s">
        <v>42</v>
      </c>
      <c r="AE14" s="68" t="s">
        <v>42</v>
      </c>
      <c r="AF14" s="68" t="s">
        <v>42</v>
      </c>
      <c r="AG14" s="41" t="s">
        <v>42</v>
      </c>
      <c r="AH14" s="41" t="s">
        <v>42</v>
      </c>
      <c r="AI14" s="41" t="s">
        <v>42</v>
      </c>
      <c r="AJ14" s="41" t="s">
        <v>42</v>
      </c>
      <c r="AK14" s="41" t="s">
        <v>42</v>
      </c>
      <c r="AL14" s="41" t="s">
        <v>42</v>
      </c>
      <c r="AM14" s="41" t="s">
        <v>42</v>
      </c>
      <c r="AN14" s="41" t="s">
        <v>42</v>
      </c>
      <c r="AO14" s="41" t="s">
        <v>42</v>
      </c>
      <c r="AP14" s="41" t="s">
        <v>42</v>
      </c>
      <c r="AQ14" s="41" t="s">
        <v>42</v>
      </c>
      <c r="AR14" s="41" t="s">
        <v>42</v>
      </c>
      <c r="AS14" s="41" t="s">
        <v>42</v>
      </c>
      <c r="AT14" s="41" t="s">
        <v>42</v>
      </c>
      <c r="AU14" s="41" t="s">
        <v>42</v>
      </c>
      <c r="AV14" s="41" t="s">
        <v>42</v>
      </c>
      <c r="AW14" s="41" t="s">
        <v>42</v>
      </c>
      <c r="AX14" s="41" t="s">
        <v>42</v>
      </c>
      <c r="AY14" s="41" t="s">
        <v>42</v>
      </c>
      <c r="AZ14" s="41" t="s">
        <v>42</v>
      </c>
      <c r="BA14" s="41" t="s">
        <v>42</v>
      </c>
      <c r="BB14" s="41" t="s">
        <v>42</v>
      </c>
      <c r="BC14" s="41" t="s">
        <v>42</v>
      </c>
      <c r="BD14" s="41" t="s">
        <v>42</v>
      </c>
      <c r="BE14" s="41" t="s">
        <v>42</v>
      </c>
      <c r="BF14" s="41" t="s">
        <v>42</v>
      </c>
      <c r="BG14" s="41" t="s">
        <v>42</v>
      </c>
      <c r="BH14" s="41" t="s">
        <v>42</v>
      </c>
      <c r="BI14" s="41" t="s">
        <v>42</v>
      </c>
      <c r="BJ14" s="41" t="s">
        <v>42</v>
      </c>
      <c r="BK14" s="41" t="s">
        <v>42</v>
      </c>
      <c r="BL14" s="41" t="s">
        <v>42</v>
      </c>
    </row>
    <row r="15" spans="1:64" s="3" customFormat="1" ht="30" customHeight="1" thickBot="1" x14ac:dyDescent="0.35">
      <c r="A15" s="23"/>
      <c r="B15" s="55" t="s">
        <v>43</v>
      </c>
      <c r="C15" s="56"/>
      <c r="D15" s="57"/>
      <c r="E15" s="58"/>
      <c r="F15" s="59"/>
      <c r="G15" s="61"/>
      <c r="H15" s="61" t="str">
        <f t="shared" si="6"/>
        <v/>
      </c>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1:64" s="3" customFormat="1" ht="30" customHeight="1" thickBot="1" x14ac:dyDescent="0.35">
      <c r="A16" s="22"/>
      <c r="B16" s="52" t="s">
        <v>45</v>
      </c>
      <c r="C16" s="50"/>
      <c r="D16" s="51"/>
      <c r="E16" s="53">
        <f>E14+1</f>
        <v>45814</v>
      </c>
      <c r="F16" s="53">
        <v>45824</v>
      </c>
      <c r="G16" s="61"/>
      <c r="H16" s="61">
        <f t="shared" si="6"/>
        <v>11</v>
      </c>
      <c r="I16" s="62"/>
      <c r="J16" s="62"/>
      <c r="K16" s="62"/>
      <c r="L16" s="62"/>
      <c r="M16" s="62"/>
      <c r="N16" s="62"/>
      <c r="O16" s="62"/>
      <c r="P16" s="62"/>
      <c r="Q16" s="62"/>
      <c r="R16" s="62"/>
      <c r="S16" s="62"/>
      <c r="T16" s="62"/>
      <c r="U16" s="64"/>
      <c r="V16" s="64"/>
      <c r="W16" s="62"/>
      <c r="X16" s="62"/>
      <c r="Y16" s="62"/>
      <c r="Z16" s="62"/>
      <c r="AA16" s="62"/>
      <c r="AB16" s="42"/>
      <c r="AC16" s="42"/>
      <c r="AD16" s="62"/>
      <c r="AE16" s="62"/>
      <c r="AF16" s="62"/>
      <c r="AG16" s="69"/>
      <c r="AH16" s="69"/>
      <c r="AI16" s="69"/>
      <c r="AJ16" s="69"/>
      <c r="AK16" s="69"/>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9" s="3" customFormat="1" ht="30" customHeight="1" thickBot="1" x14ac:dyDescent="0.35">
      <c r="A17" s="22"/>
      <c r="B17" s="52" t="s">
        <v>46</v>
      </c>
      <c r="C17" s="50"/>
      <c r="D17" s="51"/>
      <c r="E17" s="53">
        <f>E16+2</f>
        <v>45816</v>
      </c>
      <c r="F17" s="53">
        <f>E17+5</f>
        <v>45821</v>
      </c>
      <c r="G17" s="61"/>
      <c r="H17" s="61">
        <f t="shared" si="6"/>
        <v>6</v>
      </c>
      <c r="I17" s="62"/>
      <c r="J17" s="62"/>
      <c r="K17" s="62"/>
      <c r="L17" s="62"/>
      <c r="M17" s="62"/>
      <c r="N17" s="62"/>
      <c r="O17" s="62"/>
      <c r="P17" s="62"/>
      <c r="Q17" s="62"/>
      <c r="R17" s="62"/>
      <c r="S17" s="62"/>
      <c r="T17" s="62"/>
      <c r="U17" s="62"/>
      <c r="V17" s="62"/>
      <c r="W17" s="62"/>
      <c r="X17" s="62"/>
      <c r="Y17" s="62"/>
      <c r="Z17" s="62"/>
      <c r="AA17" s="62"/>
      <c r="AB17" s="62"/>
      <c r="AC17" s="63"/>
      <c r="AD17" s="63"/>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1:69" s="3" customFormat="1" ht="30" customHeight="1" thickBot="1" x14ac:dyDescent="0.35">
      <c r="A18" s="22"/>
      <c r="B18" s="52" t="s">
        <v>47</v>
      </c>
      <c r="C18" s="50"/>
      <c r="D18" s="51"/>
      <c r="E18" s="53">
        <f>F17</f>
        <v>45821</v>
      </c>
      <c r="F18" s="53">
        <v>45838</v>
      </c>
      <c r="G18" s="61"/>
      <c r="H18" s="61">
        <f t="shared" si="6"/>
        <v>18</v>
      </c>
      <c r="I18" s="62"/>
      <c r="J18" s="62"/>
      <c r="K18" s="62"/>
      <c r="L18" s="62"/>
      <c r="M18" s="62"/>
      <c r="N18" s="62"/>
      <c r="O18" s="62"/>
      <c r="P18" s="62"/>
      <c r="Q18" s="62"/>
      <c r="R18" s="62"/>
      <c r="S18" s="62"/>
      <c r="T18" s="62"/>
      <c r="U18" s="62"/>
      <c r="V18" s="62"/>
      <c r="W18" s="62"/>
      <c r="X18" s="62"/>
      <c r="Y18" s="64"/>
      <c r="Z18" s="62"/>
      <c r="AA18" s="62"/>
      <c r="AB18" s="62"/>
      <c r="AC18" s="62"/>
      <c r="AD18" s="62"/>
      <c r="AE18" s="62"/>
      <c r="AF18" s="62"/>
      <c r="AG18" s="62"/>
      <c r="AH18" s="62"/>
      <c r="AI18" s="62"/>
      <c r="AJ18" s="62"/>
      <c r="AK18" s="62"/>
      <c r="AL18" s="69"/>
      <c r="AM18" s="69"/>
      <c r="AN18" s="69"/>
      <c r="AO18" s="69"/>
      <c r="AP18" s="69"/>
      <c r="AQ18" s="69"/>
      <c r="AR18" s="69"/>
      <c r="AS18" s="69"/>
      <c r="AT18" s="69"/>
      <c r="AU18" s="69"/>
      <c r="AV18" s="69"/>
      <c r="AW18" s="69"/>
      <c r="AX18" s="69"/>
      <c r="AY18" s="69"/>
      <c r="AZ18" s="62"/>
      <c r="BA18" s="62"/>
      <c r="BB18" s="62"/>
      <c r="BC18" s="62"/>
      <c r="BD18" s="62"/>
      <c r="BE18" s="62"/>
      <c r="BF18" s="62"/>
      <c r="BG18" s="62"/>
      <c r="BH18" s="62"/>
      <c r="BI18" s="62"/>
      <c r="BJ18" s="62"/>
      <c r="BK18" s="62"/>
      <c r="BL18" s="62"/>
    </row>
    <row r="19" spans="1:69" s="3" customFormat="1" ht="30" customHeight="1" thickBot="1" x14ac:dyDescent="0.35">
      <c r="A19" s="22"/>
      <c r="B19" s="52" t="s">
        <v>48</v>
      </c>
      <c r="C19" s="50"/>
      <c r="D19" s="51"/>
      <c r="E19" s="53">
        <v>45839</v>
      </c>
      <c r="F19" s="53">
        <v>45815</v>
      </c>
      <c r="G19" s="61"/>
      <c r="H19" s="61">
        <f t="shared" si="6"/>
        <v>-23</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9"/>
      <c r="AW19" s="69"/>
      <c r="AX19" s="69"/>
      <c r="AY19" s="69"/>
      <c r="AZ19" s="62"/>
      <c r="BA19" s="62"/>
      <c r="BB19" s="62"/>
      <c r="BC19" s="62"/>
      <c r="BD19" s="62"/>
      <c r="BE19" s="62"/>
      <c r="BF19" s="62"/>
      <c r="BG19" s="62"/>
      <c r="BH19" s="62"/>
      <c r="BI19" s="62"/>
      <c r="BJ19" s="62"/>
      <c r="BK19" s="62"/>
      <c r="BL19" s="62"/>
    </row>
    <row r="20" spans="1:69" s="3" customFormat="1" ht="30" customHeight="1" thickBot="1" x14ac:dyDescent="0.35">
      <c r="A20" s="22" t="s">
        <v>10</v>
      </c>
      <c r="B20" s="52" t="s">
        <v>50</v>
      </c>
      <c r="C20" s="50"/>
      <c r="D20" s="51"/>
      <c r="E20" s="53">
        <v>45835</v>
      </c>
      <c r="F20" s="53">
        <v>45838</v>
      </c>
      <c r="G20" s="61"/>
      <c r="H20" s="61">
        <f t="shared" si="6"/>
        <v>4</v>
      </c>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1:69" s="3" customFormat="1" ht="30" customHeight="1" thickBot="1" x14ac:dyDescent="0.35">
      <c r="A21" s="22"/>
      <c r="B21" s="52" t="s">
        <v>49</v>
      </c>
      <c r="C21" s="50"/>
      <c r="D21" s="51"/>
      <c r="E21" s="53">
        <f>E19</f>
        <v>45839</v>
      </c>
      <c r="F21" s="53">
        <f>E21+3</f>
        <v>45842</v>
      </c>
      <c r="G21" s="61"/>
      <c r="H21" s="61">
        <f t="shared" si="6"/>
        <v>4</v>
      </c>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1:69" s="3" customFormat="1" ht="30" customHeight="1" thickBot="1" x14ac:dyDescent="0.35">
      <c r="A22" s="22"/>
      <c r="B22" s="55" t="s">
        <v>51</v>
      </c>
      <c r="C22" s="56"/>
      <c r="D22" s="57"/>
      <c r="E22" s="58"/>
      <c r="F22" s="59"/>
      <c r="G22" s="61"/>
      <c r="H22" s="61" t="str">
        <f t="shared" si="6"/>
        <v/>
      </c>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1:69" s="3" customFormat="1" ht="30" customHeight="1" thickBot="1" x14ac:dyDescent="0.35">
      <c r="A23" s="22"/>
      <c r="B23" s="52" t="s">
        <v>52</v>
      </c>
      <c r="C23" s="50"/>
      <c r="D23" s="51"/>
      <c r="E23" s="53">
        <f ca="1">E9+15</f>
        <v>45819</v>
      </c>
      <c r="F23" s="53">
        <f ca="1">E23+5</f>
        <v>45824</v>
      </c>
      <c r="G23" s="61"/>
      <c r="H23" s="61">
        <f t="shared" ca="1" si="6"/>
        <v>6</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1:69" s="3" customFormat="1" ht="30" customHeight="1" thickBot="1" x14ac:dyDescent="0.35">
      <c r="A24" s="22"/>
      <c r="B24" s="52" t="s">
        <v>53</v>
      </c>
      <c r="C24" s="50"/>
      <c r="D24" s="51"/>
      <c r="E24" s="53">
        <f ca="1">F23+1</f>
        <v>45825</v>
      </c>
      <c r="F24" s="53">
        <f ca="1">E24+4</f>
        <v>45829</v>
      </c>
      <c r="G24" s="61"/>
      <c r="H24" s="61">
        <f t="shared" ca="1" si="6"/>
        <v>5</v>
      </c>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1:69" s="3" customFormat="1" ht="30" customHeight="1" thickBot="1" x14ac:dyDescent="0.35">
      <c r="A25" s="22"/>
      <c r="B25" s="52" t="s">
        <v>54</v>
      </c>
      <c r="C25" s="50"/>
      <c r="D25" s="51"/>
      <c r="E25" s="53">
        <f ca="1">E24+5</f>
        <v>45830</v>
      </c>
      <c r="F25" s="53">
        <f ca="1">E25+5</f>
        <v>45835</v>
      </c>
      <c r="G25" s="61"/>
      <c r="H25" s="61">
        <f t="shared" ca="1" si="6"/>
        <v>6</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9" s="3" customFormat="1" ht="30" customHeight="1" thickBot="1" x14ac:dyDescent="0.35">
      <c r="A26" s="22" t="s">
        <v>10</v>
      </c>
      <c r="B26" s="52" t="s">
        <v>57</v>
      </c>
      <c r="C26" s="50"/>
      <c r="D26" s="51"/>
      <c r="E26" s="53">
        <v>45828</v>
      </c>
      <c r="F26" s="53">
        <v>45831</v>
      </c>
      <c r="G26" s="61"/>
      <c r="H26" s="61">
        <f t="shared" si="6"/>
        <v>4</v>
      </c>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9"/>
      <c r="AP26" s="69"/>
      <c r="AQ26" s="69"/>
      <c r="AR26" s="69"/>
      <c r="AS26" s="62"/>
      <c r="AT26" s="62"/>
      <c r="AU26" s="62"/>
      <c r="AV26" s="62"/>
      <c r="AW26" s="62"/>
      <c r="AX26" s="62"/>
      <c r="AY26" s="62"/>
      <c r="AZ26" s="62"/>
      <c r="BA26" s="62"/>
      <c r="BB26" s="62"/>
      <c r="BC26" s="62"/>
      <c r="BD26" s="62"/>
      <c r="BE26" s="62"/>
      <c r="BF26" s="62"/>
      <c r="BG26" s="62"/>
      <c r="BH26" s="62"/>
      <c r="BI26" s="62"/>
      <c r="BJ26" s="62"/>
      <c r="BK26" s="62"/>
      <c r="BL26" s="62"/>
    </row>
    <row r="27" spans="1:69" s="3" customFormat="1" ht="30" customHeight="1" thickBot="1" x14ac:dyDescent="0.35">
      <c r="A27" s="22"/>
      <c r="B27" s="52" t="s">
        <v>55</v>
      </c>
      <c r="C27" s="50"/>
      <c r="D27" s="51"/>
      <c r="E27" s="53">
        <f ca="1">F25+1</f>
        <v>45836</v>
      </c>
      <c r="F27" s="53">
        <f ca="1">E27+4</f>
        <v>45840</v>
      </c>
      <c r="G27" s="61"/>
      <c r="H27" s="61">
        <f t="shared" ca="1" si="6"/>
        <v>5</v>
      </c>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row>
    <row r="28" spans="1:69" s="3" customFormat="1" ht="30" customHeight="1" thickBot="1" x14ac:dyDescent="0.35">
      <c r="A28" s="22"/>
      <c r="B28" s="52" t="s">
        <v>56</v>
      </c>
      <c r="C28" s="50"/>
      <c r="D28" s="51"/>
      <c r="E28" s="53">
        <f ca="1">E25</f>
        <v>45830</v>
      </c>
      <c r="F28" s="53">
        <f ca="1">E28+4</f>
        <v>45834</v>
      </c>
      <c r="G28" s="61"/>
      <c r="H28" s="61">
        <f t="shared" ca="1" si="6"/>
        <v>5</v>
      </c>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1:69" s="3" customFormat="1" ht="30" customHeight="1" thickBot="1" x14ac:dyDescent="0.35">
      <c r="A29" s="22"/>
      <c r="B29" s="29"/>
      <c r="C29" s="28"/>
      <c r="D29" s="35"/>
      <c r="E29" s="36"/>
      <c r="F29" s="36"/>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9" s="3" customFormat="1" ht="30" customHeight="1" x14ac:dyDescent="0.3">
      <c r="A30" s="22"/>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9" s="3" customFormat="1" ht="30" customHeight="1" x14ac:dyDescent="0.3">
      <c r="A31" s="22"/>
      <c r="B31"/>
      <c r="C31" s="11"/>
      <c r="D31"/>
      <c r="E31" s="5"/>
      <c r="F31" s="24"/>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row>
    <row r="32" spans="1:69" s="3" customFormat="1" ht="30" customHeight="1" x14ac:dyDescent="0.3">
      <c r="A32" s="22" t="s">
        <v>11</v>
      </c>
      <c r="B32"/>
      <c r="C32" s="1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row>
    <row r="33" spans="1:69" s="3" customFormat="1" ht="30" customHeight="1" x14ac:dyDescent="0.3">
      <c r="A33" s="23" t="s">
        <v>12</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3 D15:D29">
    <cfRule type="dataBar" priority="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B13:BL13 I14:Z28 AA20:BL28 AA19:AG19 AK19:AM19 AO19:AZ19 I11:BL12 I10:L10 S10:BL10 AA15:BL15 AL16:BL16 AA18:BL18 AJ17:BL17 AA17:AH17 BG19:BL19 I5:BL8 L9:BL9 I9">
    <cfRule type="expression" dxfId="44" priority="99">
      <formula>AND(TODAY()&gt;=I$5,TODAY()&lt;J$5)</formula>
    </cfRule>
  </conditionalFormatting>
  <conditionalFormatting sqref="AB13:BL13 I14:Z28 AA20:BL28 AA19:AG19 AK19:AM19 AO19:AZ19 I11:BL12 I10:L10 S10:BL10 AA15:BL15 AL16:BL16 AA18:BL18 AJ17:BL17 AA17:AH17 BG19:BL19 I7:BL8 L9:BL9 I9">
    <cfRule type="expression" dxfId="43" priority="93">
      <formula>AND(task_start&lt;=I$5,ROUNDDOWN((task_end-task_start+1)*task_progress,0)+task_start-1&gt;=I$5)</formula>
    </cfRule>
    <cfRule type="expression" dxfId="42" priority="94" stopIfTrue="1">
      <formula>AND(task_end&gt;=I$5,task_start&lt;J$5)</formula>
    </cfRule>
  </conditionalFormatting>
  <conditionalFormatting sqref="AA13 AB16:AK16 K9">
    <cfRule type="expression" dxfId="41" priority="101">
      <formula>AND(TODAY()&gt;=J$5,TODAY()&lt;K$5)</formula>
    </cfRule>
  </conditionalFormatting>
  <conditionalFormatting sqref="AA13 AB16:AK16 K9">
    <cfRule type="expression" dxfId="40" priority="106">
      <formula>AND(task_start&lt;=J$5,ROUNDDOWN((task_end-task_start+1)*task_progress,0)+task_start-1&gt;=J$5)</formula>
    </cfRule>
    <cfRule type="expression" dxfId="39" priority="107" stopIfTrue="1">
      <formula>AND(task_end&gt;=J$5,task_start&lt;K$5)</formula>
    </cfRule>
  </conditionalFormatting>
  <conditionalFormatting sqref="BA19">
    <cfRule type="expression" dxfId="38" priority="109">
      <formula>AND(TODAY()&gt;=AH$5,TODAY()&lt;AI$5)</formula>
    </cfRule>
  </conditionalFormatting>
  <conditionalFormatting sqref="BA19">
    <cfRule type="expression" dxfId="37" priority="113">
      <formula>AND(task_start&lt;=AH$5,ROUNDDOWN((task_end-task_start+1)*task_progress,0)+task_start-1&gt;=AH$5)</formula>
    </cfRule>
    <cfRule type="expression" dxfId="36" priority="114" stopIfTrue="1">
      <formula>AND(task_end&gt;=AH$5,task_start&lt;AI$5)</formula>
    </cfRule>
  </conditionalFormatting>
  <conditionalFormatting sqref="AZ19">
    <cfRule type="expression" dxfId="35" priority="115">
      <formula>AND(TODAY()&gt;=AI$5,TODAY()&lt;AJ$5)</formula>
    </cfRule>
  </conditionalFormatting>
  <conditionalFormatting sqref="AZ19">
    <cfRule type="expression" dxfId="34" priority="116">
      <formula>AND(task_start&lt;=AI$5,ROUNDDOWN((task_end-task_start+1)*task_progress,0)+task_start-1&gt;=AI$5)</formula>
    </cfRule>
    <cfRule type="expression" dxfId="33" priority="117" stopIfTrue="1">
      <formula>AND(task_end&gt;=AI$5,task_start&lt;AJ$5)</formula>
    </cfRule>
  </conditionalFormatting>
  <conditionalFormatting sqref="BA19">
    <cfRule type="expression" dxfId="32" priority="119">
      <formula>AND(TODAY()&gt;=AN$5,TODAY()&lt;AO$5)</formula>
    </cfRule>
  </conditionalFormatting>
  <conditionalFormatting sqref="BA19">
    <cfRule type="expression" dxfId="31" priority="122">
      <formula>AND(task_start&lt;=AN$5,ROUNDDOWN((task_end-task_start+1)*task_progress,0)+task_start-1&gt;=AN$5)</formula>
    </cfRule>
    <cfRule type="expression" dxfId="30" priority="123" stopIfTrue="1">
      <formula>AND(task_end&gt;=AN$5,task_start&lt;AO$5)</formula>
    </cfRule>
  </conditionalFormatting>
  <conditionalFormatting sqref="BB19">
    <cfRule type="expression" dxfId="29" priority="46">
      <formula>AND(TODAY()&gt;=AJ$5,TODAY()&lt;AK$5)</formula>
    </cfRule>
  </conditionalFormatting>
  <conditionalFormatting sqref="BB19">
    <cfRule type="expression" dxfId="28" priority="47">
      <formula>AND(task_start&lt;=AJ$5,ROUNDDOWN((task_end-task_start+1)*task_progress,0)+task_start-1&gt;=AJ$5)</formula>
    </cfRule>
    <cfRule type="expression" dxfId="27" priority="48" stopIfTrue="1">
      <formula>AND(task_end&gt;=AJ$5,task_start&lt;AK$5)</formula>
    </cfRule>
  </conditionalFormatting>
  <conditionalFormatting sqref="BB19">
    <cfRule type="expression" dxfId="26" priority="52">
      <formula>AND(TODAY()&gt;=AP$5,TODAY()&lt;AQ$5)</formula>
    </cfRule>
  </conditionalFormatting>
  <conditionalFormatting sqref="BB19">
    <cfRule type="expression" dxfId="25" priority="53">
      <formula>AND(task_start&lt;=AP$5,ROUNDDOWN((task_end-task_start+1)*task_progress,0)+task_start-1&gt;=AP$5)</formula>
    </cfRule>
    <cfRule type="expression" dxfId="24" priority="54" stopIfTrue="1">
      <formula>AND(task_end&gt;=AP$5,task_start&lt;AQ$5)</formula>
    </cfRule>
  </conditionalFormatting>
  <conditionalFormatting sqref="AV19">
    <cfRule type="expression" dxfId="23" priority="1">
      <formula>AND(TODAY()&gt;=AK$5,TODAY()&lt;AL$5)</formula>
    </cfRule>
  </conditionalFormatting>
  <conditionalFormatting sqref="AV19">
    <cfRule type="expression" dxfId="22" priority="2">
      <formula>AND(task_start&lt;=AK$5,ROUNDDOWN((task_end-task_start+1)*task_progress,0)+task_start-1&gt;=AK$5)</formula>
    </cfRule>
    <cfRule type="expression" dxfId="21" priority="3" stopIfTrue="1">
      <formula>AND(task_end&gt;=AK$5,task_start&lt;AL$5)</formula>
    </cfRule>
  </conditionalFormatting>
  <conditionalFormatting sqref="AV19">
    <cfRule type="expression" dxfId="20" priority="4">
      <formula>AND(TODAY()&gt;=AQ$5,TODAY()&lt;AR$5)</formula>
    </cfRule>
  </conditionalFormatting>
  <conditionalFormatting sqref="AV19">
    <cfRule type="expression" dxfId="19" priority="5">
      <formula>AND(task_start&lt;=AQ$5,ROUNDDOWN((task_end-task_start+1)*task_progress,0)+task_start-1&gt;=AQ$5)</formula>
    </cfRule>
    <cfRule type="expression" dxfId="18" priority="6" stopIfTrue="1">
      <formula>AND(task_end&gt;=AQ$5,task_start&lt;AR$5)</formula>
    </cfRule>
  </conditionalFormatting>
  <conditionalFormatting sqref="AW19">
    <cfRule type="expression" dxfId="17" priority="16">
      <formula>AND(TODAY()&gt;=AK$5,TODAY()&lt;AL$5)</formula>
    </cfRule>
  </conditionalFormatting>
  <conditionalFormatting sqref="AW19">
    <cfRule type="expression" dxfId="16" priority="17">
      <formula>AND(task_start&lt;=AK$5,ROUNDDOWN((task_end-task_start+1)*task_progress,0)+task_start-1&gt;=AK$5)</formula>
    </cfRule>
    <cfRule type="expression" dxfId="15" priority="18" stopIfTrue="1">
      <formula>AND(task_end&gt;=AK$5,task_start&lt;AL$5)</formula>
    </cfRule>
  </conditionalFormatting>
  <conditionalFormatting sqref="AW19">
    <cfRule type="expression" dxfId="14" priority="22">
      <formula>AND(TODAY()&gt;=AQ$5,TODAY()&lt;AR$5)</formula>
    </cfRule>
  </conditionalFormatting>
  <conditionalFormatting sqref="AW19">
    <cfRule type="expression" dxfId="13" priority="23">
      <formula>AND(task_start&lt;=AQ$5,ROUNDDOWN((task_end-task_start+1)*task_progress,0)+task_start-1&gt;=AQ$5)</formula>
    </cfRule>
    <cfRule type="expression" dxfId="12" priority="24" stopIfTrue="1">
      <formula>AND(task_end&gt;=AQ$5,task_start&lt;AR$5)</formula>
    </cfRule>
  </conditionalFormatting>
  <conditionalFormatting sqref="AX19">
    <cfRule type="expression" dxfId="11" priority="7">
      <formula>AND(TODAY()&gt;=AM$5,TODAY()&lt;AN$5)</formula>
    </cfRule>
  </conditionalFormatting>
  <conditionalFormatting sqref="AX19">
    <cfRule type="expression" dxfId="10" priority="8">
      <formula>AND(task_start&lt;=AM$5,ROUNDDOWN((task_end-task_start+1)*task_progress,0)+task_start-1&gt;=AM$5)</formula>
    </cfRule>
    <cfRule type="expression" dxfId="9" priority="9" stopIfTrue="1">
      <formula>AND(task_end&gt;=AM$5,task_start&lt;AN$5)</formula>
    </cfRule>
  </conditionalFormatting>
  <conditionalFormatting sqref="AX19">
    <cfRule type="expression" dxfId="8" priority="10">
      <formula>AND(TODAY()&gt;=AS$5,TODAY()&lt;AT$5)</formula>
    </cfRule>
  </conditionalFormatting>
  <conditionalFormatting sqref="AX19">
    <cfRule type="expression" dxfId="7" priority="11">
      <formula>AND(task_start&lt;=AS$5,ROUNDDOWN((task_end-task_start+1)*task_progress,0)+task_start-1&gt;=AS$5)</formula>
    </cfRule>
    <cfRule type="expression" dxfId="6" priority="12" stopIfTrue="1">
      <formula>AND(task_end&gt;=AS$5,task_start&lt;AT$5)</formula>
    </cfRule>
  </conditionalFormatting>
  <conditionalFormatting sqref="P10:R10">
    <cfRule type="expression" dxfId="5" priority="125">
      <formula>AND(TODAY()&gt;=P$5,TODAY()&lt;Q$5)</formula>
    </cfRule>
  </conditionalFormatting>
  <conditionalFormatting sqref="P10:R10">
    <cfRule type="expression" dxfId="4" priority="128">
      <formula>AND(task_start&lt;=P$5,ROUNDDOWN((task_end-task_start+1)*task_progress,0)+task_start-1&gt;=P$5)</formula>
    </cfRule>
    <cfRule type="expression" dxfId="3" priority="129" stopIfTrue="1">
      <formula>AND(task_end&gt;=P$5,task_start&lt;Q$5)</formula>
    </cfRule>
  </conditionalFormatting>
  <conditionalFormatting sqref="AY19">
    <cfRule type="expression" dxfId="2" priority="131">
      <formula>AND(TODAY()&gt;=BF$5,TODAY()&lt;BG$5)</formula>
    </cfRule>
  </conditionalFormatting>
  <conditionalFormatting sqref="AY19">
    <cfRule type="expression" dxfId="1" priority="134">
      <formula>AND(task_start&lt;=BF$5,ROUNDDOWN((task_end-task_start+1)*task_progress,0)+task_start-1&gt;=BF$5)</formula>
    </cfRule>
    <cfRule type="expression" dxfId="0" priority="135" stopIfTrue="1">
      <formula>AND(task_end&gt;=BF$5,task_start&lt;BG$5)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5" fitToHeight="0" orientation="landscape" r:id="rId3"/>
  <headerFooter differentFirst="1" scaleWithDoc="0">
    <oddFooter>Page &amp;P of &amp;N</oddFooter>
  </headerFooter>
  <ignoredErrors>
    <ignoredError sqref="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14" customWidth="1"/>
    <col min="2" max="16384" width="9.109375" style="2"/>
  </cols>
  <sheetData>
    <row r="1" spans="1:2" ht="46.5" customHeight="1" x14ac:dyDescent="0.3"/>
    <row r="2" spans="1:2" s="16" customFormat="1" ht="15.6" x14ac:dyDescent="0.3">
      <c r="A2" s="15" t="s">
        <v>21</v>
      </c>
      <c r="B2" s="15"/>
    </row>
    <row r="3" spans="1:2" s="20" customFormat="1" ht="27" customHeight="1" x14ac:dyDescent="0.3">
      <c r="A3" s="21" t="s">
        <v>22</v>
      </c>
      <c r="B3" s="21"/>
    </row>
    <row r="4" spans="1:2" s="17" customFormat="1" ht="25.8" x14ac:dyDescent="0.5">
      <c r="A4" s="18" t="s">
        <v>23</v>
      </c>
    </row>
    <row r="5" spans="1:2" ht="87" customHeight="1" x14ac:dyDescent="0.3">
      <c r="A5" s="19" t="s">
        <v>24</v>
      </c>
    </row>
    <row r="6" spans="1:2" ht="26.25" customHeight="1" x14ac:dyDescent="0.3">
      <c r="A6" s="18" t="s">
        <v>25</v>
      </c>
    </row>
    <row r="7" spans="1:2" s="14" customFormat="1" ht="223.5" customHeight="1" x14ac:dyDescent="0.3">
      <c r="A7" s="30" t="s">
        <v>26</v>
      </c>
    </row>
    <row r="8" spans="1:2" s="17" customFormat="1" ht="25.8" x14ac:dyDescent="0.5">
      <c r="A8" s="18" t="s">
        <v>27</v>
      </c>
    </row>
    <row r="9" spans="1:2" ht="57.6" x14ac:dyDescent="0.3">
      <c r="A9" s="19" t="s">
        <v>28</v>
      </c>
    </row>
    <row r="10" spans="1:2" s="14" customFormat="1" ht="27.9" customHeight="1" x14ac:dyDescent="0.3">
      <c r="A10" s="31" t="s">
        <v>29</v>
      </c>
    </row>
    <row r="11" spans="1:2" s="17" customFormat="1" ht="25.8" x14ac:dyDescent="0.5">
      <c r="A11" s="18" t="s">
        <v>30</v>
      </c>
    </row>
    <row r="12" spans="1:2" ht="28.8" x14ac:dyDescent="0.3">
      <c r="A12" s="19" t="s">
        <v>31</v>
      </c>
    </row>
    <row r="13" spans="1:2" s="14" customFormat="1" ht="27.9" customHeight="1" x14ac:dyDescent="0.3">
      <c r="A13" s="31" t="s">
        <v>32</v>
      </c>
    </row>
    <row r="14" spans="1:2" s="17" customFormat="1" ht="25.8" x14ac:dyDescent="0.5">
      <c r="A14" s="18" t="s">
        <v>33</v>
      </c>
    </row>
    <row r="15" spans="1:2" ht="91.5" customHeight="1" x14ac:dyDescent="0.3">
      <c r="A15" s="19" t="s">
        <v>34</v>
      </c>
    </row>
    <row r="16" spans="1:2" ht="86.4" x14ac:dyDescent="0.3">
      <c r="A16" s="19"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2025-05-27T21:57:58Z</dcterms:modified>
</cp:coreProperties>
</file>