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D43395FA-6D70-481A-A1F8-4CD8EACDB7A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<sst xmlns="http://schemas.openxmlformats.org/spreadsheetml/2006/main" count="120" uniqueCount="67">
  <si>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</si>
  <si>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</si>
  <si>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</si>
  <si>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</si>
  <si>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</si>
  <si>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</si>
  <si>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</si>
  <si>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</si>
  <si>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</si>
  <si>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</si>
  <si>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</si>
  <si>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</si>
  <si>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</si>
  <si>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</si>
  <si>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</si>
  <si>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</si>
  <si>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</si>
  <si>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</si>
  <si>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</si>
  <si>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</si>
  <si>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</si>
  <si>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</si>
  <si>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</si>
  <si>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</si>
  <si>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</si>
  <si>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</si>
  <si>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</si>
  <si>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</si>
  <si>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</si>
  <si>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</si>
  <si>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</si>
  <si>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</si>
  <si>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</si>
  <si>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</si>
  <si>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</si>
  <si>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</si>
  <si>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</si>
  <si>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</si>
  <si>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</si>
  <si>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</si>
  <si>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</si>
  <si>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</si>
  <si>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</si>
  <si>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</si>
  <si>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</si>
  <si>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</si>
  <si>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</si>
  <si>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</si>
  <si>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</si>
  <si>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</si>
  <si>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</si>
  <si>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</si>
  <si>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</si>
  <si>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</si>
  <si>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</si>
  <si>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</si>
  <si>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</si>
  <si>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</si>
  <si>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</si>
  <si>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</si>
  <si>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</si>
  <si>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</si>
  <si>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</si>
  <si>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</si>
  <si>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</si>
  <si>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</si>
  <si>
    <t>Model Main Business Process and Features (BPMN)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</si>
</sst>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ADD6A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2" fontId="4" fillId="7" borderId="18" xfId="0" applyNumberFormat="1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0" fillId="7" borderId="0" xfId="0" applyFill="1"/>
    <xf numFmtId="2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0" fillId="9" borderId="0" xfId="0" applyFill="1"/>
    <xf numFmtId="2" fontId="4" fillId="9" borderId="1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6AD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0.00</c:formatCode>
                <c:ptCount val="2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186</c:v>
                </c:pt>
                <c:pt idx="5">
                  <c:v>182</c:v>
                </c:pt>
                <c:pt idx="6">
                  <c:v>176.5</c:v>
                </c:pt>
                <c:pt idx="7">
                  <c:v>169</c:v>
                </c:pt>
                <c:pt idx="8">
                  <c:v>167.75</c:v>
                </c:pt>
                <c:pt idx="9">
                  <c:v>163.25</c:v>
                </c:pt>
                <c:pt idx="10">
                  <c:v>151.75</c:v>
                </c:pt>
                <c:pt idx="11">
                  <c:v>150.25</c:v>
                </c:pt>
                <c:pt idx="12">
                  <c:v>148.25</c:v>
                </c:pt>
                <c:pt idx="13">
                  <c:v>141.25</c:v>
                </c:pt>
                <c:pt idx="14">
                  <c:v>141.25</c:v>
                </c:pt>
                <c:pt idx="15">
                  <c:v>141.25</c:v>
                </c:pt>
                <c:pt idx="16">
                  <c:v>141.25</c:v>
                </c:pt>
                <c:pt idx="17">
                  <c:v>141.25</c:v>
                </c:pt>
                <c:pt idx="18">
                  <c:v>141.25</c:v>
                </c:pt>
                <c:pt idx="19">
                  <c:v>141.25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180.97499999999999</c:v>
                </c:pt>
                <c:pt idx="1">
                  <c:v>171.45</c:v>
                </c:pt>
                <c:pt idx="2">
                  <c:v>161.92500000000001</c:v>
                </c:pt>
                <c:pt idx="3">
                  <c:v>152.4</c:v>
                </c:pt>
                <c:pt idx="4">
                  <c:v>142.875</c:v>
                </c:pt>
                <c:pt idx="5">
                  <c:v>133.35</c:v>
                </c:pt>
                <c:pt idx="6">
                  <c:v>123.825</c:v>
                </c:pt>
                <c:pt idx="7">
                  <c:v>114.3</c:v>
                </c:pt>
                <c:pt idx="8">
                  <c:v>104.77500000000001</c:v>
                </c:pt>
                <c:pt idx="9">
                  <c:v>95.25</c:v>
                </c:pt>
                <c:pt idx="10">
                  <c:v>85.724999999999994</c:v>
                </c:pt>
                <c:pt idx="11">
                  <c:v>76.2</c:v>
                </c:pt>
                <c:pt idx="12">
                  <c:v>66.674999999999997</c:v>
                </c:pt>
                <c:pt idx="13">
                  <c:v>57.150000000000006</c:v>
                </c:pt>
                <c:pt idx="14">
                  <c:v>47.625</c:v>
                </c:pt>
                <c:pt idx="15">
                  <c:v>38.099999999999994</c:v>
                </c:pt>
                <c:pt idx="16">
                  <c:v>28.574999999999989</c:v>
                </c:pt>
                <c:pt idx="17">
                  <c:v>19.050000000000011</c:v>
                </c:pt>
                <c:pt idx="18">
                  <c:v>9.5250000000000057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48</v>
      </c>
    </row>
    <row r="3" spans="2:2" ht="17.399999999999999" x14ac:dyDescent="0.3">
      <c r="B3" s="61" t="s">
        <v>49</v>
      </c>
    </row>
    <row r="4" spans="2:2" ht="17.399999999999999" x14ac:dyDescent="0.3">
      <c r="B4" s="61" t="s">
        <v>50</v>
      </c>
    </row>
    <row r="5" spans="2:2" ht="17.399999999999999" x14ac:dyDescent="0.3">
      <c r="B5" s="61" t="s">
        <v>57</v>
      </c>
    </row>
    <row r="6" spans="2:2" ht="17.399999999999999" x14ac:dyDescent="0.3">
      <c r="B6" s="61" t="s">
        <v>62</v>
      </c>
    </row>
    <row r="7" spans="2:2" ht="17.399999999999999" x14ac:dyDescent="0.3">
      <c r="B7" s="6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zoomScale="85" zoomScaleNormal="94" zoomScalePageLayoutView="85" workbookViewId="0">
      <selection activeCell="M13" sqref="M13"/>
    </sheetView>
  </sheetViews>
  <sheetFormatPr defaultRowHeight="13.8" x14ac:dyDescent="0.25"/>
  <cols>
    <col min="1" max="1" width="15" customWidth="1"/>
    <col min="2" max="2" width="47.69921875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32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2" t="s">
        <v>64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72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73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72" t="s">
        <v>33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4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73"/>
      <c r="B10" s="21" t="s">
        <v>66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72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v>1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1</v>
      </c>
    </row>
    <row r="13" spans="1:13" s="3" customFormat="1" x14ac:dyDescent="0.25">
      <c r="A13" s="73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35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9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40" t="s">
        <v>21</v>
      </c>
      <c r="C21" s="41">
        <v>45774</v>
      </c>
      <c r="D21" s="42">
        <v>0.25</v>
      </c>
      <c r="E21" s="42">
        <v>0.95</v>
      </c>
    </row>
    <row r="22" spans="2:5" x14ac:dyDescent="0.25">
      <c r="B22" s="45"/>
      <c r="C22" s="46"/>
      <c r="D22" s="47"/>
      <c r="E22" s="47"/>
    </row>
    <row r="23" spans="2:5" x14ac:dyDescent="0.25">
      <c r="B23" s="3"/>
      <c r="C23" s="43"/>
      <c r="D23" s="44"/>
      <c r="E23" s="44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4"/>
  <sheetViews>
    <sheetView tabSelected="1" topLeftCell="C3" zoomScale="85" zoomScaleNormal="100" workbookViewId="0">
      <selection activeCell="E9" sqref="E9"/>
    </sheetView>
  </sheetViews>
  <sheetFormatPr defaultRowHeight="13.8" x14ac:dyDescent="0.25"/>
  <cols>
    <col min="1" max="1" width="19.8984375" customWidth="1"/>
    <col min="2" max="2" width="48.8984375" customWidth="1"/>
    <col min="3" max="3" width="17.19921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24.6" x14ac:dyDescent="0.4">
      <c r="A1" s="1" t="s">
        <v>34</v>
      </c>
      <c r="B1" s="1"/>
      <c r="C1" s="4"/>
      <c r="D1" s="2"/>
      <c r="E1" s="2"/>
    </row>
    <row r="2" spans="1:26" x14ac:dyDescent="0.25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x14ac:dyDescent="0.25">
      <c r="A3" s="51" t="s">
        <v>13</v>
      </c>
      <c r="B3" s="51" t="s">
        <v>0</v>
      </c>
      <c r="C3" s="52" t="s">
        <v>2</v>
      </c>
      <c r="D3" s="52" t="s">
        <v>4</v>
      </c>
      <c r="E3" s="52" t="s">
        <v>36</v>
      </c>
      <c r="F3" s="53">
        <v>45755</v>
      </c>
      <c r="G3" s="53">
        <v>45756</v>
      </c>
      <c r="H3" s="53">
        <v>45757</v>
      </c>
      <c r="I3" s="53">
        <v>45758</v>
      </c>
      <c r="J3" s="53">
        <v>45759</v>
      </c>
      <c r="K3" s="53">
        <v>45760</v>
      </c>
      <c r="L3" s="53">
        <v>45761</v>
      </c>
      <c r="M3" s="53">
        <v>45762</v>
      </c>
      <c r="N3" s="53">
        <v>45763</v>
      </c>
      <c r="O3" s="53">
        <v>45764</v>
      </c>
      <c r="P3" s="53">
        <v>45765</v>
      </c>
      <c r="Q3" s="53">
        <v>45766</v>
      </c>
      <c r="R3" s="53">
        <v>45767</v>
      </c>
      <c r="S3" s="53">
        <v>45768</v>
      </c>
      <c r="T3" s="53">
        <v>45769</v>
      </c>
      <c r="U3" s="53">
        <v>45770</v>
      </c>
      <c r="V3" s="53">
        <v>45771</v>
      </c>
      <c r="W3" s="53">
        <v>45772</v>
      </c>
      <c r="X3" s="53">
        <v>45773</v>
      </c>
      <c r="Y3" s="53">
        <v>45774</v>
      </c>
      <c r="Z3" s="52" t="s">
        <v>43</v>
      </c>
    </row>
    <row r="4" spans="1:26" x14ac:dyDescent="0.25">
      <c r="A4" s="75" t="s">
        <v>19</v>
      </c>
      <c r="B4" s="63" t="s">
        <v>22</v>
      </c>
      <c r="C4" s="56">
        <v>45755</v>
      </c>
      <c r="D4" s="50">
        <v>45755</v>
      </c>
      <c r="E4" s="66">
        <v>0.5</v>
      </c>
      <c r="F4" s="65">
        <v>0.5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>
        <f>E4-SUM(F4:Y4)</f>
        <v>0</v>
      </c>
    </row>
    <row r="5" spans="1:26" x14ac:dyDescent="0.25">
      <c r="A5" s="75"/>
      <c r="B5" s="63" t="s">
        <v>25</v>
      </c>
      <c r="C5" s="56">
        <v>45755</v>
      </c>
      <c r="D5" s="50">
        <v>45755</v>
      </c>
      <c r="E5" s="66">
        <v>3</v>
      </c>
      <c r="F5" s="65">
        <v>3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>
        <f t="shared" ref="Z5:Z12" si="0">E5-SUM(F5:Y5)</f>
        <v>0</v>
      </c>
    </row>
    <row r="6" spans="1:26" x14ac:dyDescent="0.25">
      <c r="A6" s="75" t="s">
        <v>33</v>
      </c>
      <c r="B6" s="63" t="s">
        <v>23</v>
      </c>
      <c r="C6" s="56">
        <v>45756</v>
      </c>
      <c r="D6" s="50">
        <v>45757</v>
      </c>
      <c r="E6" s="66">
        <v>1</v>
      </c>
      <c r="F6" s="65">
        <v>1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>
        <f t="shared" si="0"/>
        <v>0</v>
      </c>
    </row>
    <row r="7" spans="1:26" x14ac:dyDescent="0.25">
      <c r="A7" s="75"/>
      <c r="B7" s="57" t="s">
        <v>24</v>
      </c>
      <c r="C7" s="56">
        <v>45757</v>
      </c>
      <c r="D7" s="50">
        <v>45762</v>
      </c>
      <c r="E7" s="69">
        <v>35</v>
      </c>
      <c r="F7" s="66"/>
      <c r="G7" s="66"/>
      <c r="H7" s="66"/>
      <c r="I7" s="66"/>
      <c r="J7" s="66"/>
      <c r="K7" s="65">
        <v>1</v>
      </c>
      <c r="L7" s="65">
        <v>5.5</v>
      </c>
      <c r="M7" s="65">
        <v>3.5</v>
      </c>
      <c r="N7" s="65">
        <v>1.25</v>
      </c>
      <c r="O7" s="65">
        <v>1.5</v>
      </c>
      <c r="P7" s="71">
        <v>4</v>
      </c>
      <c r="Q7" s="66"/>
      <c r="R7" s="66"/>
      <c r="S7" s="71">
        <v>5.5</v>
      </c>
      <c r="T7" s="66"/>
      <c r="U7" s="66"/>
      <c r="V7" s="66"/>
      <c r="W7" s="66"/>
      <c r="X7" s="66"/>
      <c r="Y7" s="66"/>
      <c r="Z7" s="66">
        <f t="shared" si="0"/>
        <v>12.75</v>
      </c>
    </row>
    <row r="8" spans="1:26" x14ac:dyDescent="0.25">
      <c r="A8" s="75"/>
      <c r="B8" s="57" t="s">
        <v>66</v>
      </c>
      <c r="C8" s="56">
        <v>45759</v>
      </c>
      <c r="D8" s="50">
        <v>45763</v>
      </c>
      <c r="E8" s="69">
        <v>30</v>
      </c>
      <c r="F8" s="66"/>
      <c r="G8" s="66"/>
      <c r="H8" s="66"/>
      <c r="I8" s="66"/>
      <c r="J8" s="66"/>
      <c r="K8" s="65">
        <v>3</v>
      </c>
      <c r="L8" s="66"/>
      <c r="M8" s="65">
        <v>4</v>
      </c>
      <c r="N8" s="66"/>
      <c r="O8" s="65">
        <v>2</v>
      </c>
      <c r="P8" s="65">
        <v>7.5</v>
      </c>
      <c r="Q8" s="71">
        <v>1.5</v>
      </c>
      <c r="R8" s="71">
        <v>2</v>
      </c>
      <c r="S8" s="66"/>
      <c r="T8" s="66"/>
      <c r="U8" s="66"/>
      <c r="V8" s="66"/>
      <c r="W8" s="66"/>
      <c r="X8" s="66"/>
      <c r="Y8" s="66"/>
      <c r="Z8" s="66">
        <f t="shared" si="0"/>
        <v>10</v>
      </c>
    </row>
    <row r="9" spans="1:26" x14ac:dyDescent="0.25">
      <c r="A9" s="54" t="s">
        <v>27</v>
      </c>
      <c r="B9" s="57" t="s">
        <v>30</v>
      </c>
      <c r="C9" s="56">
        <v>45762</v>
      </c>
      <c r="D9" s="50">
        <v>45769</v>
      </c>
      <c r="E9" s="69">
        <v>50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>
        <f t="shared" si="0"/>
        <v>50</v>
      </c>
    </row>
    <row r="10" spans="1:26" x14ac:dyDescent="0.25">
      <c r="A10" s="75" t="s">
        <v>26</v>
      </c>
      <c r="B10" s="63" t="s">
        <v>28</v>
      </c>
      <c r="C10" s="56">
        <v>45763</v>
      </c>
      <c r="D10" s="50">
        <v>45767</v>
      </c>
      <c r="E10" s="69">
        <v>1</v>
      </c>
      <c r="F10" s="66"/>
      <c r="G10" s="66"/>
      <c r="H10" s="66"/>
      <c r="I10" s="66"/>
      <c r="J10" s="66"/>
      <c r="K10" s="66"/>
      <c r="L10" s="66"/>
      <c r="M10" s="66"/>
      <c r="N10" s="66"/>
      <c r="O10" s="65">
        <v>1</v>
      </c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>
        <f t="shared" si="0"/>
        <v>0</v>
      </c>
    </row>
    <row r="11" spans="1:26" x14ac:dyDescent="0.25">
      <c r="A11" s="75"/>
      <c r="B11" s="57" t="s">
        <v>29</v>
      </c>
      <c r="C11" s="56">
        <v>45765</v>
      </c>
      <c r="D11" s="50">
        <v>45770</v>
      </c>
      <c r="E11" s="69">
        <v>35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5">
        <v>1.5</v>
      </c>
      <c r="T11" s="66"/>
      <c r="U11" s="66"/>
      <c r="V11" s="66"/>
      <c r="W11" s="66"/>
      <c r="X11" s="66"/>
      <c r="Y11" s="66"/>
      <c r="Z11" s="66">
        <f t="shared" si="0"/>
        <v>33.5</v>
      </c>
    </row>
    <row r="12" spans="1:26" x14ac:dyDescent="0.25">
      <c r="A12" s="54" t="s">
        <v>35</v>
      </c>
      <c r="B12" s="55" t="s">
        <v>31</v>
      </c>
      <c r="C12" s="56">
        <v>45769</v>
      </c>
      <c r="D12" s="50">
        <v>45774</v>
      </c>
      <c r="E12" s="69">
        <v>35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>
        <f t="shared" si="0"/>
        <v>35</v>
      </c>
    </row>
    <row r="13" spans="1:26" x14ac:dyDescent="0.25">
      <c r="D13" s="58" t="s">
        <v>45</v>
      </c>
      <c r="E13" s="68">
        <f>SUM(E4:E12)</f>
        <v>190.5</v>
      </c>
      <c r="F13" s="68">
        <f t="shared" ref="F13:Y13" si="1">SUM(F4:F12)</f>
        <v>4.5</v>
      </c>
      <c r="G13" s="68">
        <f t="shared" si="1"/>
        <v>0</v>
      </c>
      <c r="H13" s="68">
        <f t="shared" si="1"/>
        <v>0</v>
      </c>
      <c r="I13" s="68">
        <f t="shared" si="1"/>
        <v>0</v>
      </c>
      <c r="J13" s="68">
        <f t="shared" si="1"/>
        <v>0</v>
      </c>
      <c r="K13" s="68">
        <f t="shared" si="1"/>
        <v>4</v>
      </c>
      <c r="L13" s="68">
        <f t="shared" si="1"/>
        <v>5.5</v>
      </c>
      <c r="M13" s="68">
        <f t="shared" si="1"/>
        <v>7.5</v>
      </c>
      <c r="N13" s="68">
        <f t="shared" si="1"/>
        <v>1.25</v>
      </c>
      <c r="O13" s="68">
        <f t="shared" si="1"/>
        <v>4.5</v>
      </c>
      <c r="P13" s="68">
        <f t="shared" si="1"/>
        <v>11.5</v>
      </c>
      <c r="Q13" s="68">
        <f t="shared" si="1"/>
        <v>1.5</v>
      </c>
      <c r="R13" s="68">
        <f t="shared" si="1"/>
        <v>2</v>
      </c>
      <c r="S13" s="68">
        <f t="shared" si="1"/>
        <v>7</v>
      </c>
      <c r="T13" s="68">
        <f t="shared" si="1"/>
        <v>0</v>
      </c>
      <c r="U13" s="68">
        <f t="shared" si="1"/>
        <v>0</v>
      </c>
      <c r="V13" s="68">
        <f t="shared" si="1"/>
        <v>0</v>
      </c>
      <c r="W13" s="68">
        <f t="shared" si="1"/>
        <v>0</v>
      </c>
      <c r="X13" s="68">
        <f t="shared" si="1"/>
        <v>0</v>
      </c>
      <c r="Y13" s="68">
        <f t="shared" si="1"/>
        <v>0</v>
      </c>
      <c r="Z13" s="68">
        <f>SUM(Z4:Z12)</f>
        <v>141.25</v>
      </c>
    </row>
    <row r="14" spans="1:26" x14ac:dyDescent="0.25">
      <c r="A14" s="64"/>
      <c r="B14" t="s">
        <v>65</v>
      </c>
      <c r="D14" s="58" t="s">
        <v>46</v>
      </c>
      <c r="E14" s="68">
        <f>E13</f>
        <v>190.5</v>
      </c>
      <c r="F14" s="68">
        <f>E14-F13</f>
        <v>186</v>
      </c>
      <c r="G14" s="68">
        <f t="shared" ref="G14:Y14" si="2">F14-G13</f>
        <v>186</v>
      </c>
      <c r="H14" s="68">
        <f t="shared" si="2"/>
        <v>186</v>
      </c>
      <c r="I14" s="68">
        <f t="shared" si="2"/>
        <v>186</v>
      </c>
      <c r="J14" s="68">
        <f t="shared" si="2"/>
        <v>186</v>
      </c>
      <c r="K14" s="68">
        <f t="shared" si="2"/>
        <v>182</v>
      </c>
      <c r="L14" s="68">
        <f t="shared" si="2"/>
        <v>176.5</v>
      </c>
      <c r="M14" s="68">
        <f t="shared" si="2"/>
        <v>169</v>
      </c>
      <c r="N14" s="68">
        <f t="shared" si="2"/>
        <v>167.75</v>
      </c>
      <c r="O14" s="68">
        <f t="shared" si="2"/>
        <v>163.25</v>
      </c>
      <c r="P14" s="68">
        <f t="shared" si="2"/>
        <v>151.75</v>
      </c>
      <c r="Q14" s="68">
        <f t="shared" si="2"/>
        <v>150.25</v>
      </c>
      <c r="R14" s="68">
        <f t="shared" si="2"/>
        <v>148.25</v>
      </c>
      <c r="S14" s="68">
        <f t="shared" si="2"/>
        <v>141.25</v>
      </c>
      <c r="T14" s="68">
        <f t="shared" si="2"/>
        <v>141.25</v>
      </c>
      <c r="U14" s="68">
        <f t="shared" si="2"/>
        <v>141.25</v>
      </c>
      <c r="V14" s="68">
        <f t="shared" si="2"/>
        <v>141.25</v>
      </c>
      <c r="W14" s="68">
        <f t="shared" si="2"/>
        <v>141.25</v>
      </c>
      <c r="X14" s="68">
        <f t="shared" si="2"/>
        <v>141.25</v>
      </c>
      <c r="Y14" s="68">
        <f t="shared" si="2"/>
        <v>141.25</v>
      </c>
      <c r="Z14" s="39"/>
    </row>
    <row r="15" spans="1:26" x14ac:dyDescent="0.25">
      <c r="D15" s="58" t="s">
        <v>47</v>
      </c>
      <c r="E15" s="66">
        <f>E13</f>
        <v>190.5</v>
      </c>
      <c r="F15" s="66">
        <f>$E$15-F2*$E$15/COUNT($F$3:$Y$3)</f>
        <v>180.97499999999999</v>
      </c>
      <c r="G15" s="66">
        <f t="shared" ref="G15:Y15" si="3">$E$15-G2*$E$15/COUNT($F$3:$Y$3)</f>
        <v>171.45</v>
      </c>
      <c r="H15" s="66">
        <f t="shared" si="3"/>
        <v>161.92500000000001</v>
      </c>
      <c r="I15" s="66">
        <f t="shared" si="3"/>
        <v>152.4</v>
      </c>
      <c r="J15" s="66">
        <f t="shared" si="3"/>
        <v>142.875</v>
      </c>
      <c r="K15" s="66">
        <f t="shared" si="3"/>
        <v>133.35</v>
      </c>
      <c r="L15" s="66">
        <f t="shared" si="3"/>
        <v>123.825</v>
      </c>
      <c r="M15" s="66">
        <f t="shared" si="3"/>
        <v>114.3</v>
      </c>
      <c r="N15" s="66">
        <f t="shared" si="3"/>
        <v>104.77500000000001</v>
      </c>
      <c r="O15" s="66">
        <f t="shared" si="3"/>
        <v>95.25</v>
      </c>
      <c r="P15" s="66">
        <f t="shared" si="3"/>
        <v>85.724999999999994</v>
      </c>
      <c r="Q15" s="66">
        <f t="shared" si="3"/>
        <v>76.2</v>
      </c>
      <c r="R15" s="66">
        <f t="shared" si="3"/>
        <v>66.674999999999997</v>
      </c>
      <c r="S15" s="66">
        <f t="shared" si="3"/>
        <v>57.150000000000006</v>
      </c>
      <c r="T15" s="66">
        <f t="shared" si="3"/>
        <v>47.625</v>
      </c>
      <c r="U15" s="66">
        <f t="shared" si="3"/>
        <v>38.099999999999994</v>
      </c>
      <c r="V15" s="66">
        <f t="shared" si="3"/>
        <v>28.574999999999989</v>
      </c>
      <c r="W15" s="66">
        <f t="shared" si="3"/>
        <v>19.050000000000011</v>
      </c>
      <c r="X15" s="66">
        <f t="shared" si="3"/>
        <v>9.5250000000000057</v>
      </c>
      <c r="Y15" s="66">
        <f t="shared" si="3"/>
        <v>0</v>
      </c>
      <c r="Z15" s="39"/>
    </row>
    <row r="17" spans="1:26" ht="24.6" x14ac:dyDescent="0.4">
      <c r="A17" s="1"/>
      <c r="D17" s="52" t="s">
        <v>37</v>
      </c>
      <c r="E17" s="52" t="s">
        <v>36</v>
      </c>
      <c r="F17" s="53">
        <v>45755</v>
      </c>
      <c r="G17" s="53">
        <v>45756</v>
      </c>
      <c r="H17" s="53">
        <v>45757</v>
      </c>
      <c r="I17" s="53">
        <v>45758</v>
      </c>
      <c r="J17" s="53">
        <v>45759</v>
      </c>
      <c r="K17" s="53">
        <v>45760</v>
      </c>
      <c r="L17" s="53">
        <v>45761</v>
      </c>
      <c r="M17" s="53">
        <v>45762</v>
      </c>
      <c r="N17" s="53">
        <v>45763</v>
      </c>
      <c r="O17" s="53">
        <v>45764</v>
      </c>
      <c r="P17" s="53">
        <v>45765</v>
      </c>
      <c r="Q17" s="53">
        <v>45766</v>
      </c>
      <c r="R17" s="53">
        <v>45767</v>
      </c>
      <c r="S17" s="53">
        <v>45768</v>
      </c>
      <c r="T17" s="53">
        <v>45769</v>
      </c>
      <c r="U17" s="53">
        <v>45770</v>
      </c>
      <c r="V17" s="53">
        <v>45771</v>
      </c>
      <c r="W17" s="53">
        <v>45772</v>
      </c>
      <c r="X17" s="53">
        <v>45773</v>
      </c>
      <c r="Y17" s="53">
        <v>45774</v>
      </c>
      <c r="Z17" s="52" t="s">
        <v>43</v>
      </c>
    </row>
    <row r="18" spans="1:26" x14ac:dyDescent="0.25">
      <c r="D18" s="59" t="s">
        <v>38</v>
      </c>
      <c r="E18" s="66">
        <v>30.1</v>
      </c>
      <c r="F18" s="65">
        <v>0.1</v>
      </c>
      <c r="G18" s="66"/>
      <c r="H18" s="66"/>
      <c r="I18" s="66"/>
      <c r="J18" s="66"/>
      <c r="K18" s="66"/>
      <c r="L18" s="65">
        <v>2.5</v>
      </c>
      <c r="M18" s="65">
        <v>2.5</v>
      </c>
      <c r="N18" s="66"/>
      <c r="O18" s="66"/>
      <c r="P18" s="65">
        <v>4.5</v>
      </c>
      <c r="Q18" s="66"/>
      <c r="R18" s="66"/>
      <c r="S18" s="66"/>
      <c r="T18" s="66"/>
      <c r="U18" s="66"/>
      <c r="V18" s="66"/>
      <c r="W18" s="66"/>
      <c r="X18" s="66"/>
      <c r="Y18" s="66"/>
      <c r="Z18" s="66">
        <f>E18-SUM(F18:Y18)</f>
        <v>20.5</v>
      </c>
    </row>
    <row r="19" spans="1:26" x14ac:dyDescent="0.25">
      <c r="D19" s="59" t="s">
        <v>39</v>
      </c>
      <c r="E19" s="66">
        <v>68.099999999999994</v>
      </c>
      <c r="F19" s="65">
        <v>3.1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71">
        <v>0.5</v>
      </c>
      <c r="R19" s="71">
        <v>2</v>
      </c>
      <c r="S19" s="71">
        <v>5.5</v>
      </c>
      <c r="T19" s="66"/>
      <c r="U19" s="66"/>
      <c r="V19" s="66"/>
      <c r="W19" s="66"/>
      <c r="X19" s="66"/>
      <c r="Y19" s="66"/>
      <c r="Z19" s="66">
        <f t="shared" ref="Z19:Z21" si="4">E19-SUM(F19:Y19)</f>
        <v>56.999999999999993</v>
      </c>
    </row>
    <row r="20" spans="1:26" x14ac:dyDescent="0.25">
      <c r="D20" s="59" t="s">
        <v>40</v>
      </c>
      <c r="E20" s="66">
        <v>30.1</v>
      </c>
      <c r="F20" s="65">
        <v>0.1</v>
      </c>
      <c r="G20" s="66"/>
      <c r="H20" s="66"/>
      <c r="I20" s="66"/>
      <c r="J20" s="66"/>
      <c r="K20" s="65">
        <v>3</v>
      </c>
      <c r="L20" s="66"/>
      <c r="M20" s="65">
        <v>2</v>
      </c>
      <c r="N20" s="71">
        <v>1</v>
      </c>
      <c r="O20" s="66"/>
      <c r="P20" s="71">
        <v>4</v>
      </c>
      <c r="Q20" s="66"/>
      <c r="R20" s="66"/>
      <c r="S20" s="65">
        <v>1.5</v>
      </c>
      <c r="T20" s="66"/>
      <c r="U20" s="66"/>
      <c r="V20" s="66"/>
      <c r="W20" s="66"/>
      <c r="X20" s="66"/>
      <c r="Y20" s="66"/>
      <c r="Z20" s="66">
        <f t="shared" si="4"/>
        <v>18.5</v>
      </c>
    </row>
    <row r="21" spans="1:26" x14ac:dyDescent="0.25">
      <c r="D21" s="59" t="s">
        <v>41</v>
      </c>
      <c r="E21" s="66">
        <v>32.1</v>
      </c>
      <c r="F21" s="65">
        <v>1.1000000000000001</v>
      </c>
      <c r="G21" s="66"/>
      <c r="H21" s="66"/>
      <c r="I21" s="66"/>
      <c r="J21" s="66"/>
      <c r="K21" s="66"/>
      <c r="L21" s="66"/>
      <c r="M21" s="65">
        <v>1</v>
      </c>
      <c r="N21" s="65">
        <v>0.25</v>
      </c>
      <c r="O21" s="65">
        <v>2.5</v>
      </c>
      <c r="P21" s="65">
        <v>1</v>
      </c>
      <c r="Q21" s="66"/>
      <c r="R21" s="66"/>
      <c r="S21" s="66"/>
      <c r="T21" s="66"/>
      <c r="U21" s="66"/>
      <c r="V21" s="66"/>
      <c r="W21" s="66"/>
      <c r="X21" s="66"/>
      <c r="Y21" s="66"/>
      <c r="Z21" s="66">
        <f t="shared" si="4"/>
        <v>26.25</v>
      </c>
    </row>
    <row r="22" spans="1:26" x14ac:dyDescent="0.25">
      <c r="D22" s="59" t="s">
        <v>42</v>
      </c>
      <c r="E22" s="66">
        <v>30.1</v>
      </c>
      <c r="F22" s="65">
        <v>0.1</v>
      </c>
      <c r="G22" s="66"/>
      <c r="H22" s="66"/>
      <c r="I22" s="66"/>
      <c r="J22" s="66"/>
      <c r="K22" s="65">
        <v>1</v>
      </c>
      <c r="L22" s="65">
        <v>3</v>
      </c>
      <c r="M22" s="65">
        <v>2</v>
      </c>
      <c r="N22" s="66"/>
      <c r="O22" s="65">
        <v>2</v>
      </c>
      <c r="P22" s="65">
        <v>2</v>
      </c>
      <c r="Q22" s="65">
        <v>1</v>
      </c>
      <c r="R22" s="66"/>
      <c r="S22" s="66"/>
      <c r="T22" s="66"/>
      <c r="U22" s="66"/>
      <c r="V22" s="66"/>
      <c r="W22" s="66"/>
      <c r="X22" s="66"/>
      <c r="Y22" s="66"/>
      <c r="Z22" s="66">
        <f>E22-SUM(F22:Y22)</f>
        <v>19</v>
      </c>
    </row>
    <row r="23" spans="1:26" x14ac:dyDescent="0.25">
      <c r="D23" s="60" t="s">
        <v>45</v>
      </c>
      <c r="E23" s="66">
        <f>SUM(E18:E22)</f>
        <v>190.49999999999997</v>
      </c>
      <c r="F23" s="66">
        <f t="shared" ref="F23:Y23" si="5">SUM(F18:F22)</f>
        <v>4.5</v>
      </c>
      <c r="G23" s="66">
        <f t="shared" si="5"/>
        <v>0</v>
      </c>
      <c r="H23" s="66">
        <f t="shared" si="5"/>
        <v>0</v>
      </c>
      <c r="I23" s="66">
        <f t="shared" si="5"/>
        <v>0</v>
      </c>
      <c r="J23" s="66">
        <f t="shared" si="5"/>
        <v>0</v>
      </c>
      <c r="K23" s="66">
        <f t="shared" si="5"/>
        <v>4</v>
      </c>
      <c r="L23" s="66">
        <f t="shared" si="5"/>
        <v>5.5</v>
      </c>
      <c r="M23" s="66">
        <f t="shared" si="5"/>
        <v>7.5</v>
      </c>
      <c r="N23" s="66">
        <f t="shared" si="5"/>
        <v>1.25</v>
      </c>
      <c r="O23" s="66">
        <f t="shared" si="5"/>
        <v>4.5</v>
      </c>
      <c r="P23" s="66">
        <f t="shared" si="5"/>
        <v>11.5</v>
      </c>
      <c r="Q23" s="66">
        <f t="shared" si="5"/>
        <v>1.5</v>
      </c>
      <c r="R23" s="66">
        <f t="shared" si="5"/>
        <v>2</v>
      </c>
      <c r="S23" s="66">
        <f t="shared" si="5"/>
        <v>7</v>
      </c>
      <c r="T23" s="66">
        <f t="shared" si="5"/>
        <v>0</v>
      </c>
      <c r="U23" s="66">
        <f t="shared" si="5"/>
        <v>0</v>
      </c>
      <c r="V23" s="66">
        <f t="shared" si="5"/>
        <v>0</v>
      </c>
      <c r="W23" s="66">
        <f t="shared" si="5"/>
        <v>0</v>
      </c>
      <c r="X23" s="66">
        <f t="shared" si="5"/>
        <v>0</v>
      </c>
      <c r="Y23" s="66">
        <f t="shared" si="5"/>
        <v>0</v>
      </c>
      <c r="Z23" s="66">
        <f>SUM(Z18:Z22)</f>
        <v>141.25</v>
      </c>
    </row>
    <row r="24" spans="1:26" x14ac:dyDescent="0.25">
      <c r="D24" s="60" t="s">
        <v>46</v>
      </c>
      <c r="E24" s="66">
        <f>E23</f>
        <v>190.49999999999997</v>
      </c>
      <c r="F24" s="66">
        <f>E24-F23</f>
        <v>185.99999999999997</v>
      </c>
      <c r="G24" s="66">
        <f t="shared" ref="G24:Y24" si="6">F24-G23</f>
        <v>185.99999999999997</v>
      </c>
      <c r="H24" s="66">
        <f t="shared" si="6"/>
        <v>185.99999999999997</v>
      </c>
      <c r="I24" s="66">
        <f t="shared" si="6"/>
        <v>185.99999999999997</v>
      </c>
      <c r="J24" s="66">
        <f t="shared" si="6"/>
        <v>185.99999999999997</v>
      </c>
      <c r="K24" s="66">
        <f t="shared" si="6"/>
        <v>181.99999999999997</v>
      </c>
      <c r="L24" s="66">
        <f t="shared" si="6"/>
        <v>176.49999999999997</v>
      </c>
      <c r="M24" s="66">
        <f t="shared" si="6"/>
        <v>168.99999999999997</v>
      </c>
      <c r="N24" s="66">
        <f t="shared" si="6"/>
        <v>167.74999999999997</v>
      </c>
      <c r="O24" s="66">
        <f t="shared" si="6"/>
        <v>163.24999999999997</v>
      </c>
      <c r="P24" s="66">
        <f t="shared" si="6"/>
        <v>151.74999999999997</v>
      </c>
      <c r="Q24" s="66">
        <f t="shared" si="6"/>
        <v>150.24999999999997</v>
      </c>
      <c r="R24" s="66">
        <f t="shared" si="6"/>
        <v>148.24999999999997</v>
      </c>
      <c r="S24" s="66">
        <f t="shared" si="6"/>
        <v>141.24999999999997</v>
      </c>
      <c r="T24" s="66">
        <f t="shared" si="6"/>
        <v>141.24999999999997</v>
      </c>
      <c r="U24" s="66">
        <f t="shared" si="6"/>
        <v>141.24999999999997</v>
      </c>
      <c r="V24" s="66">
        <f t="shared" si="6"/>
        <v>141.24999999999997</v>
      </c>
      <c r="W24" s="66">
        <f t="shared" si="6"/>
        <v>141.24999999999997</v>
      </c>
      <c r="X24" s="66">
        <f t="shared" si="6"/>
        <v>141.24999999999997</v>
      </c>
      <c r="Y24" s="66">
        <f t="shared" si="6"/>
        <v>141.24999999999997</v>
      </c>
      <c r="Z24" s="38"/>
    </row>
    <row r="25" spans="1:26" x14ac:dyDescent="0.25">
      <c r="D25" s="60" t="s">
        <v>47</v>
      </c>
      <c r="E25" s="66">
        <f>E23</f>
        <v>190.49999999999997</v>
      </c>
      <c r="F25" s="66">
        <f>$E$25-F2*$E$25/COUNT($F$3:$Y$3)</f>
        <v>180.97499999999997</v>
      </c>
      <c r="G25" s="66">
        <f t="shared" ref="G25:Y25" si="7">$E$25-G2*$E$25/COUNT($F$3:$Y$3)</f>
        <v>171.45</v>
      </c>
      <c r="H25" s="66">
        <f t="shared" si="7"/>
        <v>161.92499999999998</v>
      </c>
      <c r="I25" s="66">
        <f t="shared" si="7"/>
        <v>152.39999999999998</v>
      </c>
      <c r="J25" s="66">
        <f t="shared" si="7"/>
        <v>142.87499999999997</v>
      </c>
      <c r="K25" s="66">
        <f t="shared" si="7"/>
        <v>133.34999999999997</v>
      </c>
      <c r="L25" s="66">
        <f t="shared" si="7"/>
        <v>123.82499999999999</v>
      </c>
      <c r="M25" s="66">
        <f t="shared" si="7"/>
        <v>114.29999999999998</v>
      </c>
      <c r="N25" s="66">
        <f t="shared" si="7"/>
        <v>104.77499999999998</v>
      </c>
      <c r="O25" s="66">
        <f t="shared" si="7"/>
        <v>95.249999999999986</v>
      </c>
      <c r="P25" s="66">
        <f t="shared" si="7"/>
        <v>85.724999999999994</v>
      </c>
      <c r="Q25" s="66">
        <f t="shared" si="7"/>
        <v>76.199999999999989</v>
      </c>
      <c r="R25" s="66">
        <f t="shared" si="7"/>
        <v>66.674999999999997</v>
      </c>
      <c r="S25" s="66">
        <f t="shared" si="7"/>
        <v>57.150000000000006</v>
      </c>
      <c r="T25" s="66">
        <f t="shared" si="7"/>
        <v>47.625</v>
      </c>
      <c r="U25" s="66">
        <f t="shared" si="7"/>
        <v>38.099999999999994</v>
      </c>
      <c r="V25" s="66">
        <f t="shared" si="7"/>
        <v>28.574999999999989</v>
      </c>
      <c r="W25" s="66">
        <f t="shared" si="7"/>
        <v>19.049999999999983</v>
      </c>
      <c r="X25" s="66">
        <f t="shared" si="7"/>
        <v>9.5250000000000057</v>
      </c>
      <c r="Y25" s="66">
        <f t="shared" si="7"/>
        <v>0</v>
      </c>
      <c r="Z25" s="38"/>
    </row>
    <row r="26" spans="1:26" x14ac:dyDescent="0.25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.6" x14ac:dyDescent="0.4">
      <c r="A27" s="1" t="s">
        <v>44</v>
      </c>
    </row>
    <row r="29" spans="1:26" ht="17.399999999999999" x14ac:dyDescent="0.3">
      <c r="A29" s="61" t="s">
        <v>60</v>
      </c>
    </row>
    <row r="30" spans="1:26" x14ac:dyDescent="0.25">
      <c r="A30" s="67" t="s">
        <v>61</v>
      </c>
      <c r="B30" s="67"/>
    </row>
    <row r="32" spans="1:26" ht="17.399999999999999" x14ac:dyDescent="0.3">
      <c r="A32" s="61" t="s">
        <v>49</v>
      </c>
    </row>
    <row r="33" spans="1:2" x14ac:dyDescent="0.25">
      <c r="A33" s="70" t="s">
        <v>52</v>
      </c>
      <c r="B33" s="70"/>
    </row>
    <row r="34" spans="1:2" x14ac:dyDescent="0.25">
      <c r="A34" s="70" t="s">
        <v>53</v>
      </c>
      <c r="B34" s="70"/>
    </row>
    <row r="35" spans="1:2" x14ac:dyDescent="0.25">
      <c r="A35" t="s">
        <v>54</v>
      </c>
    </row>
    <row r="36" spans="1:2" x14ac:dyDescent="0.25">
      <c r="A36" t="s">
        <v>56</v>
      </c>
    </row>
    <row r="38" spans="1:2" ht="17.399999999999999" x14ac:dyDescent="0.3">
      <c r="A38" s="61" t="s">
        <v>50</v>
      </c>
    </row>
    <row r="39" spans="1:2" x14ac:dyDescent="0.25">
      <c r="A39" s="67" t="s">
        <v>51</v>
      </c>
      <c r="B39" s="67"/>
    </row>
    <row r="40" spans="1:2" x14ac:dyDescent="0.25">
      <c r="A40" s="64" t="s">
        <v>52</v>
      </c>
      <c r="B40" s="64"/>
    </row>
    <row r="41" spans="1:2" x14ac:dyDescent="0.25">
      <c r="A41" s="64" t="s">
        <v>53</v>
      </c>
      <c r="B41" s="64"/>
    </row>
    <row r="42" spans="1:2" x14ac:dyDescent="0.25">
      <c r="A42" t="s">
        <v>54</v>
      </c>
    </row>
    <row r="43" spans="1:2" x14ac:dyDescent="0.25">
      <c r="A43" s="64" t="s">
        <v>55</v>
      </c>
      <c r="B43" s="64"/>
    </row>
    <row r="44" spans="1:2" x14ac:dyDescent="0.25">
      <c r="A44" t="s">
        <v>56</v>
      </c>
    </row>
    <row r="46" spans="1:2" ht="17.399999999999999" x14ac:dyDescent="0.3">
      <c r="A46" s="61" t="s">
        <v>57</v>
      </c>
    </row>
    <row r="47" spans="1:2" x14ac:dyDescent="0.25">
      <c r="A47" s="67" t="s">
        <v>58</v>
      </c>
      <c r="B47" s="67"/>
    </row>
    <row r="48" spans="1:2" x14ac:dyDescent="0.25">
      <c r="A48" t="s">
        <v>52</v>
      </c>
    </row>
    <row r="49" spans="1:5" x14ac:dyDescent="0.25">
      <c r="A49" s="64" t="s">
        <v>53</v>
      </c>
      <c r="B49" s="64"/>
    </row>
    <row r="50" spans="1:5" x14ac:dyDescent="0.25">
      <c r="A50" t="s">
        <v>54</v>
      </c>
    </row>
    <row r="51" spans="1:5" x14ac:dyDescent="0.25">
      <c r="A51" t="s">
        <v>56</v>
      </c>
    </row>
    <row r="52" spans="1:5" x14ac:dyDescent="0.25">
      <c r="A52" t="s">
        <v>59</v>
      </c>
    </row>
    <row r="53" spans="1:5" x14ac:dyDescent="0.25">
      <c r="E53" s="48"/>
    </row>
    <row r="54" spans="1:5" ht="17.399999999999999" x14ac:dyDescent="0.3">
      <c r="A54" s="61" t="s">
        <v>62</v>
      </c>
    </row>
    <row r="55" spans="1:5" x14ac:dyDescent="0.25">
      <c r="A55" s="64" t="s">
        <v>52</v>
      </c>
      <c r="B55" s="64"/>
    </row>
    <row r="56" spans="1:5" x14ac:dyDescent="0.25">
      <c r="A56" s="64" t="s">
        <v>53</v>
      </c>
      <c r="B56" s="64"/>
    </row>
    <row r="57" spans="1:5" x14ac:dyDescent="0.25">
      <c r="A57" t="s">
        <v>54</v>
      </c>
    </row>
    <row r="58" spans="1:5" x14ac:dyDescent="0.25">
      <c r="A58" t="s">
        <v>56</v>
      </c>
    </row>
    <row r="60" spans="1:5" ht="17.399999999999999" x14ac:dyDescent="0.3">
      <c r="A60" s="61" t="s">
        <v>63</v>
      </c>
    </row>
    <row r="61" spans="1:5" x14ac:dyDescent="0.25">
      <c r="A61" s="64" t="s">
        <v>52</v>
      </c>
      <c r="B61" s="64"/>
    </row>
    <row r="62" spans="1:5" x14ac:dyDescent="0.25">
      <c r="A62" s="64" t="s">
        <v>53</v>
      </c>
      <c r="B62" s="64"/>
    </row>
    <row r="63" spans="1:5" x14ac:dyDescent="0.25">
      <c r="A63" t="s">
        <v>54</v>
      </c>
    </row>
    <row r="64" spans="1:5" x14ac:dyDescent="0.25">
      <c r="A64" t="s">
        <v>56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2025-04-22T16:42:20Z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