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8529A36E-ABA9-490D-9E63-8B14E975E0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9" l="1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E15" i="9" s="1"/>
  <c r="Z13" i="9"/>
  <c r="Y12" i="9"/>
  <c r="Z12" i="9" s="1"/>
  <c r="Z11" i="9"/>
  <c r="W10" i="9"/>
  <c r="Z10" i="9" s="1"/>
  <c r="Z9" i="9"/>
  <c r="Z8" i="9"/>
  <c r="Z7" i="9"/>
  <c r="Z6" i="9"/>
  <c r="Z5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Z14" i="9" l="1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E16" i="9"/>
  <c r="O16" i="9"/>
  <c r="J16" i="9"/>
  <c r="R16" i="9"/>
  <c r="K16" i="9"/>
  <c r="S16" i="9"/>
  <c r="W14" i="9"/>
  <c r="M16" i="9"/>
  <c r="U16" i="9"/>
  <c r="Y14" i="9"/>
  <c r="F16" i="9"/>
  <c r="N16" i="9"/>
  <c r="V16" i="9"/>
  <c r="W16" i="9"/>
  <c r="P16" i="9"/>
  <c r="X16" i="9"/>
  <c r="G16" i="9"/>
  <c r="I16" i="9"/>
  <c r="Q16" i="9"/>
  <c r="H6" i="8"/>
  <c r="F7" i="8"/>
  <c r="F8" i="8"/>
  <c r="F9" i="8"/>
  <c r="F10" i="8"/>
  <c r="F12" i="8"/>
  <c r="F13" i="8"/>
  <c r="F14" i="8"/>
  <c r="F6" i="8"/>
  <c r="Y16" i="9" l="1"/>
  <c r="L16" i="9"/>
  <c r="T16" i="9"/>
  <c r="H16" i="9"/>
  <c r="W15" i="9"/>
  <c r="X15" i="9" s="1"/>
  <c r="Y15" i="9" s="1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<sst xmlns="http://schemas.openxmlformats.org/spreadsheetml/2006/main" count="80" uniqueCount="52">
  <si>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</si>
  <si>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</si>
  <si>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</si>
  <si>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</si>
  <si>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</si>
  <si>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</si>
  <si>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</si>
  <si>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</si>
  <si>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</si>
  <si>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</si>
  <si>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</si>
  <si>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</si>
  <si>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</si>
  <si>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</si>
  <si>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</si>
  <si>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</si>
  <si>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</si>
  <si>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</si>
  <si>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</si>
  <si>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</si>
  <si>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</si>
  <si>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</si>
  <si>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</si>
  <si>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</si>
  <si>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</si>
  <si>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</si>
  <si>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</si>
  <si>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</si>
  <si>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</si>
  <si>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</si>
  <si>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</si>
  <si>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</si>
  <si>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Documentation</t>
  </si>
  <si>
    <t>Quality</t>
  </si>
  <si>
    <t>ESTIMATE (Hours)</t>
  </si>
  <si>
    <t>REMAINING WORK</t>
  </si>
  <si>
    <t>Total</t>
  </si>
  <si>
    <t>Remaining</t>
  </si>
  <si>
    <t>Ideal</t>
  </si>
  <si>
    <t>Team</t>
  </si>
  <si>
    <t>João Félix (Product Owner)</t>
  </si>
  <si>
    <t>Luís Lamy (Scrum Master)</t>
  </si>
  <si>
    <t>Guilherme Santana (Quality Controller)</t>
  </si>
  <si>
    <t>Yaroslav Hayduk (Team Member)</t>
  </si>
  <si>
    <t>Bernardo Carvalho (Team Member)</t>
  </si>
  <si>
    <t>Working Days</t>
  </si>
  <si>
    <t>Model Main Business Process and Features (BPMN) #5</t>
  </si>
  <si>
    <t>Report</t>
  </si>
  <si>
    <t>Write a report on the project</t>
  </si>
  <si>
    <t>Implement Front-End and Back-End #7</t>
  </si>
  <si>
    <t>Burndown Chart - Sprint 1</t>
  </si>
  <si>
    <t>Burndown Chart -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</si>
</sst>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/mm/yy;@"/>
    <numFmt numFmtId="166" formatCode="d/m/yyyy;@"/>
    <numFmt numFmtId="167" formatCode="0.0"/>
    <numFmt numFmtId="168" formatCode="dd/mm/yy"/>
  </numFmts>
  <fonts count="22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</font>
    <font>
      <b/>
      <sz val="26"/>
      <color rgb="FF2A4E81"/>
      <name val="Arial"/>
      <family val="2"/>
    </font>
    <font>
      <b/>
      <sz val="20"/>
      <color rgb="FF2A4E8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ADD6A"/>
        <bgColor indexed="64"/>
      </patternFill>
    </fill>
    <fill>
      <patternFill patternType="solid">
        <fgColor rgb="FF6ADD6A"/>
        <bgColor rgb="FF6ADD6A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6ADD6A"/>
      </patternFill>
    </fill>
    <fill>
      <patternFill patternType="solid">
        <fgColor theme="0"/>
        <bgColor rgb="FFFFFF00"/>
      </patternFill>
    </fill>
  </fills>
  <borders count="2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0" borderId="0" xfId="0" applyFont="1"/>
    <xf numFmtId="0" fontId="19" fillId="4" borderId="18" xfId="0" applyFont="1" applyFill="1" applyBorder="1" applyAlignment="1">
      <alignment horizontal="left" vertical="center"/>
    </xf>
    <xf numFmtId="0" fontId="19" fillId="4" borderId="18" xfId="0" applyFont="1" applyFill="1" applyBorder="1" applyAlignment="1">
      <alignment horizontal="center" vertical="center" wrapText="1"/>
    </xf>
    <xf numFmtId="16" fontId="19" fillId="4" borderId="18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vertical="center"/>
    </xf>
    <xf numFmtId="168" fontId="15" fillId="0" borderId="18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center" vertical="center"/>
    </xf>
    <xf numFmtId="2" fontId="15" fillId="8" borderId="18" xfId="0" applyNumberFormat="1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vertical="center"/>
    </xf>
    <xf numFmtId="2" fontId="15" fillId="6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5" fillId="10" borderId="18" xfId="0" applyFont="1" applyFill="1" applyBorder="1" applyAlignment="1">
      <alignment vertical="center"/>
    </xf>
    <xf numFmtId="2" fontId="15" fillId="7" borderId="18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right"/>
    </xf>
    <xf numFmtId="2" fontId="15" fillId="0" borderId="18" xfId="0" applyNumberFormat="1" applyFont="1" applyBorder="1" applyAlignment="1">
      <alignment horizontal="center"/>
    </xf>
    <xf numFmtId="0" fontId="15" fillId="11" borderId="0" xfId="0" applyFont="1" applyFill="1"/>
    <xf numFmtId="167" fontId="15" fillId="0" borderId="0" xfId="0" applyNumberFormat="1" applyFon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/>
    <xf numFmtId="0" fontId="21" fillId="0" borderId="21" xfId="0" applyFont="1" applyBorder="1"/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39</v>
      </c>
    </row>
    <row r="3" spans="2:2" ht="17.399999999999999" x14ac:dyDescent="0.3">
      <c r="B3" s="47" t="s">
        <v>40</v>
      </c>
    </row>
    <row r="4" spans="2:2" ht="17.399999999999999" x14ac:dyDescent="0.3">
      <c r="B4" s="47" t="s">
        <v>41</v>
      </c>
    </row>
    <row r="5" spans="2:2" ht="17.399999999999999" x14ac:dyDescent="0.3">
      <c r="B5" s="47" t="s">
        <v>42</v>
      </c>
    </row>
    <row r="6" spans="2:2" ht="17.399999999999999" x14ac:dyDescent="0.3">
      <c r="B6" s="47" t="s">
        <v>43</v>
      </c>
    </row>
    <row r="7" spans="2:2" ht="17.399999999999999" x14ac:dyDescent="0.3">
      <c r="B7" s="4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37" zoomScaleNormal="94" zoomScalePageLayoutView="85" workbookViewId="0">
      <selection activeCell="A36" sqref="A36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50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48" t="s">
        <v>45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1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2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1" t="s">
        <v>32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3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2"/>
      <c r="B10" s="21" t="s">
        <v>46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1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2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33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6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38" t="s">
        <v>21</v>
      </c>
      <c r="C21" s="39">
        <v>45774</v>
      </c>
      <c r="D21" s="40">
        <v>0.25</v>
      </c>
      <c r="E21" s="40">
        <v>0.95</v>
      </c>
    </row>
    <row r="22" spans="2:5" x14ac:dyDescent="0.25">
      <c r="B22" s="43"/>
      <c r="C22" s="44"/>
      <c r="D22" s="45"/>
      <c r="E22" s="45"/>
    </row>
    <row r="23" spans="2:5" x14ac:dyDescent="0.25">
      <c r="B23" s="3"/>
      <c r="C23" s="41"/>
      <c r="D23" s="42"/>
      <c r="E23" s="42"/>
    </row>
    <row r="36" spans="1:1" ht="24.6" x14ac:dyDescent="0.4">
      <c r="A36" s="1" t="s">
        <v>51</v>
      </c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36"/>
  <sheetViews>
    <sheetView tabSelected="1" zoomScale="37" zoomScaleNormal="37" workbookViewId="0">
      <selection activeCell="A36" sqref="A36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33" x14ac:dyDescent="0.4">
      <c r="A1" s="49" t="s">
        <v>50</v>
      </c>
      <c r="B1" s="50"/>
      <c r="C1" s="51"/>
      <c r="D1" s="52"/>
      <c r="E1" s="52"/>
    </row>
    <row r="2" spans="1:26" x14ac:dyDescent="0.25">
      <c r="C2" s="53"/>
      <c r="F2" s="54">
        <v>1</v>
      </c>
      <c r="G2" s="54">
        <v>2</v>
      </c>
      <c r="H2" s="54">
        <v>3</v>
      </c>
      <c r="I2" s="54">
        <v>4</v>
      </c>
      <c r="J2" s="54">
        <v>5</v>
      </c>
      <c r="K2" s="54">
        <v>6</v>
      </c>
      <c r="L2" s="54">
        <v>7</v>
      </c>
      <c r="M2" s="54">
        <v>8</v>
      </c>
      <c r="N2" s="54">
        <v>9</v>
      </c>
      <c r="O2" s="54">
        <v>10</v>
      </c>
      <c r="P2" s="54">
        <v>11</v>
      </c>
      <c r="Q2" s="54">
        <v>12</v>
      </c>
      <c r="R2" s="54">
        <v>13</v>
      </c>
      <c r="S2" s="54">
        <v>14</v>
      </c>
      <c r="T2" s="54">
        <v>15</v>
      </c>
      <c r="U2" s="54">
        <v>16</v>
      </c>
      <c r="V2" s="54">
        <v>17</v>
      </c>
      <c r="W2" s="54">
        <v>18</v>
      </c>
      <c r="X2" s="54">
        <v>19</v>
      </c>
      <c r="Y2" s="54">
        <v>20</v>
      </c>
    </row>
    <row r="3" spans="1:26" x14ac:dyDescent="0.25">
      <c r="A3" s="55" t="s">
        <v>13</v>
      </c>
      <c r="B3" s="55" t="s">
        <v>0</v>
      </c>
      <c r="C3" s="56" t="s">
        <v>2</v>
      </c>
      <c r="D3" s="56" t="s">
        <v>4</v>
      </c>
      <c r="E3" s="56" t="s">
        <v>34</v>
      </c>
      <c r="F3" s="57">
        <v>45755</v>
      </c>
      <c r="G3" s="57">
        <v>45756</v>
      </c>
      <c r="H3" s="57">
        <v>45757</v>
      </c>
      <c r="I3" s="57">
        <v>45758</v>
      </c>
      <c r="J3" s="57">
        <v>45759</v>
      </c>
      <c r="K3" s="57">
        <v>45760</v>
      </c>
      <c r="L3" s="57">
        <v>45761</v>
      </c>
      <c r="M3" s="57">
        <v>45762</v>
      </c>
      <c r="N3" s="57">
        <v>45763</v>
      </c>
      <c r="O3" s="57">
        <v>45764</v>
      </c>
      <c r="P3" s="57">
        <v>45765</v>
      </c>
      <c r="Q3" s="57">
        <v>45766</v>
      </c>
      <c r="R3" s="57">
        <v>45767</v>
      </c>
      <c r="S3" s="57">
        <v>45768</v>
      </c>
      <c r="T3" s="57">
        <v>45769</v>
      </c>
      <c r="U3" s="57">
        <v>45770</v>
      </c>
      <c r="V3" s="57">
        <v>45771</v>
      </c>
      <c r="W3" s="57">
        <v>45772</v>
      </c>
      <c r="X3" s="57">
        <v>45773</v>
      </c>
      <c r="Y3" s="57">
        <v>45774</v>
      </c>
      <c r="Z3" s="56" t="s">
        <v>35</v>
      </c>
    </row>
    <row r="4" spans="1:26" x14ac:dyDescent="0.25">
      <c r="A4" s="74" t="s">
        <v>19</v>
      </c>
      <c r="B4" s="58" t="s">
        <v>22</v>
      </c>
      <c r="C4" s="59">
        <v>45755</v>
      </c>
      <c r="D4" s="59">
        <v>45755</v>
      </c>
      <c r="E4" s="60">
        <v>0.5</v>
      </c>
      <c r="F4" s="61">
        <v>0.5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>
        <f t="shared" ref="Z4:Z13" si="0">E4-SUM(F4:Y4)</f>
        <v>0</v>
      </c>
    </row>
    <row r="5" spans="1:26" x14ac:dyDescent="0.25">
      <c r="A5" s="75"/>
      <c r="B5" s="58" t="s">
        <v>25</v>
      </c>
      <c r="C5" s="59">
        <v>45755</v>
      </c>
      <c r="D5" s="59">
        <v>45755</v>
      </c>
      <c r="E5" s="60">
        <v>3</v>
      </c>
      <c r="F5" s="61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>
        <f t="shared" si="0"/>
        <v>0</v>
      </c>
    </row>
    <row r="6" spans="1:26" x14ac:dyDescent="0.25">
      <c r="A6" s="74" t="s">
        <v>32</v>
      </c>
      <c r="B6" s="58" t="s">
        <v>23</v>
      </c>
      <c r="C6" s="59">
        <v>45756</v>
      </c>
      <c r="D6" s="59">
        <v>45757</v>
      </c>
      <c r="E6" s="60">
        <v>1</v>
      </c>
      <c r="F6" s="61">
        <v>1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>
        <f t="shared" si="0"/>
        <v>0</v>
      </c>
    </row>
    <row r="7" spans="1:26" x14ac:dyDescent="0.25">
      <c r="A7" s="76"/>
      <c r="B7" s="62" t="s">
        <v>24</v>
      </c>
      <c r="C7" s="59">
        <v>45757</v>
      </c>
      <c r="D7" s="59">
        <v>45762</v>
      </c>
      <c r="E7" s="60">
        <v>24.25</v>
      </c>
      <c r="F7" s="60"/>
      <c r="G7" s="60"/>
      <c r="H7" s="60"/>
      <c r="I7" s="60"/>
      <c r="J7" s="60"/>
      <c r="K7" s="61">
        <v>1</v>
      </c>
      <c r="L7" s="61">
        <v>5.5</v>
      </c>
      <c r="M7" s="61">
        <v>3.5</v>
      </c>
      <c r="N7" s="61">
        <v>1.25</v>
      </c>
      <c r="O7" s="61">
        <v>1.5</v>
      </c>
      <c r="P7" s="61">
        <v>4</v>
      </c>
      <c r="Q7" s="60"/>
      <c r="R7" s="60"/>
      <c r="S7" s="61">
        <v>5.5</v>
      </c>
      <c r="T7" s="60"/>
      <c r="U7" s="60"/>
      <c r="V7" s="61">
        <v>1</v>
      </c>
      <c r="W7" s="60"/>
      <c r="X7" s="63">
        <v>1</v>
      </c>
      <c r="Y7" s="60"/>
      <c r="Z7" s="60">
        <f t="shared" si="0"/>
        <v>0</v>
      </c>
    </row>
    <row r="8" spans="1:26" x14ac:dyDescent="0.25">
      <c r="A8" s="75"/>
      <c r="B8" s="62" t="s">
        <v>46</v>
      </c>
      <c r="C8" s="59">
        <v>45759</v>
      </c>
      <c r="D8" s="59">
        <v>45763</v>
      </c>
      <c r="E8" s="60">
        <v>25.5</v>
      </c>
      <c r="F8" s="60"/>
      <c r="G8" s="60"/>
      <c r="H8" s="60"/>
      <c r="I8" s="60"/>
      <c r="J8" s="60"/>
      <c r="K8" s="61">
        <v>3</v>
      </c>
      <c r="L8" s="60"/>
      <c r="M8" s="61">
        <v>4</v>
      </c>
      <c r="N8" s="60"/>
      <c r="O8" s="61">
        <v>2</v>
      </c>
      <c r="P8" s="61">
        <v>7.5</v>
      </c>
      <c r="Q8" s="61">
        <v>1.5</v>
      </c>
      <c r="R8" s="61">
        <v>2</v>
      </c>
      <c r="S8" s="60"/>
      <c r="T8" s="60"/>
      <c r="U8" s="61">
        <v>2</v>
      </c>
      <c r="V8" s="61">
        <v>1</v>
      </c>
      <c r="W8" s="60"/>
      <c r="X8" s="61">
        <v>2</v>
      </c>
      <c r="Y8" s="61">
        <v>0.5</v>
      </c>
      <c r="Z8" s="60">
        <f t="shared" si="0"/>
        <v>0</v>
      </c>
    </row>
    <row r="9" spans="1:26" x14ac:dyDescent="0.25">
      <c r="A9" s="64" t="s">
        <v>27</v>
      </c>
      <c r="B9" s="62" t="s">
        <v>30</v>
      </c>
      <c r="C9" s="59">
        <v>45762</v>
      </c>
      <c r="D9" s="59">
        <v>45769</v>
      </c>
      <c r="E9" s="60">
        <v>20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3">
        <v>4</v>
      </c>
      <c r="U9" s="63">
        <v>4</v>
      </c>
      <c r="V9" s="63">
        <v>2</v>
      </c>
      <c r="W9" s="63">
        <v>6</v>
      </c>
      <c r="X9" s="63">
        <v>4</v>
      </c>
      <c r="Y9" s="60"/>
      <c r="Z9" s="60">
        <f t="shared" si="0"/>
        <v>0</v>
      </c>
    </row>
    <row r="10" spans="1:26" x14ac:dyDescent="0.25">
      <c r="A10" s="74" t="s">
        <v>26</v>
      </c>
      <c r="B10" s="65" t="s">
        <v>28</v>
      </c>
      <c r="C10" s="59">
        <v>45763</v>
      </c>
      <c r="D10" s="59">
        <v>45767</v>
      </c>
      <c r="E10" s="60">
        <v>7.5</v>
      </c>
      <c r="F10" s="60"/>
      <c r="G10" s="60"/>
      <c r="H10" s="60"/>
      <c r="I10" s="60"/>
      <c r="J10" s="60"/>
      <c r="K10" s="60"/>
      <c r="L10" s="60"/>
      <c r="M10" s="60"/>
      <c r="N10" s="60"/>
      <c r="O10" s="61">
        <v>1</v>
      </c>
      <c r="P10" s="60"/>
      <c r="Q10" s="60"/>
      <c r="R10" s="60"/>
      <c r="S10" s="60"/>
      <c r="T10" s="60"/>
      <c r="U10" s="63">
        <v>2</v>
      </c>
      <c r="V10" s="63">
        <v>2</v>
      </c>
      <c r="W10" s="61">
        <f>0.5+2</f>
        <v>2.5</v>
      </c>
      <c r="X10" s="60"/>
      <c r="Y10" s="60"/>
      <c r="Z10" s="60">
        <f t="shared" si="0"/>
        <v>0</v>
      </c>
    </row>
    <row r="11" spans="1:26" x14ac:dyDescent="0.25">
      <c r="A11" s="75"/>
      <c r="B11" s="62" t="s">
        <v>49</v>
      </c>
      <c r="C11" s="59">
        <v>45765</v>
      </c>
      <c r="D11" s="59">
        <v>45770</v>
      </c>
      <c r="E11" s="60">
        <v>5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1">
        <v>1.5</v>
      </c>
      <c r="T11" s="61">
        <v>1</v>
      </c>
      <c r="U11" s="66">
        <v>1</v>
      </c>
      <c r="V11" s="61">
        <v>0.5</v>
      </c>
      <c r="W11" s="63">
        <v>1</v>
      </c>
      <c r="X11" s="60"/>
      <c r="Y11" s="60"/>
      <c r="Z11" s="60">
        <f t="shared" si="0"/>
        <v>0</v>
      </c>
    </row>
    <row r="12" spans="1:26" x14ac:dyDescent="0.25">
      <c r="A12" s="64" t="s">
        <v>33</v>
      </c>
      <c r="B12" s="62" t="s">
        <v>31</v>
      </c>
      <c r="C12" s="59">
        <v>45769</v>
      </c>
      <c r="D12" s="59">
        <v>45774</v>
      </c>
      <c r="E12" s="60">
        <v>11.5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>
        <v>2</v>
      </c>
      <c r="U12" s="60"/>
      <c r="V12" s="61">
        <v>0.5</v>
      </c>
      <c r="W12" s="66">
        <v>1</v>
      </c>
      <c r="X12" s="66">
        <v>3</v>
      </c>
      <c r="Y12" s="66">
        <f>5</f>
        <v>5</v>
      </c>
      <c r="Z12" s="60">
        <f t="shared" si="0"/>
        <v>0</v>
      </c>
    </row>
    <row r="13" spans="1:26" x14ac:dyDescent="0.25">
      <c r="A13" s="64" t="s">
        <v>47</v>
      </c>
      <c r="B13" s="62" t="s">
        <v>48</v>
      </c>
      <c r="C13" s="59">
        <v>45770</v>
      </c>
      <c r="D13" s="59">
        <v>45774</v>
      </c>
      <c r="E13" s="60">
        <v>8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>
        <v>1</v>
      </c>
      <c r="Y13" s="61">
        <v>7</v>
      </c>
      <c r="Z13" s="60">
        <f t="shared" si="0"/>
        <v>0</v>
      </c>
    </row>
    <row r="14" spans="1:26" x14ac:dyDescent="0.25">
      <c r="D14" s="67" t="s">
        <v>36</v>
      </c>
      <c r="E14" s="68">
        <f>SUM(E4:E13)</f>
        <v>106.25</v>
      </c>
      <c r="F14" s="68">
        <f t="shared" ref="F14:Y14" si="1">SUM(F4:F13)</f>
        <v>4.5</v>
      </c>
      <c r="G14" s="68">
        <f t="shared" si="1"/>
        <v>0</v>
      </c>
      <c r="H14" s="68">
        <f t="shared" si="1"/>
        <v>0</v>
      </c>
      <c r="I14" s="68">
        <f t="shared" si="1"/>
        <v>0</v>
      </c>
      <c r="J14" s="68">
        <f t="shared" si="1"/>
        <v>0</v>
      </c>
      <c r="K14" s="68">
        <f t="shared" si="1"/>
        <v>4</v>
      </c>
      <c r="L14" s="68">
        <f t="shared" si="1"/>
        <v>5.5</v>
      </c>
      <c r="M14" s="68">
        <f t="shared" si="1"/>
        <v>7.5</v>
      </c>
      <c r="N14" s="68">
        <f t="shared" si="1"/>
        <v>1.25</v>
      </c>
      <c r="O14" s="68">
        <f t="shared" si="1"/>
        <v>4.5</v>
      </c>
      <c r="P14" s="68">
        <f t="shared" si="1"/>
        <v>11.5</v>
      </c>
      <c r="Q14" s="68">
        <f t="shared" si="1"/>
        <v>1.5</v>
      </c>
      <c r="R14" s="68">
        <f t="shared" si="1"/>
        <v>2</v>
      </c>
      <c r="S14" s="68">
        <f t="shared" si="1"/>
        <v>7</v>
      </c>
      <c r="T14" s="68">
        <f t="shared" si="1"/>
        <v>7</v>
      </c>
      <c r="U14" s="68">
        <f t="shared" si="1"/>
        <v>9</v>
      </c>
      <c r="V14" s="68">
        <f t="shared" si="1"/>
        <v>7</v>
      </c>
      <c r="W14" s="68">
        <f t="shared" si="1"/>
        <v>10.5</v>
      </c>
      <c r="X14" s="68">
        <f t="shared" si="1"/>
        <v>11</v>
      </c>
      <c r="Y14" s="68">
        <f t="shared" si="1"/>
        <v>12.5</v>
      </c>
      <c r="Z14" s="68">
        <f>SUM(Z4:Z12)</f>
        <v>0</v>
      </c>
    </row>
    <row r="15" spans="1:26" x14ac:dyDescent="0.25">
      <c r="A15" s="69"/>
      <c r="B15" s="54"/>
      <c r="D15" s="67" t="s">
        <v>37</v>
      </c>
      <c r="E15" s="68">
        <f>E14</f>
        <v>106.25</v>
      </c>
      <c r="F15" s="68">
        <f t="shared" ref="F15:Y15" si="2">E15-F14</f>
        <v>101.75</v>
      </c>
      <c r="G15" s="68">
        <f t="shared" si="2"/>
        <v>101.75</v>
      </c>
      <c r="H15" s="68">
        <f t="shared" si="2"/>
        <v>101.75</v>
      </c>
      <c r="I15" s="68">
        <f t="shared" si="2"/>
        <v>101.75</v>
      </c>
      <c r="J15" s="68">
        <f t="shared" si="2"/>
        <v>101.75</v>
      </c>
      <c r="K15" s="68">
        <f t="shared" si="2"/>
        <v>97.75</v>
      </c>
      <c r="L15" s="68">
        <f t="shared" si="2"/>
        <v>92.25</v>
      </c>
      <c r="M15" s="68">
        <f t="shared" si="2"/>
        <v>84.75</v>
      </c>
      <c r="N15" s="68">
        <f t="shared" si="2"/>
        <v>83.5</v>
      </c>
      <c r="O15" s="68">
        <f t="shared" si="2"/>
        <v>79</v>
      </c>
      <c r="P15" s="68">
        <f t="shared" si="2"/>
        <v>67.5</v>
      </c>
      <c r="Q15" s="68">
        <f t="shared" si="2"/>
        <v>66</v>
      </c>
      <c r="R15" s="68">
        <f t="shared" si="2"/>
        <v>64</v>
      </c>
      <c r="S15" s="68">
        <f t="shared" si="2"/>
        <v>57</v>
      </c>
      <c r="T15" s="68">
        <f t="shared" si="2"/>
        <v>50</v>
      </c>
      <c r="U15" s="68">
        <f t="shared" si="2"/>
        <v>41</v>
      </c>
      <c r="V15" s="68">
        <f t="shared" si="2"/>
        <v>34</v>
      </c>
      <c r="W15" s="68">
        <f t="shared" si="2"/>
        <v>23.5</v>
      </c>
      <c r="X15" s="68">
        <f t="shared" si="2"/>
        <v>12.5</v>
      </c>
      <c r="Y15" s="68">
        <f t="shared" si="2"/>
        <v>0</v>
      </c>
      <c r="Z15" s="70"/>
    </row>
    <row r="16" spans="1:26" x14ac:dyDescent="0.25">
      <c r="D16" s="67" t="s">
        <v>38</v>
      </c>
      <c r="E16" s="60">
        <f>E14</f>
        <v>106.25</v>
      </c>
      <c r="F16" s="60">
        <f t="shared" ref="F16:Y16" si="3">$E$16-F2*$E$16/COUNT($F$3:$Y$3)</f>
        <v>100.9375</v>
      </c>
      <c r="G16" s="60">
        <f t="shared" si="3"/>
        <v>95.625</v>
      </c>
      <c r="H16" s="60">
        <f t="shared" si="3"/>
        <v>90.3125</v>
      </c>
      <c r="I16" s="60">
        <f t="shared" si="3"/>
        <v>85</v>
      </c>
      <c r="J16" s="60">
        <f t="shared" si="3"/>
        <v>79.6875</v>
      </c>
      <c r="K16" s="60">
        <f t="shared" si="3"/>
        <v>74.375</v>
      </c>
      <c r="L16" s="60">
        <f t="shared" si="3"/>
        <v>69.0625</v>
      </c>
      <c r="M16" s="60">
        <f t="shared" si="3"/>
        <v>63.75</v>
      </c>
      <c r="N16" s="60">
        <f t="shared" si="3"/>
        <v>58.4375</v>
      </c>
      <c r="O16" s="60">
        <f t="shared" si="3"/>
        <v>53.125</v>
      </c>
      <c r="P16" s="60">
        <f t="shared" si="3"/>
        <v>47.8125</v>
      </c>
      <c r="Q16" s="60">
        <f t="shared" si="3"/>
        <v>42.5</v>
      </c>
      <c r="R16" s="60">
        <f t="shared" si="3"/>
        <v>37.1875</v>
      </c>
      <c r="S16" s="60">
        <f t="shared" si="3"/>
        <v>31.875</v>
      </c>
      <c r="T16" s="60">
        <f t="shared" si="3"/>
        <v>26.5625</v>
      </c>
      <c r="U16" s="60">
        <f t="shared" si="3"/>
        <v>21.25</v>
      </c>
      <c r="V16" s="60">
        <f t="shared" si="3"/>
        <v>15.9375</v>
      </c>
      <c r="W16" s="60">
        <f t="shared" si="3"/>
        <v>10.625</v>
      </c>
      <c r="X16" s="60">
        <f t="shared" si="3"/>
        <v>5.3125</v>
      </c>
      <c r="Y16" s="60">
        <f t="shared" si="3"/>
        <v>0</v>
      </c>
      <c r="Z16" s="70"/>
    </row>
    <row r="36" spans="1:1" ht="33" x14ac:dyDescent="0.25">
      <c r="A36" s="49" t="s">
        <v>51</v>
      </c>
    </row>
  </sheetData>
  <mergeCells count="3">
    <mergeCell ref="A4:A5"/>
    <mergeCell ref="A6:A8"/>
    <mergeCell ref="A10:A11"/>
  </mergeCells>
  <phoneticPr fontId="14" type="noConversion"/>
  <dataValidations count="1">
    <dataValidation type="list" allowBlank="1" sqref="E4:Z6 E16:Y16 F7:Z13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2025-05-25T13:25:55Z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