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luisl\OneDrive\Documentos\GitHub\msp\"/>
    </mc:Choice>
  </mc:AlternateContent>
  <xr:revisionPtr revIDLastSave="0" documentId="13_ncr:1_{F4A45EEB-B667-43E1-8312-2124C38A699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TEAM" sheetId="10" r:id="rId1"/>
    <sheet name="GANTT CHART" sheetId="8" r:id="rId2"/>
    <sheet name="BURNDOWN CHART" sheetId="9" r:id="rId3"/>
  </sheets>
  <definedNames>
    <definedName name="_xlnm.Print_Area" localSheetId="1">'GANTT CHART'!$A:$M</definedName>
    <definedName name="color">'GANTT CHART'!$E1</definedName>
    <definedName name="valuevx">42.314159</definedName>
    <definedName name="vertex42_copyright" hidden="1">"© 2017 Vertex42 LLC"</definedName>
    <definedName name="vertex42_id" hidden="1">"project-timeline.xlsx"</definedName>
    <definedName name="vertex42_title" hidden="1">"Project Timeline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E23" i="9"/>
  <c r="E24" i="9" s="1"/>
  <c r="E13" i="9"/>
  <c r="E14" i="9" s="1"/>
  <c r="Z22" i="9"/>
  <c r="Z19" i="9"/>
  <c r="Z20" i="9"/>
  <c r="Z21" i="9"/>
  <c r="Z18" i="9"/>
  <c r="Z5" i="9"/>
  <c r="Z6" i="9"/>
  <c r="Z7" i="9"/>
  <c r="Z8" i="9"/>
  <c r="Z9" i="9"/>
  <c r="Z10" i="9"/>
  <c r="Z11" i="9"/>
  <c r="Z12" i="9"/>
  <c r="Z4" i="9"/>
  <c r="L6" i="8"/>
  <c r="L7" i="8"/>
  <c r="L8" i="8"/>
  <c r="L9" i="8"/>
  <c r="L10" i="8"/>
  <c r="L11" i="8"/>
  <c r="L12" i="8"/>
  <c r="L13" i="8"/>
  <c r="L14" i="8"/>
  <c r="K11" i="8"/>
  <c r="J11" i="8"/>
  <c r="I11" i="8"/>
  <c r="H11" i="8"/>
  <c r="G11" i="8"/>
  <c r="F11" i="8"/>
  <c r="H12" i="8"/>
  <c r="H13" i="8"/>
  <c r="G6" i="8"/>
  <c r="G7" i="8"/>
  <c r="G8" i="8"/>
  <c r="G9" i="8"/>
  <c r="G10" i="8"/>
  <c r="G12" i="8"/>
  <c r="G13" i="8"/>
  <c r="G14" i="8"/>
  <c r="H7" i="8"/>
  <c r="H8" i="8"/>
  <c r="H9" i="8"/>
  <c r="H10" i="8"/>
  <c r="H14" i="8"/>
  <c r="E25" i="9" l="1"/>
  <c r="H25" i="9" s="1"/>
  <c r="E15" i="9"/>
  <c r="J15" i="9" s="1"/>
  <c r="F14" i="9"/>
  <c r="G14" i="9" s="1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S14" i="9" s="1"/>
  <c r="T14" i="9" s="1"/>
  <c r="U14" i="9" s="1"/>
  <c r="V14" i="9" s="1"/>
  <c r="W14" i="9" s="1"/>
  <c r="X14" i="9" s="1"/>
  <c r="Y14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Q24" i="9" s="1"/>
  <c r="R24" i="9" s="1"/>
  <c r="S24" i="9" s="1"/>
  <c r="T24" i="9" s="1"/>
  <c r="U24" i="9" s="1"/>
  <c r="V24" i="9" s="1"/>
  <c r="W24" i="9" s="1"/>
  <c r="X24" i="9" s="1"/>
  <c r="Y24" i="9" s="1"/>
  <c r="Q15" i="9"/>
  <c r="H15" i="9"/>
  <c r="N15" i="9"/>
  <c r="T15" i="9"/>
  <c r="M15" i="9"/>
  <c r="Z23" i="9"/>
  <c r="Z13" i="9"/>
  <c r="H6" i="8"/>
  <c r="F7" i="8"/>
  <c r="F8" i="8"/>
  <c r="F9" i="8"/>
  <c r="F10" i="8"/>
  <c r="F12" i="8"/>
  <c r="F13" i="8"/>
  <c r="F14" i="8"/>
  <c r="F6" i="8"/>
  <c r="V15" i="9" l="1"/>
  <c r="S15" i="9"/>
  <c r="U15" i="9"/>
  <c r="G15" i="9"/>
  <c r="O15" i="9"/>
  <c r="F15" i="9"/>
  <c r="G25" i="9"/>
  <c r="K15" i="9"/>
  <c r="W15" i="9"/>
  <c r="Y15" i="9"/>
  <c r="P15" i="9"/>
  <c r="R15" i="9"/>
  <c r="L15" i="9"/>
  <c r="I15" i="9"/>
  <c r="X15" i="9"/>
  <c r="N25" i="9"/>
  <c r="Q25" i="9"/>
  <c r="Y25" i="9"/>
  <c r="I25" i="9"/>
  <c r="R25" i="9"/>
  <c r="F25" i="9"/>
  <c r="U25" i="9"/>
  <c r="V25" i="9"/>
  <c r="W25" i="9"/>
  <c r="X25" i="9"/>
  <c r="J25" i="9"/>
  <c r="S25" i="9"/>
  <c r="K25" i="9"/>
  <c r="T25" i="9"/>
  <c r="L25" i="9"/>
  <c r="M25" i="9"/>
  <c r="O25" i="9"/>
  <c r="P25" i="9"/>
  <c r="I6" i="8"/>
  <c r="J6" i="8"/>
  <c r="K6" i="8"/>
  <c r="I9" i="8" l="1"/>
  <c r="J9" i="8"/>
  <c r="K9" i="8"/>
  <c r="I7" i="8"/>
  <c r="J7" i="8"/>
  <c r="K7" i="8"/>
  <c r="I10" i="8"/>
  <c r="J10" i="8"/>
  <c r="K10" i="8"/>
  <c r="I12" i="8"/>
  <c r="J12" i="8"/>
  <c r="K12" i="8"/>
  <c r="K8" i="8" l="1"/>
  <c r="J8" i="8"/>
  <c r="I8" i="8"/>
  <c r="J13" i="8"/>
  <c r="I13" i="8"/>
  <c r="K13" i="8"/>
  <c r="I14" i="8" l="1"/>
  <c r="J14" i="8"/>
  <c r="K14" i="8"/>
</calcChain>
</file>

<file path=xl/sharedStrings.xml><?xml version="1.0" encoding="utf-8"?>
<sst xmlns="http://schemas.openxmlformats.org/spreadsheetml/2006/main" count="120" uniqueCount="67">
  <si>
    <t>TASK</t>
  </si>
  <si>
    <t>Project Start</t>
  </si>
  <si>
    <t>START</t>
  </si>
  <si>
    <t>Insert new rows above this one</t>
  </si>
  <si>
    <t>END</t>
  </si>
  <si>
    <t>COLOR</t>
  </si>
  <si>
    <t>Red</t>
  </si>
  <si>
    <t>Green</t>
  </si>
  <si>
    <t>Blue</t>
  </si>
  <si>
    <t>Purple</t>
  </si>
  <si>
    <t>Orange</t>
  </si>
  <si>
    <t>Brown</t>
  </si>
  <si>
    <t>columns used to create the chart</t>
  </si>
  <si>
    <t>CATEGORY</t>
  </si>
  <si>
    <t>MILESTONE LABEL</t>
  </si>
  <si>
    <t>DATE</t>
  </si>
  <si>
    <t>Margin
Bottom</t>
  </si>
  <si>
    <t>Margin
Top</t>
  </si>
  <si>
    <t>Start</t>
  </si>
  <si>
    <t>Planning</t>
  </si>
  <si>
    <t>Start Coding</t>
  </si>
  <si>
    <t>1st Delivery</t>
  </si>
  <si>
    <t>Define Team Roles and Responsibilities #1</t>
  </si>
  <si>
    <t>Generate Sprint 1 Burndown Chart #3</t>
  </si>
  <si>
    <t>SysML diagram for 15 FR. #4</t>
  </si>
  <si>
    <t>Gantt Chart and Task Dependencies #2</t>
  </si>
  <si>
    <t>Front End</t>
  </si>
  <si>
    <t>Back End</t>
  </si>
  <si>
    <t>Design Front-End UI #6</t>
  </si>
  <si>
    <t>Implement Front-End #7</t>
  </si>
  <si>
    <t>Implement Back-End Logic for Basic Features #8</t>
  </si>
  <si>
    <t>Quality Check and Testing #9</t>
  </si>
  <si>
    <t>Gantt Chart</t>
  </si>
  <si>
    <t>Documentation</t>
  </si>
  <si>
    <t>Burndown Chart</t>
  </si>
  <si>
    <t>Quality</t>
  </si>
  <si>
    <t>ESTIMATE (Hours)</t>
  </si>
  <si>
    <t>TEAM MEMBERS</t>
  </si>
  <si>
    <t>Bernardo Carvalho</t>
  </si>
  <si>
    <t>Guilherme Santana</t>
  </si>
  <si>
    <t>João Félix</t>
  </si>
  <si>
    <t>Luís Lamy</t>
  </si>
  <si>
    <t>Yaroslav Hayduk</t>
  </si>
  <si>
    <t>REMAINING WORK</t>
  </si>
  <si>
    <t>Tasks Assigned</t>
  </si>
  <si>
    <t>Total</t>
  </si>
  <si>
    <t>Remaining</t>
  </si>
  <si>
    <t>Ideal</t>
  </si>
  <si>
    <t>Team</t>
  </si>
  <si>
    <t>João Félix (Product Owner)</t>
  </si>
  <si>
    <t>Luís Lamy (Scrum Master)</t>
  </si>
  <si>
    <t>Generate Sprint 1 Burndown Chart #3 (1 hour)</t>
  </si>
  <si>
    <t>SysML diagram for 3 FR #4 (5 hours)</t>
  </si>
  <si>
    <t>Model Main Business Process (BPMN) #5 (6 hours)</t>
  </si>
  <si>
    <t>Implement Back-End Logic for Basic Features #8 (10 hours)</t>
  </si>
  <si>
    <t>Design Front-End UI #6 (30 hours)</t>
  </si>
  <si>
    <t>Implement Front-End #7 (7 hours)</t>
  </si>
  <si>
    <t>Guilherme Santana (Quality Controller)</t>
  </si>
  <si>
    <t>Gantt Chart and Task Dependencies #2 (3 hours)</t>
  </si>
  <si>
    <t>Quality Check and Testing #9 (35 hours)</t>
  </si>
  <si>
    <t>All</t>
  </si>
  <si>
    <t>Define Team Roles and Responsibilities #1 (0.5 hours)</t>
  </si>
  <si>
    <t>Yaroslav Hayduk (Team Member)</t>
  </si>
  <si>
    <t>Bernardo Carvalho (Team Member)</t>
  </si>
  <si>
    <t>Working Days</t>
  </si>
  <si>
    <t>Work divided by the whole team</t>
  </si>
  <si>
    <t>Model Main Business Process and Features (BPMN)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</si>
</sst>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/mm/yy;@"/>
    <numFmt numFmtId="166" formatCode="d/m/yyyy;@"/>
    <numFmt numFmtId="167" formatCode="0.0"/>
  </numFmts>
  <fonts count="14" x14ac:knownFonts="1">
    <font>
      <sz val="11"/>
      <color theme="1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name val="Arial"/>
      <family val="2"/>
      <scheme val="minor"/>
    </font>
    <font>
      <u/>
      <sz val="11"/>
      <color indexed="12"/>
      <name val="Arial"/>
      <family val="2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9"/>
      <color theme="0"/>
      <name val="Arial"/>
      <family val="2"/>
      <scheme val="minor"/>
    </font>
    <font>
      <sz val="9"/>
      <color theme="0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0" tint="-0.34998626667073579"/>
      <name val="Arial"/>
      <family val="2"/>
      <scheme val="minor"/>
    </font>
    <font>
      <sz val="11"/>
      <color theme="1"/>
      <name val="Arial"/>
      <family val="2"/>
      <scheme val="minor"/>
    </font>
    <font>
      <i/>
      <sz val="10"/>
      <color theme="0" tint="-0.499984740745262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4" tint="0.39991454817346722"/>
      </left>
      <right/>
      <top style="thin">
        <color theme="4" tint="0.39991454817346722"/>
      </top>
      <bottom/>
      <diagonal/>
    </border>
    <border>
      <left/>
      <right/>
      <top style="thin">
        <color theme="4" tint="0.39991454817346722"/>
      </top>
      <bottom/>
      <diagonal/>
    </border>
    <border>
      <left/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/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theme="4" tint="0.39991454817346722"/>
      </left>
      <right style="thin">
        <color theme="0" tint="-0.24994659260841701"/>
      </right>
      <top/>
      <bottom style="thin">
        <color theme="4" tint="0.39994506668294322"/>
      </bottom>
      <diagonal/>
    </border>
    <border>
      <left style="thin">
        <color theme="4" tint="0.399914548173467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 style="thin">
        <color theme="4" tint="0.39994506668294322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center" wrapText="1" indent="1"/>
    </xf>
    <xf numFmtId="0" fontId="0" fillId="3" borderId="9" xfId="0" applyFill="1" applyBorder="1" applyAlignment="1">
      <alignment horizontal="left" vertical="center" indent="1"/>
    </xf>
    <xf numFmtId="14" fontId="8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0" fillId="2" borderId="11" xfId="2" applyFont="1" applyFill="1" applyBorder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7" fillId="5" borderId="4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 applyAlignment="1">
      <alignment horizontal="right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15" xfId="0" applyBorder="1" applyAlignment="1">
      <alignment vertical="center"/>
    </xf>
    <xf numFmtId="165" fontId="0" fillId="0" borderId="17" xfId="0" applyNumberFormat="1" applyBorder="1" applyAlignment="1">
      <alignment horizontal="center" vertical="center"/>
    </xf>
    <xf numFmtId="9" fontId="0" fillId="2" borderId="17" xfId="2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9" fontId="0" fillId="0" borderId="0" xfId="2" applyFont="1" applyFill="1" applyBorder="1" applyAlignment="1">
      <alignment horizontal="center"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9" fontId="0" fillId="0" borderId="16" xfId="2" applyFont="1" applyFill="1" applyBorder="1" applyAlignment="1">
      <alignment horizontal="center" vertical="center"/>
    </xf>
    <xf numFmtId="0" fontId="5" fillId="0" borderId="0" xfId="0" applyFont="1"/>
    <xf numFmtId="0" fontId="12" fillId="0" borderId="0" xfId="0" applyFont="1"/>
    <xf numFmtId="165" fontId="4" fillId="0" borderId="18" xfId="0" applyNumberFormat="1" applyFont="1" applyBorder="1" applyAlignment="1">
      <alignment horizontal="center" vertical="center"/>
    </xf>
    <xf numFmtId="0" fontId="6" fillId="4" borderId="18" xfId="0" applyFont="1" applyFill="1" applyBorder="1" applyAlignment="1">
      <alignment horizontal="left" vertical="center" indent="1"/>
    </xf>
    <xf numFmtId="0" fontId="6" fillId="4" borderId="18" xfId="0" applyFont="1" applyFill="1" applyBorder="1" applyAlignment="1">
      <alignment horizontal="center" vertical="center" wrapText="1"/>
    </xf>
    <xf numFmtId="16" fontId="6" fillId="6" borderId="18" xfId="0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165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vertical="center"/>
    </xf>
    <xf numFmtId="0" fontId="0" fillId="0" borderId="18" xfId="0" applyBorder="1" applyAlignment="1">
      <alignment horizontal="right"/>
    </xf>
    <xf numFmtId="14" fontId="4" fillId="0" borderId="18" xfId="0" applyNumberFormat="1" applyFont="1" applyBorder="1" applyAlignment="1">
      <alignment horizontal="center" vertical="center"/>
    </xf>
    <xf numFmtId="14" fontId="4" fillId="0" borderId="18" xfId="0" applyNumberFormat="1" applyFont="1" applyBorder="1" applyAlignment="1">
      <alignment horizontal="right" vertical="center"/>
    </xf>
    <xf numFmtId="0" fontId="13" fillId="0" borderId="0" xfId="0" applyFont="1"/>
    <xf numFmtId="0" fontId="7" fillId="5" borderId="0" xfId="0" applyFont="1" applyFill="1" applyAlignment="1">
      <alignment horizontal="center" vertical="center" wrapText="1"/>
    </xf>
    <xf numFmtId="0" fontId="0" fillId="7" borderId="18" xfId="0" applyFill="1" applyBorder="1" applyAlignment="1">
      <alignment vertical="center"/>
    </xf>
    <xf numFmtId="0" fontId="0" fillId="8" borderId="0" xfId="0" applyFill="1"/>
    <xf numFmtId="2" fontId="4" fillId="7" borderId="18" xfId="0" applyNumberFormat="1" applyFont="1" applyFill="1" applyBorder="1" applyAlignment="1">
      <alignment horizontal="center" vertical="center"/>
    </xf>
    <xf numFmtId="2" fontId="4" fillId="0" borderId="18" xfId="0" applyNumberFormat="1" applyFont="1" applyBorder="1" applyAlignment="1">
      <alignment horizontal="center" vertical="center"/>
    </xf>
    <xf numFmtId="0" fontId="0" fillId="7" borderId="0" xfId="0" applyFill="1"/>
    <xf numFmtId="2" fontId="0" fillId="0" borderId="18" xfId="0" applyNumberFormat="1" applyBorder="1" applyAlignment="1">
      <alignment horizontal="center"/>
    </xf>
    <xf numFmtId="2" fontId="0" fillId="0" borderId="18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</cellXfs>
  <cellStyles count="3">
    <cellStyle name="Hiperligação" xfId="1" builtinId="8" customBuiltin="1"/>
    <cellStyle name="Normal" xfId="0" builtinId="0"/>
    <cellStyle name="Percentagem" xfId="2" builtinId="5"/>
  </cellStyles>
  <dxfs count="9"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11534991553686"/>
          <c:y val="6.9525384471449764E-2"/>
          <c:w val="0.75415747986728798"/>
          <c:h val="0.92045292026357972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'GANTT CHART'!$F$4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CHART'!$F$5:$F$15</c:f>
              <c:numCache>
                <c:formatCode>m/d/yy;@</c:formatCode>
                <c:ptCount val="11"/>
                <c:pt idx="1">
                  <c:v>45755</c:v>
                </c:pt>
                <c:pt idx="2">
                  <c:v>45755</c:v>
                </c:pt>
                <c:pt idx="3">
                  <c:v>45756</c:v>
                </c:pt>
                <c:pt idx="4">
                  <c:v>45757</c:v>
                </c:pt>
                <c:pt idx="5">
                  <c:v>45759</c:v>
                </c:pt>
                <c:pt idx="6">
                  <c:v>45762</c:v>
                </c:pt>
                <c:pt idx="7">
                  <c:v>45763</c:v>
                </c:pt>
                <c:pt idx="8">
                  <c:v>45765</c:v>
                </c:pt>
                <c:pt idx="9">
                  <c:v>45769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46-45F7-AE0A-DF408E829EF2}"/>
            </c:ext>
          </c:extLst>
        </c:ser>
        <c:ser>
          <c:idx val="3"/>
          <c:order val="1"/>
          <c:tx>
            <c:strRef>
              <c:f>'GANTT CHART'!$G$4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CHART'!$G$5:$G$15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46-45F7-AE0A-DF408E829EF2}"/>
            </c:ext>
          </c:extLst>
        </c:ser>
        <c:ser>
          <c:idx val="2"/>
          <c:order val="2"/>
          <c:tx>
            <c:strRef>
              <c:f>'GANTT CHART'!$H$4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CHART'!$H$5:$H$15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8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3-4061-83AF-43EE974744FB}"/>
            </c:ext>
          </c:extLst>
        </c:ser>
        <c:ser>
          <c:idx val="4"/>
          <c:order val="3"/>
          <c:tx>
            <c:strRef>
              <c:f>'GANTT CHART'!$I$4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CHART'!$I$5:$I$15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3-4061-83AF-43EE974744FB}"/>
            </c:ext>
          </c:extLst>
        </c:ser>
        <c:ser>
          <c:idx val="5"/>
          <c:order val="4"/>
          <c:tx>
            <c:strRef>
              <c:f>'GANTT CHART'!$J$4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CHART'!$J$5:$J$15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3-4061-83AF-43EE974744FB}"/>
            </c:ext>
          </c:extLst>
        </c:ser>
        <c:ser>
          <c:idx val="6"/>
          <c:order val="5"/>
          <c:tx>
            <c:strRef>
              <c:f>'GANTT CHART'!$K$4</c:f>
              <c:strCache>
                <c:ptCount val="1"/>
                <c:pt idx="0">
                  <c:v>Orange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CHART'!$K$5:$K$15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3-4061-83AF-43EE974744FB}"/>
            </c:ext>
          </c:extLst>
        </c:ser>
        <c:ser>
          <c:idx val="7"/>
          <c:order val="6"/>
          <c:tx>
            <c:strRef>
              <c:f>'GANTT CHART'!$L$4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'GANTT CHART'!$A$5:$B$15</c:f>
              <c:multiLvlStrCache>
                <c:ptCount val="10"/>
                <c:lvl>
                  <c:pt idx="1">
                    <c:v>Define Team Roles and Responsibilities #1</c:v>
                  </c:pt>
                  <c:pt idx="2">
                    <c:v>Gantt Chart and Task Dependencies #2</c:v>
                  </c:pt>
                  <c:pt idx="3">
                    <c:v>Generate Sprint 1 Burndown Chart #3</c:v>
                  </c:pt>
                  <c:pt idx="4">
                    <c:v>SysML diagram for 15 FR. #4</c:v>
                  </c:pt>
                  <c:pt idx="5">
                    <c:v>Model Main Business Process and Features (BPMN) #5</c:v>
                  </c:pt>
                  <c:pt idx="6">
                    <c:v>Implement Back-End Logic for Basic Features #8</c:v>
                  </c:pt>
                  <c:pt idx="7">
                    <c:v>Design Front-End UI #6</c:v>
                  </c:pt>
                  <c:pt idx="8">
                    <c:v>Implement Front-End #7</c:v>
                  </c:pt>
                  <c:pt idx="9">
                    <c:v>Quality Check and Testing #9</c:v>
                  </c:pt>
                </c:lvl>
                <c:lvl>
                  <c:pt idx="1">
                    <c:v>Planning</c:v>
                  </c:pt>
                  <c:pt idx="3">
                    <c:v>Documentation</c:v>
                  </c:pt>
                  <c:pt idx="6">
                    <c:v>Back End</c:v>
                  </c:pt>
                  <c:pt idx="7">
                    <c:v>Front End</c:v>
                  </c:pt>
                  <c:pt idx="9">
                    <c:v>Quality</c:v>
                  </c:pt>
                </c:lvl>
              </c:multiLvlStrCache>
            </c:multiLvlStrRef>
          </c:cat>
          <c:val>
            <c:numRef>
              <c:f>'GANTT CHART'!$L$5:$L$15</c:f>
              <c:numCache>
                <c:formatCode>General</c:formatCode>
                <c:ptCount val="11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3-4061-83AF-43EE9747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123157888"/>
        <c:axId val="123176064"/>
      </c:barChart>
      <c:scatterChart>
        <c:scatterStyle val="lineMarker"/>
        <c:varyColors val="0"/>
        <c:ser>
          <c:idx val="8"/>
          <c:order val="7"/>
          <c:tx>
            <c:strRef>
              <c:f>'GANTT CHART'!$B$20</c:f>
              <c:strCache>
                <c:ptCount val="1"/>
                <c:pt idx="0">
                  <c:v>Start Coding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CHART'!$C$20,'GANTT CHART'!$C$20)</c:f>
              <c:numCache>
                <c:formatCode>dd/mm/yy;@</c:formatCode>
                <c:ptCount val="2"/>
                <c:pt idx="0">
                  <c:v>45764</c:v>
                </c:pt>
                <c:pt idx="1">
                  <c:v>45764</c:v>
                </c:pt>
              </c:numCache>
            </c:numRef>
          </c:xVal>
          <c:yVal>
            <c:numRef>
              <c:f>'GANTT CHART'!$D$20:$E$20</c:f>
              <c:numCache>
                <c:formatCode>0%</c:formatCode>
                <c:ptCount val="2"/>
                <c:pt idx="0">
                  <c:v>0.5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3-4553-B6A2-A589FB58A1B5}"/>
            </c:ext>
          </c:extLst>
        </c:ser>
        <c:ser>
          <c:idx val="9"/>
          <c:order val="8"/>
          <c:tx>
            <c:strRef>
              <c:f>'GANTT CHART'!$B$21</c:f>
              <c:strCache>
                <c:ptCount val="1"/>
                <c:pt idx="0">
                  <c:v>1st Delivery</c:v>
                </c:pt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4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CHART'!$C$21,'GANTT CHART'!$C$21)</c:f>
              <c:numCache>
                <c:formatCode>dd/mm/yy;@</c:formatCode>
                <c:ptCount val="2"/>
                <c:pt idx="0">
                  <c:v>45774</c:v>
                </c:pt>
                <c:pt idx="1">
                  <c:v>45774</c:v>
                </c:pt>
              </c:numCache>
            </c:numRef>
          </c:xVal>
          <c:yVal>
            <c:numRef>
              <c:f>'GANTT CHART'!$D$21:$E$21</c:f>
              <c:numCache>
                <c:formatCode>0%</c:formatCode>
                <c:ptCount val="2"/>
                <c:pt idx="0">
                  <c:v>0.25</c:v>
                </c:pt>
                <c:pt idx="1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3-4553-B6A2-A589FB58A1B5}"/>
            </c:ext>
          </c:extLst>
        </c:ser>
        <c:ser>
          <c:idx val="10"/>
          <c:order val="9"/>
          <c:tx>
            <c:strRef>
              <c:f>'GANTT CHART'!$B$22</c:f>
              <c:strCache>
                <c:ptCount val="1"/>
              </c:strCache>
            </c:strRef>
          </c:tx>
          <c:spPr>
            <a:ln w="50800" cap="rnd">
              <a:solidFill>
                <a:schemeClr val="bg1">
                  <a:lumMod val="50000"/>
                  <a:alpha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alpha val="41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1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('GANTT CHART'!$C$22,'GANTT CHART'!$C$22)</c:f>
              <c:numCache>
                <c:formatCode>dd/mm/yy;@</c:formatCode>
                <c:ptCount val="2"/>
              </c:numCache>
            </c:numRef>
          </c:xVal>
          <c:yVal>
            <c:numRef>
              <c:f>'GANTT CHART'!$D$22:$E$22</c:f>
              <c:numCache>
                <c:formatCode>0%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23-4553-B6A2-A589FB58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83488"/>
        <c:axId val="123177600"/>
      </c:scatterChart>
      <c:catAx>
        <c:axId val="123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76064"/>
        <c:crosses val="autoZero"/>
        <c:auto val="1"/>
        <c:lblAlgn val="ctr"/>
        <c:lblOffset val="100"/>
        <c:tickLblSkip val="1"/>
        <c:noMultiLvlLbl val="0"/>
      </c:catAx>
      <c:valAx>
        <c:axId val="123176064"/>
        <c:scaling>
          <c:orientation val="minMax"/>
          <c:max val="45778"/>
          <c:min val="457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\ d\,\ yyyy;@" sourceLinked="0"/>
        <c:majorTickMark val="out"/>
        <c:minorTickMark val="none"/>
        <c:tickLblPos val="nextTo"/>
        <c:spPr>
          <a:solidFill>
            <a:schemeClr val="bg1"/>
          </a:solidFill>
          <a:ln w="38100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888"/>
        <c:crosses val="autoZero"/>
        <c:crossBetween val="between"/>
        <c:majorUnit val="30"/>
      </c:valAx>
      <c:valAx>
        <c:axId val="123177600"/>
        <c:scaling>
          <c:orientation val="minMax"/>
          <c:max val="1"/>
        </c:scaling>
        <c:delete val="1"/>
        <c:axPos val="r"/>
        <c:numFmt formatCode="General" sourceLinked="0"/>
        <c:majorTickMark val="out"/>
        <c:minorTickMark val="none"/>
        <c:tickLblPos val="nextTo"/>
        <c:crossAx val="123183488"/>
        <c:crosses val="max"/>
        <c:crossBetween val="midCat"/>
        <c:majorUnit val="1"/>
      </c:valAx>
      <c:valAx>
        <c:axId val="123183488"/>
        <c:scaling>
          <c:orientation val="minMax"/>
        </c:scaling>
        <c:delete val="1"/>
        <c:axPos val="t"/>
        <c:numFmt formatCode="dd/mm/yy;@" sourceLinked="1"/>
        <c:majorTickMark val="out"/>
        <c:minorTickMark val="none"/>
        <c:tickLblPos val="nextTo"/>
        <c:crossAx val="123177600"/>
        <c:crosses val="max"/>
        <c:crossBetween val="midCat"/>
      </c:valAx>
      <c:dTable>
        <c:showHorzBorder val="1"/>
        <c:showVertBorder val="1"/>
        <c:showOutline val="1"/>
        <c:showKeys val="1"/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Ideal Burn vs Actual Burn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Actual Burn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CHART'!$F$14:$Y$14</c:f>
              <c:numCache>
                <c:formatCode>0.00</c:formatCode>
                <c:ptCount val="20"/>
                <c:pt idx="0">
                  <c:v>215</c:v>
                </c:pt>
                <c:pt idx="1">
                  <c:v>215</c:v>
                </c:pt>
                <c:pt idx="2">
                  <c:v>215</c:v>
                </c:pt>
                <c:pt idx="3">
                  <c:v>215</c:v>
                </c:pt>
                <c:pt idx="4">
                  <c:v>215</c:v>
                </c:pt>
                <c:pt idx="5">
                  <c:v>211</c:v>
                </c:pt>
                <c:pt idx="6">
                  <c:v>205.5</c:v>
                </c:pt>
                <c:pt idx="7">
                  <c:v>198</c:v>
                </c:pt>
                <c:pt idx="8">
                  <c:v>197.75</c:v>
                </c:pt>
                <c:pt idx="9">
                  <c:v>193.75</c:v>
                </c:pt>
                <c:pt idx="10">
                  <c:v>192.75</c:v>
                </c:pt>
                <c:pt idx="11">
                  <c:v>192.75</c:v>
                </c:pt>
                <c:pt idx="12">
                  <c:v>192.75</c:v>
                </c:pt>
                <c:pt idx="13">
                  <c:v>192.75</c:v>
                </c:pt>
                <c:pt idx="14">
                  <c:v>192.75</c:v>
                </c:pt>
                <c:pt idx="15">
                  <c:v>192.75</c:v>
                </c:pt>
                <c:pt idx="16">
                  <c:v>192.75</c:v>
                </c:pt>
                <c:pt idx="17">
                  <c:v>192.75</c:v>
                </c:pt>
                <c:pt idx="18">
                  <c:v>192.75</c:v>
                </c:pt>
                <c:pt idx="19">
                  <c:v>192.75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313-4752-BE34-ADDA78B7C8D0}"/>
            </c:ext>
          </c:extLst>
        </c:ser>
        <c:ser>
          <c:idx val="0"/>
          <c:order val="1"/>
          <c:tx>
            <c:v>Ideal Burn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'BURNDOWN CHART'!$F$3:$Y$3</c:f>
              <c:numCache>
                <c:formatCode>d\-mmm</c:formatCode>
                <c:ptCount val="20"/>
                <c:pt idx="0">
                  <c:v>45755</c:v>
                </c:pt>
                <c:pt idx="1">
                  <c:v>45756</c:v>
                </c:pt>
                <c:pt idx="2">
                  <c:v>45757</c:v>
                </c:pt>
                <c:pt idx="3">
                  <c:v>45758</c:v>
                </c:pt>
                <c:pt idx="4">
                  <c:v>45759</c:v>
                </c:pt>
                <c:pt idx="5">
                  <c:v>45760</c:v>
                </c:pt>
                <c:pt idx="6">
                  <c:v>45761</c:v>
                </c:pt>
                <c:pt idx="7">
                  <c:v>45762</c:v>
                </c:pt>
                <c:pt idx="8">
                  <c:v>45763</c:v>
                </c:pt>
                <c:pt idx="9">
                  <c:v>45764</c:v>
                </c:pt>
                <c:pt idx="10">
                  <c:v>45765</c:v>
                </c:pt>
                <c:pt idx="11">
                  <c:v>45766</c:v>
                </c:pt>
                <c:pt idx="12">
                  <c:v>45767</c:v>
                </c:pt>
                <c:pt idx="13">
                  <c:v>45768</c:v>
                </c:pt>
                <c:pt idx="14">
                  <c:v>45769</c:v>
                </c:pt>
                <c:pt idx="15">
                  <c:v>45770</c:v>
                </c:pt>
                <c:pt idx="16">
                  <c:v>45771</c:v>
                </c:pt>
                <c:pt idx="17">
                  <c:v>45772</c:v>
                </c:pt>
                <c:pt idx="18">
                  <c:v>45773</c:v>
                </c:pt>
                <c:pt idx="19">
                  <c:v>45774</c:v>
                </c:pt>
              </c:numCache>
            </c:numRef>
          </c:cat>
          <c:val>
            <c:numRef>
              <c:f>'BURNDOWN CHART'!$F$15:$Y$15</c:f>
              <c:numCache>
                <c:formatCode>0.00</c:formatCode>
                <c:ptCount val="20"/>
                <c:pt idx="0">
                  <c:v>208.52500000000001</c:v>
                </c:pt>
                <c:pt idx="1">
                  <c:v>197.55</c:v>
                </c:pt>
                <c:pt idx="2">
                  <c:v>186.57499999999999</c:v>
                </c:pt>
                <c:pt idx="3">
                  <c:v>175.6</c:v>
                </c:pt>
                <c:pt idx="4">
                  <c:v>164.625</c:v>
                </c:pt>
                <c:pt idx="5">
                  <c:v>153.65</c:v>
                </c:pt>
                <c:pt idx="6">
                  <c:v>142.67500000000001</c:v>
                </c:pt>
                <c:pt idx="7">
                  <c:v>131.69999999999999</c:v>
                </c:pt>
                <c:pt idx="8">
                  <c:v>120.72499999999999</c:v>
                </c:pt>
                <c:pt idx="9">
                  <c:v>109.75</c:v>
                </c:pt>
                <c:pt idx="10">
                  <c:v>98.775000000000006</c:v>
                </c:pt>
                <c:pt idx="11">
                  <c:v>87.800000000000011</c:v>
                </c:pt>
                <c:pt idx="12">
                  <c:v>76.824999999999989</c:v>
                </c:pt>
                <c:pt idx="13">
                  <c:v>65.849999999999994</c:v>
                </c:pt>
                <c:pt idx="14">
                  <c:v>54.875</c:v>
                </c:pt>
                <c:pt idx="15">
                  <c:v>43.900000000000006</c:v>
                </c:pt>
                <c:pt idx="16">
                  <c:v>32.925000000000011</c:v>
                </c:pt>
                <c:pt idx="17">
                  <c:v>21.949999999999989</c:v>
                </c:pt>
                <c:pt idx="18">
                  <c:v>10.974999999999994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313-4752-BE34-ADDA78B7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9088"/>
        <c:axId val="16873968"/>
      </c:lineChart>
      <c:dateAx>
        <c:axId val="16859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3968"/>
        <c:crosses val="autoZero"/>
        <c:auto val="0"/>
        <c:lblOffset val="100"/>
        <c:baseTimeUnit val="days"/>
      </c:dateAx>
      <c:valAx>
        <c:axId val="168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168089</xdr:colOff>
      <xdr:row>1</xdr:row>
      <xdr:rowOff>155457</xdr:rowOff>
    </xdr:from>
    <xdr:to>
      <xdr:col>28</xdr:col>
      <xdr:colOff>638734</xdr:colOff>
      <xdr:row>31</xdr:row>
      <xdr:rowOff>33617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273588-A5A1-4D9D-B78C-304064444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272642</xdr:colOff>
      <xdr:row>1</xdr:row>
      <xdr:rowOff>173373</xdr:rowOff>
    </xdr:from>
    <xdr:to>
      <xdr:col>35</xdr:col>
      <xdr:colOff>293613</xdr:colOff>
      <xdr:row>21</xdr:row>
      <xdr:rowOff>146808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60933D-A5C7-64F9-E168-5F0D1FDE5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ertex42 - Timelin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26AA26"/>
      </a:accent3>
      <a:accent4>
        <a:srgbClr val="846648"/>
      </a:accent4>
      <a:accent5>
        <a:srgbClr val="E68422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3FC5-4BF5-4EF5-8A21-CE5D1B5BCAD4}">
  <dimension ref="B2:B7"/>
  <sheetViews>
    <sheetView workbookViewId="0">
      <selection activeCell="B7" sqref="B7"/>
    </sheetView>
  </sheetViews>
  <sheetFormatPr defaultRowHeight="13.8" x14ac:dyDescent="0.25"/>
  <sheetData>
    <row r="2" spans="2:2" x14ac:dyDescent="0.25">
      <c r="B2" t="s">
        <v>48</v>
      </c>
    </row>
    <row r="3" spans="2:2" ht="17.399999999999999" x14ac:dyDescent="0.3">
      <c r="B3" s="61" t="s">
        <v>49</v>
      </c>
    </row>
    <row r="4" spans="2:2" ht="17.399999999999999" x14ac:dyDescent="0.3">
      <c r="B4" s="61" t="s">
        <v>50</v>
      </c>
    </row>
    <row r="5" spans="2:2" ht="17.399999999999999" x14ac:dyDescent="0.3">
      <c r="B5" s="61" t="s">
        <v>57</v>
      </c>
    </row>
    <row r="6" spans="2:2" ht="17.399999999999999" x14ac:dyDescent="0.3">
      <c r="B6" s="61" t="s">
        <v>62</v>
      </c>
    </row>
    <row r="7" spans="2:2" ht="17.399999999999999" x14ac:dyDescent="0.3">
      <c r="B7" s="61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showGridLines="0" showRuler="0" zoomScale="85" zoomScaleNormal="94" zoomScalePageLayoutView="85" workbookViewId="0">
      <selection activeCell="G27" sqref="G27"/>
    </sheetView>
  </sheetViews>
  <sheetFormatPr defaultRowHeight="13.8" x14ac:dyDescent="0.25"/>
  <cols>
    <col min="1" max="1" width="15" customWidth="1"/>
    <col min="2" max="2" width="47.69921875" customWidth="1"/>
    <col min="3" max="3" width="9.69921875" style="5" customWidth="1"/>
    <col min="4" max="4" width="9.69921875" customWidth="1"/>
    <col min="5" max="5" width="11.3984375" customWidth="1"/>
    <col min="6" max="6" width="8" customWidth="1"/>
    <col min="7" max="7" width="6.8984375" customWidth="1"/>
    <col min="8" max="13" width="6" customWidth="1"/>
    <col min="15" max="15" width="22.5" customWidth="1"/>
  </cols>
  <sheetData>
    <row r="1" spans="1:13" ht="24.6" x14ac:dyDescent="0.4">
      <c r="A1" s="1" t="s">
        <v>32</v>
      </c>
      <c r="B1" s="1"/>
      <c r="C1" s="4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ht="14.4" x14ac:dyDescent="0.3">
      <c r="B3" s="25" t="s">
        <v>1</v>
      </c>
      <c r="C3" s="36">
        <v>45747</v>
      </c>
      <c r="F3" s="27" t="s">
        <v>12</v>
      </c>
      <c r="G3" s="28"/>
      <c r="H3" s="28"/>
      <c r="I3" s="28"/>
      <c r="J3" s="28"/>
      <c r="K3" s="28"/>
      <c r="L3" s="29"/>
    </row>
    <row r="4" spans="1:13" ht="27" customHeight="1" x14ac:dyDescent="0.25">
      <c r="A4" s="9" t="s">
        <v>13</v>
      </c>
      <c r="B4" s="10" t="s">
        <v>0</v>
      </c>
      <c r="C4" s="11" t="s">
        <v>2</v>
      </c>
      <c r="D4" s="11" t="s">
        <v>4</v>
      </c>
      <c r="E4" s="11" t="s">
        <v>5</v>
      </c>
      <c r="F4" s="12" t="s">
        <v>18</v>
      </c>
      <c r="G4" s="12" t="s">
        <v>8</v>
      </c>
      <c r="H4" s="12" t="s">
        <v>6</v>
      </c>
      <c r="I4" s="12" t="s">
        <v>7</v>
      </c>
      <c r="J4" s="12" t="s">
        <v>11</v>
      </c>
      <c r="K4" s="12" t="s">
        <v>10</v>
      </c>
      <c r="L4" s="13" t="s">
        <v>9</v>
      </c>
      <c r="M4" s="62" t="s">
        <v>64</v>
      </c>
    </row>
    <row r="5" spans="1:13" s="3" customFormat="1" hidden="1" x14ac:dyDescent="0.25">
      <c r="A5" s="20"/>
      <c r="B5" s="21"/>
      <c r="C5" s="22"/>
      <c r="D5" s="23"/>
      <c r="E5" s="6"/>
      <c r="F5" s="7"/>
      <c r="G5" s="7"/>
      <c r="H5" s="7"/>
      <c r="I5" s="7"/>
      <c r="J5" s="7"/>
      <c r="K5" s="7"/>
      <c r="L5" s="8"/>
    </row>
    <row r="6" spans="1:13" s="3" customFormat="1" x14ac:dyDescent="0.25">
      <c r="A6" s="70" t="s">
        <v>19</v>
      </c>
      <c r="B6" s="21" t="s">
        <v>22</v>
      </c>
      <c r="C6" s="34">
        <v>45755</v>
      </c>
      <c r="D6" s="35">
        <v>45755</v>
      </c>
      <c r="E6" s="6" t="s">
        <v>8</v>
      </c>
      <c r="F6" s="30">
        <f>IF(ISBLANK(C6),0,C6)</f>
        <v>45755</v>
      </c>
      <c r="G6" s="31">
        <f t="shared" ref="G6:L14" si="0">IF(ISBLANK($D6),0,IF($E6=G$4,$D6-$C6+1,0))</f>
        <v>1</v>
      </c>
      <c r="H6" s="31">
        <f t="shared" si="0"/>
        <v>0</v>
      </c>
      <c r="I6" s="31">
        <f t="shared" si="0"/>
        <v>0</v>
      </c>
      <c r="J6" s="31">
        <f t="shared" si="0"/>
        <v>0</v>
      </c>
      <c r="K6" s="31">
        <f t="shared" si="0"/>
        <v>0</v>
      </c>
      <c r="L6" s="32">
        <f t="shared" si="0"/>
        <v>0</v>
      </c>
      <c r="M6" s="32">
        <v>1</v>
      </c>
    </row>
    <row r="7" spans="1:13" s="3" customFormat="1" x14ac:dyDescent="0.25">
      <c r="A7" s="71"/>
      <c r="B7" s="21" t="s">
        <v>25</v>
      </c>
      <c r="C7" s="34">
        <v>45755</v>
      </c>
      <c r="D7" s="35">
        <v>45755</v>
      </c>
      <c r="E7" s="6" t="s">
        <v>8</v>
      </c>
      <c r="F7" s="30">
        <f t="shared" ref="F7:F14" si="1">IF(ISBLANK(C7),0,C7)</f>
        <v>45755</v>
      </c>
      <c r="G7" s="31">
        <f t="shared" si="0"/>
        <v>1</v>
      </c>
      <c r="H7" s="31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0</v>
      </c>
      <c r="L7" s="32">
        <f t="shared" si="0"/>
        <v>0</v>
      </c>
      <c r="M7" s="32">
        <v>1</v>
      </c>
    </row>
    <row r="8" spans="1:13" s="3" customFormat="1" x14ac:dyDescent="0.25">
      <c r="A8" s="70" t="s">
        <v>33</v>
      </c>
      <c r="B8" s="21" t="s">
        <v>23</v>
      </c>
      <c r="C8" s="34">
        <v>45756</v>
      </c>
      <c r="D8" s="35">
        <v>45757</v>
      </c>
      <c r="E8" s="6" t="s">
        <v>8</v>
      </c>
      <c r="F8" s="30">
        <f t="shared" si="1"/>
        <v>45756</v>
      </c>
      <c r="G8" s="31">
        <f t="shared" si="0"/>
        <v>2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32">
        <f t="shared" si="0"/>
        <v>0</v>
      </c>
      <c r="M8" s="32">
        <v>2</v>
      </c>
    </row>
    <row r="9" spans="1:13" s="3" customFormat="1" x14ac:dyDescent="0.25">
      <c r="A9" s="72"/>
      <c r="B9" s="21" t="s">
        <v>24</v>
      </c>
      <c r="C9" s="34">
        <v>45757</v>
      </c>
      <c r="D9" s="35">
        <v>45762</v>
      </c>
      <c r="E9" s="6" t="s">
        <v>8</v>
      </c>
      <c r="F9" s="30">
        <f t="shared" si="1"/>
        <v>45757</v>
      </c>
      <c r="G9" s="31">
        <f t="shared" si="0"/>
        <v>6</v>
      </c>
      <c r="H9" s="31">
        <f t="shared" si="0"/>
        <v>0</v>
      </c>
      <c r="I9" s="31">
        <f t="shared" si="0"/>
        <v>0</v>
      </c>
      <c r="J9" s="31">
        <f t="shared" si="0"/>
        <v>0</v>
      </c>
      <c r="K9" s="31">
        <f t="shared" si="0"/>
        <v>0</v>
      </c>
      <c r="L9" s="32">
        <f t="shared" si="0"/>
        <v>0</v>
      </c>
      <c r="M9" s="32">
        <v>6</v>
      </c>
    </row>
    <row r="10" spans="1:13" s="3" customFormat="1" x14ac:dyDescent="0.25">
      <c r="A10" s="71"/>
      <c r="B10" s="21" t="s">
        <v>66</v>
      </c>
      <c r="C10" s="34">
        <v>45759</v>
      </c>
      <c r="D10" s="35">
        <v>45763</v>
      </c>
      <c r="E10" s="6" t="s">
        <v>6</v>
      </c>
      <c r="F10" s="30">
        <f t="shared" si="1"/>
        <v>45759</v>
      </c>
      <c r="G10" s="31">
        <f t="shared" si="0"/>
        <v>0</v>
      </c>
      <c r="H10" s="31">
        <f t="shared" si="0"/>
        <v>5</v>
      </c>
      <c r="I10" s="31">
        <f t="shared" si="0"/>
        <v>0</v>
      </c>
      <c r="J10" s="31">
        <f t="shared" si="0"/>
        <v>0</v>
      </c>
      <c r="K10" s="31">
        <f t="shared" si="0"/>
        <v>0</v>
      </c>
      <c r="L10" s="32">
        <f t="shared" si="0"/>
        <v>0</v>
      </c>
      <c r="M10" s="32">
        <v>5</v>
      </c>
    </row>
    <row r="11" spans="1:13" s="3" customFormat="1" x14ac:dyDescent="0.25">
      <c r="A11" s="37" t="s">
        <v>27</v>
      </c>
      <c r="B11" s="21" t="s">
        <v>30</v>
      </c>
      <c r="C11" s="34">
        <v>45762</v>
      </c>
      <c r="D11" s="35">
        <v>45769</v>
      </c>
      <c r="E11" s="6" t="s">
        <v>6</v>
      </c>
      <c r="F11" s="30">
        <f t="shared" ref="F11" si="2">IF(ISBLANK(C11),0,C11)</f>
        <v>45762</v>
      </c>
      <c r="G11" s="31">
        <f t="shared" si="0"/>
        <v>0</v>
      </c>
      <c r="H11" s="31">
        <f t="shared" si="0"/>
        <v>8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2">
        <f t="shared" si="0"/>
        <v>0</v>
      </c>
      <c r="M11" s="32">
        <v>8</v>
      </c>
    </row>
    <row r="12" spans="1:13" s="3" customFormat="1" x14ac:dyDescent="0.25">
      <c r="A12" s="70" t="s">
        <v>26</v>
      </c>
      <c r="B12" s="21" t="s">
        <v>28</v>
      </c>
      <c r="C12" s="34">
        <v>45763</v>
      </c>
      <c r="D12" s="35">
        <v>45767</v>
      </c>
      <c r="E12" s="6" t="s">
        <v>6</v>
      </c>
      <c r="F12" s="30">
        <f t="shared" si="1"/>
        <v>45763</v>
      </c>
      <c r="G12" s="31">
        <f t="shared" si="0"/>
        <v>0</v>
      </c>
      <c r="H12" s="31">
        <f t="shared" si="0"/>
        <v>5</v>
      </c>
      <c r="I12" s="31">
        <f t="shared" si="0"/>
        <v>0</v>
      </c>
      <c r="J12" s="31">
        <f t="shared" si="0"/>
        <v>0</v>
      </c>
      <c r="K12" s="31">
        <f t="shared" si="0"/>
        <v>0</v>
      </c>
      <c r="L12" s="32">
        <f t="shared" si="0"/>
        <v>0</v>
      </c>
      <c r="M12" s="32">
        <v>5</v>
      </c>
    </row>
    <row r="13" spans="1:13" s="3" customFormat="1" x14ac:dyDescent="0.25">
      <c r="A13" s="71"/>
      <c r="B13" s="21" t="s">
        <v>29</v>
      </c>
      <c r="C13" s="34">
        <v>45765</v>
      </c>
      <c r="D13" s="35">
        <v>45770</v>
      </c>
      <c r="E13" s="6" t="s">
        <v>6</v>
      </c>
      <c r="F13" s="30">
        <f t="shared" si="1"/>
        <v>45765</v>
      </c>
      <c r="G13" s="31">
        <f t="shared" si="0"/>
        <v>0</v>
      </c>
      <c r="H13" s="31">
        <f t="shared" si="0"/>
        <v>6</v>
      </c>
      <c r="I13" s="31">
        <f t="shared" si="0"/>
        <v>0</v>
      </c>
      <c r="J13" s="31">
        <f t="shared" si="0"/>
        <v>0</v>
      </c>
      <c r="K13" s="31">
        <f t="shared" si="0"/>
        <v>0</v>
      </c>
      <c r="L13" s="32">
        <f t="shared" si="0"/>
        <v>0</v>
      </c>
      <c r="M13" s="32">
        <v>6</v>
      </c>
    </row>
    <row r="14" spans="1:13" s="3" customFormat="1" x14ac:dyDescent="0.25">
      <c r="A14" s="37" t="s">
        <v>35</v>
      </c>
      <c r="B14" s="21" t="s">
        <v>31</v>
      </c>
      <c r="C14" s="34">
        <v>45769</v>
      </c>
      <c r="D14" s="35">
        <v>45774</v>
      </c>
      <c r="E14" s="6" t="s">
        <v>7</v>
      </c>
      <c r="F14" s="30">
        <f t="shared" si="1"/>
        <v>45769</v>
      </c>
      <c r="G14" s="31">
        <f t="shared" si="0"/>
        <v>0</v>
      </c>
      <c r="H14" s="31">
        <f t="shared" si="0"/>
        <v>0</v>
      </c>
      <c r="I14" s="31">
        <f t="shared" si="0"/>
        <v>6</v>
      </c>
      <c r="J14" s="31">
        <f t="shared" si="0"/>
        <v>0</v>
      </c>
      <c r="K14" s="31">
        <f t="shared" si="0"/>
        <v>0</v>
      </c>
      <c r="L14" s="32">
        <f t="shared" si="0"/>
        <v>0</v>
      </c>
      <c r="M14" s="32">
        <v>6</v>
      </c>
    </row>
    <row r="15" spans="1:13" s="3" customFormat="1" ht="14.4" x14ac:dyDescent="0.25">
      <c r="A15" s="14"/>
      <c r="B15" s="15"/>
      <c r="C15" s="16" t="s">
        <v>3</v>
      </c>
      <c r="D15" s="17"/>
      <c r="E15" s="17"/>
      <c r="F15" s="18"/>
      <c r="G15" s="18"/>
      <c r="H15" s="18"/>
      <c r="I15" s="18"/>
      <c r="J15" s="18"/>
      <c r="K15" s="18"/>
      <c r="L15" s="19"/>
      <c r="M15" s="19"/>
    </row>
    <row r="16" spans="1:13" x14ac:dyDescent="0.25">
      <c r="D16" s="49"/>
    </row>
    <row r="19" spans="2:5" ht="22.8" x14ac:dyDescent="0.25">
      <c r="B19" s="9" t="s">
        <v>14</v>
      </c>
      <c r="C19" s="9" t="s">
        <v>15</v>
      </c>
      <c r="D19" s="26" t="s">
        <v>16</v>
      </c>
      <c r="E19" s="26" t="s">
        <v>17</v>
      </c>
    </row>
    <row r="20" spans="2:5" x14ac:dyDescent="0.25">
      <c r="B20" t="s">
        <v>20</v>
      </c>
      <c r="C20" s="33">
        <v>45764</v>
      </c>
      <c r="D20" s="24">
        <v>0.5</v>
      </c>
      <c r="E20" s="24">
        <v>0.95</v>
      </c>
    </row>
    <row r="21" spans="2:5" x14ac:dyDescent="0.25">
      <c r="B21" s="40" t="s">
        <v>21</v>
      </c>
      <c r="C21" s="41">
        <v>45774</v>
      </c>
      <c r="D21" s="42">
        <v>0.25</v>
      </c>
      <c r="E21" s="42">
        <v>0.95</v>
      </c>
    </row>
    <row r="22" spans="2:5" x14ac:dyDescent="0.25">
      <c r="B22" s="45"/>
      <c r="C22" s="46"/>
      <c r="D22" s="47"/>
      <c r="E22" s="47"/>
    </row>
    <row r="23" spans="2:5" x14ac:dyDescent="0.25">
      <c r="B23" s="3"/>
      <c r="C23" s="43"/>
      <c r="D23" s="44"/>
      <c r="E23" s="44"/>
    </row>
    <row r="36" spans="1:1" ht="24.6" x14ac:dyDescent="0.4">
      <c r="A36" s="1"/>
    </row>
  </sheetData>
  <mergeCells count="3">
    <mergeCell ref="A6:A7"/>
    <mergeCell ref="A8:A10"/>
    <mergeCell ref="A12:A13"/>
  </mergeCells>
  <dataValidations count="1">
    <dataValidation type="list" allowBlank="1" sqref="E5:E14" xr:uid="{00000000-0002-0000-0000-000000000000}">
      <formula1>$G$4:$L$4</formula1>
    </dataValidation>
  </dataValidations>
  <pageMargins left="0.5" right="0.35" top="0.5" bottom="0.5" header="0.3" footer="0.3"/>
  <pageSetup scale="97" fitToHeight="0" orientation="landscape" r:id="rId1"/>
  <headerFooter scaleWithDoc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C6B9-B96F-4FA2-ABBE-ACB72B75F1F2}">
  <dimension ref="A1:Z64"/>
  <sheetViews>
    <sheetView tabSelected="1" topLeftCell="C1" zoomScale="85" zoomScaleNormal="100" workbookViewId="0">
      <selection activeCell="H28" sqref="H28"/>
    </sheetView>
  </sheetViews>
  <sheetFormatPr defaultRowHeight="13.8" x14ac:dyDescent="0.25"/>
  <cols>
    <col min="1" max="1" width="19.8984375" customWidth="1"/>
    <col min="2" max="2" width="48.8984375" customWidth="1"/>
    <col min="3" max="3" width="17.296875" customWidth="1"/>
    <col min="4" max="4" width="17.8984375" customWidth="1"/>
    <col min="5" max="5" width="20.3984375" customWidth="1"/>
    <col min="6" max="25" width="8.69921875" customWidth="1"/>
    <col min="26" max="26" width="18" customWidth="1"/>
  </cols>
  <sheetData>
    <row r="1" spans="1:26" ht="24.6" x14ac:dyDescent="0.4">
      <c r="A1" s="1" t="s">
        <v>34</v>
      </c>
      <c r="B1" s="1"/>
      <c r="C1" s="4"/>
      <c r="D1" s="2"/>
      <c r="E1" s="2"/>
    </row>
    <row r="2" spans="1:26" x14ac:dyDescent="0.25">
      <c r="C2" s="5"/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</row>
    <row r="3" spans="1:26" ht="24" x14ac:dyDescent="0.25">
      <c r="A3" s="51" t="s">
        <v>13</v>
      </c>
      <c r="B3" s="51" t="s">
        <v>0</v>
      </c>
      <c r="C3" s="52" t="s">
        <v>2</v>
      </c>
      <c r="D3" s="52" t="s">
        <v>4</v>
      </c>
      <c r="E3" s="52" t="s">
        <v>36</v>
      </c>
      <c r="F3" s="53">
        <v>45755</v>
      </c>
      <c r="G3" s="53">
        <v>45756</v>
      </c>
      <c r="H3" s="53">
        <v>45757</v>
      </c>
      <c r="I3" s="53">
        <v>45758</v>
      </c>
      <c r="J3" s="53">
        <v>45759</v>
      </c>
      <c r="K3" s="53">
        <v>45760</v>
      </c>
      <c r="L3" s="53">
        <v>45761</v>
      </c>
      <c r="M3" s="53">
        <v>45762</v>
      </c>
      <c r="N3" s="53">
        <v>45763</v>
      </c>
      <c r="O3" s="53">
        <v>45764</v>
      </c>
      <c r="P3" s="53">
        <v>45765</v>
      </c>
      <c r="Q3" s="53">
        <v>45766</v>
      </c>
      <c r="R3" s="53">
        <v>45767</v>
      </c>
      <c r="S3" s="53">
        <v>45768</v>
      </c>
      <c r="T3" s="53">
        <v>45769</v>
      </c>
      <c r="U3" s="53">
        <v>45770</v>
      </c>
      <c r="V3" s="53">
        <v>45771</v>
      </c>
      <c r="W3" s="53">
        <v>45772</v>
      </c>
      <c r="X3" s="53">
        <v>45773</v>
      </c>
      <c r="Y3" s="53">
        <v>45774</v>
      </c>
      <c r="Z3" s="52" t="s">
        <v>43</v>
      </c>
    </row>
    <row r="4" spans="1:26" x14ac:dyDescent="0.25">
      <c r="A4" s="73" t="s">
        <v>19</v>
      </c>
      <c r="B4" s="63" t="s">
        <v>22</v>
      </c>
      <c r="C4" s="56">
        <v>45755</v>
      </c>
      <c r="D4" s="50">
        <v>45755</v>
      </c>
      <c r="E4" s="66">
        <v>0.5</v>
      </c>
      <c r="F4" s="65">
        <v>0.5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>
        <f>E4-SUM(F4:Y4)</f>
        <v>0</v>
      </c>
    </row>
    <row r="5" spans="1:26" x14ac:dyDescent="0.25">
      <c r="A5" s="73"/>
      <c r="B5" s="63" t="s">
        <v>25</v>
      </c>
      <c r="C5" s="56">
        <v>45755</v>
      </c>
      <c r="D5" s="50">
        <v>45755</v>
      </c>
      <c r="E5" s="66">
        <v>3</v>
      </c>
      <c r="F5" s="65">
        <v>3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>
        <f t="shared" ref="Z5:Z12" si="0">E5-SUM(F5:Y5)</f>
        <v>0</v>
      </c>
    </row>
    <row r="6" spans="1:26" x14ac:dyDescent="0.25">
      <c r="A6" s="73" t="s">
        <v>33</v>
      </c>
      <c r="B6" s="63" t="s">
        <v>23</v>
      </c>
      <c r="C6" s="56">
        <v>45756</v>
      </c>
      <c r="D6" s="50">
        <v>45757</v>
      </c>
      <c r="E6" s="66">
        <v>1</v>
      </c>
      <c r="F6" s="65">
        <v>1</v>
      </c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>
        <f t="shared" si="0"/>
        <v>0</v>
      </c>
    </row>
    <row r="7" spans="1:26" x14ac:dyDescent="0.25">
      <c r="A7" s="73"/>
      <c r="B7" s="57" t="s">
        <v>24</v>
      </c>
      <c r="C7" s="56">
        <v>45757</v>
      </c>
      <c r="D7" s="50">
        <v>45762</v>
      </c>
      <c r="E7" s="69">
        <v>35</v>
      </c>
      <c r="F7" s="66"/>
      <c r="G7" s="66"/>
      <c r="H7" s="66"/>
      <c r="I7" s="66"/>
      <c r="J7" s="66"/>
      <c r="K7" s="65">
        <v>1</v>
      </c>
      <c r="L7" s="65">
        <v>5.5</v>
      </c>
      <c r="M7" s="65">
        <v>3.5</v>
      </c>
      <c r="N7" s="65">
        <v>0.25</v>
      </c>
      <c r="O7" s="65">
        <v>1.5</v>
      </c>
      <c r="P7" s="66"/>
      <c r="Q7" s="66"/>
      <c r="R7" s="66"/>
      <c r="S7" s="66"/>
      <c r="T7" s="66"/>
      <c r="U7" s="66"/>
      <c r="V7" s="66"/>
      <c r="W7" s="66"/>
      <c r="X7" s="66"/>
      <c r="Y7" s="66"/>
      <c r="Z7" s="66">
        <f t="shared" si="0"/>
        <v>23.25</v>
      </c>
    </row>
    <row r="8" spans="1:26" x14ac:dyDescent="0.25">
      <c r="A8" s="73"/>
      <c r="B8" s="57" t="s">
        <v>66</v>
      </c>
      <c r="C8" s="56">
        <v>45759</v>
      </c>
      <c r="D8" s="50">
        <v>45763</v>
      </c>
      <c r="E8" s="69">
        <v>30</v>
      </c>
      <c r="F8" s="66"/>
      <c r="G8" s="66"/>
      <c r="H8" s="66"/>
      <c r="I8" s="66"/>
      <c r="J8" s="66"/>
      <c r="K8" s="65">
        <v>3</v>
      </c>
      <c r="L8" s="66"/>
      <c r="M8" s="65">
        <v>4</v>
      </c>
      <c r="N8" s="66"/>
      <c r="O8" s="65">
        <v>2</v>
      </c>
      <c r="P8" s="65">
        <v>1</v>
      </c>
      <c r="Q8" s="66"/>
      <c r="R8" s="66"/>
      <c r="S8" s="66"/>
      <c r="T8" s="66"/>
      <c r="U8" s="66"/>
      <c r="V8" s="66"/>
      <c r="W8" s="66"/>
      <c r="X8" s="66"/>
      <c r="Y8" s="66"/>
      <c r="Z8" s="66">
        <f t="shared" si="0"/>
        <v>20</v>
      </c>
    </row>
    <row r="9" spans="1:26" x14ac:dyDescent="0.25">
      <c r="A9" s="54" t="s">
        <v>27</v>
      </c>
      <c r="B9" s="57" t="s">
        <v>30</v>
      </c>
      <c r="C9" s="56">
        <v>45762</v>
      </c>
      <c r="D9" s="50">
        <v>45769</v>
      </c>
      <c r="E9" s="69">
        <v>50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>
        <f t="shared" si="0"/>
        <v>50</v>
      </c>
    </row>
    <row r="10" spans="1:26" x14ac:dyDescent="0.25">
      <c r="A10" s="73" t="s">
        <v>26</v>
      </c>
      <c r="B10" s="55" t="s">
        <v>28</v>
      </c>
      <c r="C10" s="56">
        <v>45763</v>
      </c>
      <c r="D10" s="50">
        <v>45767</v>
      </c>
      <c r="E10" s="69">
        <v>30</v>
      </c>
      <c r="F10" s="66"/>
      <c r="G10" s="66"/>
      <c r="H10" s="66"/>
      <c r="I10" s="66"/>
      <c r="J10" s="66"/>
      <c r="K10" s="66"/>
      <c r="L10" s="66"/>
      <c r="M10" s="66"/>
      <c r="N10" s="66"/>
      <c r="O10" s="65">
        <v>0.5</v>
      </c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>
        <f t="shared" si="0"/>
        <v>29.5</v>
      </c>
    </row>
    <row r="11" spans="1:26" x14ac:dyDescent="0.25">
      <c r="A11" s="73"/>
      <c r="B11" s="57" t="s">
        <v>29</v>
      </c>
      <c r="C11" s="56">
        <v>45765</v>
      </c>
      <c r="D11" s="50">
        <v>45770</v>
      </c>
      <c r="E11" s="69">
        <v>35</v>
      </c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>
        <f t="shared" si="0"/>
        <v>35</v>
      </c>
    </row>
    <row r="12" spans="1:26" x14ac:dyDescent="0.25">
      <c r="A12" s="54" t="s">
        <v>35</v>
      </c>
      <c r="B12" s="55" t="s">
        <v>31</v>
      </c>
      <c r="C12" s="56">
        <v>45769</v>
      </c>
      <c r="D12" s="50">
        <v>45774</v>
      </c>
      <c r="E12" s="69">
        <v>35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>
        <f t="shared" si="0"/>
        <v>35</v>
      </c>
    </row>
    <row r="13" spans="1:26" x14ac:dyDescent="0.25">
      <c r="D13" s="58" t="s">
        <v>45</v>
      </c>
      <c r="E13" s="68">
        <f>SUM(E4:E12)</f>
        <v>219.5</v>
      </c>
      <c r="F13" s="68">
        <f t="shared" ref="F13:Y13" si="1">SUM(F4:F12)</f>
        <v>4.5</v>
      </c>
      <c r="G13" s="68">
        <f t="shared" si="1"/>
        <v>0</v>
      </c>
      <c r="H13" s="68">
        <f t="shared" si="1"/>
        <v>0</v>
      </c>
      <c r="I13" s="68">
        <f t="shared" si="1"/>
        <v>0</v>
      </c>
      <c r="J13" s="68">
        <f t="shared" si="1"/>
        <v>0</v>
      </c>
      <c r="K13" s="68">
        <f t="shared" si="1"/>
        <v>4</v>
      </c>
      <c r="L13" s="68">
        <f t="shared" si="1"/>
        <v>5.5</v>
      </c>
      <c r="M13" s="68">
        <f t="shared" si="1"/>
        <v>7.5</v>
      </c>
      <c r="N13" s="68">
        <f t="shared" si="1"/>
        <v>0.25</v>
      </c>
      <c r="O13" s="68">
        <f t="shared" si="1"/>
        <v>4</v>
      </c>
      <c r="P13" s="68">
        <f t="shared" si="1"/>
        <v>1</v>
      </c>
      <c r="Q13" s="68">
        <f t="shared" si="1"/>
        <v>0</v>
      </c>
      <c r="R13" s="68">
        <f t="shared" si="1"/>
        <v>0</v>
      </c>
      <c r="S13" s="68">
        <f t="shared" si="1"/>
        <v>0</v>
      </c>
      <c r="T13" s="68">
        <f t="shared" si="1"/>
        <v>0</v>
      </c>
      <c r="U13" s="68">
        <f t="shared" si="1"/>
        <v>0</v>
      </c>
      <c r="V13" s="68">
        <f t="shared" si="1"/>
        <v>0</v>
      </c>
      <c r="W13" s="68">
        <f t="shared" si="1"/>
        <v>0</v>
      </c>
      <c r="X13" s="68">
        <f t="shared" si="1"/>
        <v>0</v>
      </c>
      <c r="Y13" s="68">
        <f t="shared" si="1"/>
        <v>0</v>
      </c>
      <c r="Z13" s="68">
        <f>SUM(Z4:Z12)</f>
        <v>192.75</v>
      </c>
    </row>
    <row r="14" spans="1:26" x14ac:dyDescent="0.25">
      <c r="A14" s="64"/>
      <c r="B14" t="s">
        <v>65</v>
      </c>
      <c r="D14" s="58" t="s">
        <v>46</v>
      </c>
      <c r="E14" s="68">
        <f>E13</f>
        <v>219.5</v>
      </c>
      <c r="F14" s="68">
        <f>E14-F13</f>
        <v>215</v>
      </c>
      <c r="G14" s="68">
        <f t="shared" ref="G14:Y14" si="2">F14-G13</f>
        <v>215</v>
      </c>
      <c r="H14" s="68">
        <f t="shared" si="2"/>
        <v>215</v>
      </c>
      <c r="I14" s="68">
        <f t="shared" si="2"/>
        <v>215</v>
      </c>
      <c r="J14" s="68">
        <f t="shared" si="2"/>
        <v>215</v>
      </c>
      <c r="K14" s="68">
        <f t="shared" si="2"/>
        <v>211</v>
      </c>
      <c r="L14" s="68">
        <f t="shared" si="2"/>
        <v>205.5</v>
      </c>
      <c r="M14" s="68">
        <f t="shared" si="2"/>
        <v>198</v>
      </c>
      <c r="N14" s="68">
        <f t="shared" si="2"/>
        <v>197.75</v>
      </c>
      <c r="O14" s="68">
        <f t="shared" si="2"/>
        <v>193.75</v>
      </c>
      <c r="P14" s="68">
        <f t="shared" si="2"/>
        <v>192.75</v>
      </c>
      <c r="Q14" s="68">
        <f t="shared" si="2"/>
        <v>192.75</v>
      </c>
      <c r="R14" s="68">
        <f t="shared" si="2"/>
        <v>192.75</v>
      </c>
      <c r="S14" s="68">
        <f t="shared" si="2"/>
        <v>192.75</v>
      </c>
      <c r="T14" s="68">
        <f t="shared" si="2"/>
        <v>192.75</v>
      </c>
      <c r="U14" s="68">
        <f t="shared" si="2"/>
        <v>192.75</v>
      </c>
      <c r="V14" s="68">
        <f t="shared" si="2"/>
        <v>192.75</v>
      </c>
      <c r="W14" s="68">
        <f t="shared" si="2"/>
        <v>192.75</v>
      </c>
      <c r="X14" s="68">
        <f t="shared" si="2"/>
        <v>192.75</v>
      </c>
      <c r="Y14" s="68">
        <f t="shared" si="2"/>
        <v>192.75</v>
      </c>
      <c r="Z14" s="39"/>
    </row>
    <row r="15" spans="1:26" x14ac:dyDescent="0.25">
      <c r="D15" s="58" t="s">
        <v>47</v>
      </c>
      <c r="E15" s="66">
        <f>E13</f>
        <v>219.5</v>
      </c>
      <c r="F15" s="66">
        <f>$E$15-F2*$E$15/COUNT($F$3:$Y$3)</f>
        <v>208.52500000000001</v>
      </c>
      <c r="G15" s="66">
        <f t="shared" ref="G15:Y15" si="3">$E$15-G2*$E$15/COUNT($F$3:$Y$3)</f>
        <v>197.55</v>
      </c>
      <c r="H15" s="66">
        <f t="shared" si="3"/>
        <v>186.57499999999999</v>
      </c>
      <c r="I15" s="66">
        <f t="shared" si="3"/>
        <v>175.6</v>
      </c>
      <c r="J15" s="66">
        <f t="shared" si="3"/>
        <v>164.625</v>
      </c>
      <c r="K15" s="66">
        <f t="shared" si="3"/>
        <v>153.65</v>
      </c>
      <c r="L15" s="66">
        <f t="shared" si="3"/>
        <v>142.67500000000001</v>
      </c>
      <c r="M15" s="66">
        <f t="shared" si="3"/>
        <v>131.69999999999999</v>
      </c>
      <c r="N15" s="66">
        <f t="shared" si="3"/>
        <v>120.72499999999999</v>
      </c>
      <c r="O15" s="66">
        <f t="shared" si="3"/>
        <v>109.75</v>
      </c>
      <c r="P15" s="66">
        <f t="shared" si="3"/>
        <v>98.775000000000006</v>
      </c>
      <c r="Q15" s="66">
        <f t="shared" si="3"/>
        <v>87.800000000000011</v>
      </c>
      <c r="R15" s="66">
        <f t="shared" si="3"/>
        <v>76.824999999999989</v>
      </c>
      <c r="S15" s="66">
        <f t="shared" si="3"/>
        <v>65.849999999999994</v>
      </c>
      <c r="T15" s="66">
        <f t="shared" si="3"/>
        <v>54.875</v>
      </c>
      <c r="U15" s="66">
        <f t="shared" si="3"/>
        <v>43.900000000000006</v>
      </c>
      <c r="V15" s="66">
        <f t="shared" si="3"/>
        <v>32.925000000000011</v>
      </c>
      <c r="W15" s="66">
        <f t="shared" si="3"/>
        <v>21.949999999999989</v>
      </c>
      <c r="X15" s="66">
        <f t="shared" si="3"/>
        <v>10.974999999999994</v>
      </c>
      <c r="Y15" s="66">
        <f t="shared" si="3"/>
        <v>0</v>
      </c>
      <c r="Z15" s="39"/>
    </row>
    <row r="17" spans="1:26" ht="24.6" x14ac:dyDescent="0.4">
      <c r="A17" s="1"/>
      <c r="D17" s="52" t="s">
        <v>37</v>
      </c>
      <c r="E17" s="52" t="s">
        <v>36</v>
      </c>
      <c r="F17" s="53">
        <v>45755</v>
      </c>
      <c r="G17" s="53">
        <v>45756</v>
      </c>
      <c r="H17" s="53">
        <v>45757</v>
      </c>
      <c r="I17" s="53">
        <v>45758</v>
      </c>
      <c r="J17" s="53">
        <v>45759</v>
      </c>
      <c r="K17" s="53">
        <v>45760</v>
      </c>
      <c r="L17" s="53">
        <v>45761</v>
      </c>
      <c r="M17" s="53">
        <v>45762</v>
      </c>
      <c r="N17" s="53">
        <v>45763</v>
      </c>
      <c r="O17" s="53">
        <v>45764</v>
      </c>
      <c r="P17" s="53">
        <v>45765</v>
      </c>
      <c r="Q17" s="53">
        <v>45766</v>
      </c>
      <c r="R17" s="53">
        <v>45767</v>
      </c>
      <c r="S17" s="53">
        <v>45768</v>
      </c>
      <c r="T17" s="53">
        <v>45769</v>
      </c>
      <c r="U17" s="53">
        <v>45770</v>
      </c>
      <c r="V17" s="53">
        <v>45771</v>
      </c>
      <c r="W17" s="53">
        <v>45772</v>
      </c>
      <c r="X17" s="53">
        <v>45773</v>
      </c>
      <c r="Y17" s="53">
        <v>45774</v>
      </c>
      <c r="Z17" s="52" t="s">
        <v>43</v>
      </c>
    </row>
    <row r="18" spans="1:26" x14ac:dyDescent="0.25">
      <c r="D18" s="59" t="s">
        <v>38</v>
      </c>
      <c r="E18" s="66">
        <v>30.1</v>
      </c>
      <c r="F18" s="65">
        <v>0.1</v>
      </c>
      <c r="G18" s="66"/>
      <c r="H18" s="66"/>
      <c r="I18" s="66"/>
      <c r="J18" s="66"/>
      <c r="K18" s="66"/>
      <c r="L18" s="65">
        <v>2.5</v>
      </c>
      <c r="M18" s="65">
        <v>2.5</v>
      </c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>
        <f>E18-SUM(F18:Y18)</f>
        <v>25</v>
      </c>
    </row>
    <row r="19" spans="1:26" x14ac:dyDescent="0.25">
      <c r="D19" s="59" t="s">
        <v>39</v>
      </c>
      <c r="E19" s="66">
        <v>68.099999999999994</v>
      </c>
      <c r="F19" s="65">
        <v>3.1</v>
      </c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>
        <f t="shared" ref="Z19:Z21" si="4">E19-SUM(F19:Y19)</f>
        <v>65</v>
      </c>
    </row>
    <row r="20" spans="1:26" x14ac:dyDescent="0.25">
      <c r="D20" s="59" t="s">
        <v>40</v>
      </c>
      <c r="E20" s="66">
        <v>30.1</v>
      </c>
      <c r="F20" s="65">
        <v>0.1</v>
      </c>
      <c r="G20" s="66"/>
      <c r="H20" s="66"/>
      <c r="I20" s="66"/>
      <c r="J20" s="66"/>
      <c r="K20" s="65">
        <v>3</v>
      </c>
      <c r="L20" s="66"/>
      <c r="M20" s="65">
        <v>2</v>
      </c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>
        <f t="shared" si="4"/>
        <v>25</v>
      </c>
    </row>
    <row r="21" spans="1:26" x14ac:dyDescent="0.25">
      <c r="D21" s="59" t="s">
        <v>41</v>
      </c>
      <c r="E21" s="66">
        <v>61.1</v>
      </c>
      <c r="F21" s="65">
        <v>1.1000000000000001</v>
      </c>
      <c r="G21" s="66"/>
      <c r="H21" s="66"/>
      <c r="I21" s="66"/>
      <c r="J21" s="66"/>
      <c r="K21" s="66"/>
      <c r="L21" s="66"/>
      <c r="M21" s="65">
        <v>1</v>
      </c>
      <c r="N21" s="65">
        <v>0.25</v>
      </c>
      <c r="O21" s="65">
        <v>2</v>
      </c>
      <c r="P21" s="65">
        <v>1</v>
      </c>
      <c r="Q21" s="66"/>
      <c r="R21" s="66"/>
      <c r="S21" s="66"/>
      <c r="T21" s="66"/>
      <c r="U21" s="66"/>
      <c r="V21" s="66"/>
      <c r="W21" s="66"/>
      <c r="X21" s="66"/>
      <c r="Y21" s="66"/>
      <c r="Z21" s="66">
        <f t="shared" si="4"/>
        <v>55.75</v>
      </c>
    </row>
    <row r="22" spans="1:26" x14ac:dyDescent="0.25">
      <c r="D22" s="59" t="s">
        <v>42</v>
      </c>
      <c r="E22" s="66">
        <v>30.1</v>
      </c>
      <c r="F22" s="65">
        <v>0.1</v>
      </c>
      <c r="G22" s="66"/>
      <c r="H22" s="66"/>
      <c r="I22" s="66"/>
      <c r="J22" s="66"/>
      <c r="K22" s="65">
        <v>1</v>
      </c>
      <c r="L22" s="65">
        <v>3</v>
      </c>
      <c r="M22" s="65">
        <v>2</v>
      </c>
      <c r="N22" s="66"/>
      <c r="O22" s="65">
        <v>2</v>
      </c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f>E22-SUM(F22:Y22)</f>
        <v>22</v>
      </c>
    </row>
    <row r="23" spans="1:26" x14ac:dyDescent="0.25">
      <c r="D23" s="60" t="s">
        <v>45</v>
      </c>
      <c r="E23" s="66">
        <f>SUM(E18:E22)</f>
        <v>219.49999999999997</v>
      </c>
      <c r="F23" s="66">
        <f t="shared" ref="F23:Y23" si="5">SUM(F18:F22)</f>
        <v>4.5</v>
      </c>
      <c r="G23" s="66">
        <f t="shared" si="5"/>
        <v>0</v>
      </c>
      <c r="H23" s="66">
        <f t="shared" si="5"/>
        <v>0</v>
      </c>
      <c r="I23" s="66">
        <f t="shared" si="5"/>
        <v>0</v>
      </c>
      <c r="J23" s="66">
        <f t="shared" si="5"/>
        <v>0</v>
      </c>
      <c r="K23" s="66">
        <f t="shared" si="5"/>
        <v>4</v>
      </c>
      <c r="L23" s="66">
        <f t="shared" si="5"/>
        <v>5.5</v>
      </c>
      <c r="M23" s="66">
        <f t="shared" si="5"/>
        <v>7.5</v>
      </c>
      <c r="N23" s="66">
        <f t="shared" si="5"/>
        <v>0.25</v>
      </c>
      <c r="O23" s="66">
        <f t="shared" si="5"/>
        <v>4</v>
      </c>
      <c r="P23" s="66">
        <f t="shared" si="5"/>
        <v>1</v>
      </c>
      <c r="Q23" s="66">
        <f t="shared" si="5"/>
        <v>0</v>
      </c>
      <c r="R23" s="66">
        <f t="shared" si="5"/>
        <v>0</v>
      </c>
      <c r="S23" s="66">
        <f t="shared" si="5"/>
        <v>0</v>
      </c>
      <c r="T23" s="66">
        <f t="shared" si="5"/>
        <v>0</v>
      </c>
      <c r="U23" s="66">
        <f t="shared" si="5"/>
        <v>0</v>
      </c>
      <c r="V23" s="66">
        <f t="shared" si="5"/>
        <v>0</v>
      </c>
      <c r="W23" s="66">
        <f t="shared" si="5"/>
        <v>0</v>
      </c>
      <c r="X23" s="66">
        <f t="shared" si="5"/>
        <v>0</v>
      </c>
      <c r="Y23" s="66">
        <f t="shared" si="5"/>
        <v>0</v>
      </c>
      <c r="Z23" s="66">
        <f>SUM(Z18:Z22)</f>
        <v>192.75</v>
      </c>
    </row>
    <row r="24" spans="1:26" x14ac:dyDescent="0.25">
      <c r="D24" s="60" t="s">
        <v>46</v>
      </c>
      <c r="E24" s="66">
        <f>E23</f>
        <v>219.49999999999997</v>
      </c>
      <c r="F24" s="66">
        <f>E24-F23</f>
        <v>214.99999999999997</v>
      </c>
      <c r="G24" s="66">
        <f t="shared" ref="G24:Y24" si="6">F24-G23</f>
        <v>214.99999999999997</v>
      </c>
      <c r="H24" s="66">
        <f t="shared" si="6"/>
        <v>214.99999999999997</v>
      </c>
      <c r="I24" s="66">
        <f t="shared" si="6"/>
        <v>214.99999999999997</v>
      </c>
      <c r="J24" s="66">
        <f t="shared" si="6"/>
        <v>214.99999999999997</v>
      </c>
      <c r="K24" s="66">
        <f t="shared" si="6"/>
        <v>210.99999999999997</v>
      </c>
      <c r="L24" s="66">
        <f t="shared" si="6"/>
        <v>205.49999999999997</v>
      </c>
      <c r="M24" s="66">
        <f t="shared" si="6"/>
        <v>197.99999999999997</v>
      </c>
      <c r="N24" s="66">
        <f t="shared" si="6"/>
        <v>197.74999999999997</v>
      </c>
      <c r="O24" s="66">
        <f t="shared" si="6"/>
        <v>193.74999999999997</v>
      </c>
      <c r="P24" s="66">
        <f t="shared" si="6"/>
        <v>192.74999999999997</v>
      </c>
      <c r="Q24" s="66">
        <f t="shared" si="6"/>
        <v>192.74999999999997</v>
      </c>
      <c r="R24" s="66">
        <f t="shared" si="6"/>
        <v>192.74999999999997</v>
      </c>
      <c r="S24" s="66">
        <f t="shared" si="6"/>
        <v>192.74999999999997</v>
      </c>
      <c r="T24" s="66">
        <f t="shared" si="6"/>
        <v>192.74999999999997</v>
      </c>
      <c r="U24" s="66">
        <f t="shared" si="6"/>
        <v>192.74999999999997</v>
      </c>
      <c r="V24" s="66">
        <f t="shared" si="6"/>
        <v>192.74999999999997</v>
      </c>
      <c r="W24" s="66">
        <f t="shared" si="6"/>
        <v>192.74999999999997</v>
      </c>
      <c r="X24" s="66">
        <f t="shared" si="6"/>
        <v>192.74999999999997</v>
      </c>
      <c r="Y24" s="66">
        <f t="shared" si="6"/>
        <v>192.74999999999997</v>
      </c>
      <c r="Z24" s="38"/>
    </row>
    <row r="25" spans="1:26" x14ac:dyDescent="0.25">
      <c r="D25" s="60" t="s">
        <v>47</v>
      </c>
      <c r="E25" s="66">
        <f>E23</f>
        <v>219.49999999999997</v>
      </c>
      <c r="F25" s="66">
        <f>$E$25-F2*$E$25/COUNT($F$3:$Y$3)</f>
        <v>208.52499999999998</v>
      </c>
      <c r="G25" s="66">
        <f t="shared" ref="G25:Y25" si="7">$E$25-G2*$E$25/COUNT($F$3:$Y$3)</f>
        <v>197.54999999999998</v>
      </c>
      <c r="H25" s="66">
        <f t="shared" si="7"/>
        <v>186.57499999999999</v>
      </c>
      <c r="I25" s="66">
        <f t="shared" si="7"/>
        <v>175.59999999999997</v>
      </c>
      <c r="J25" s="66">
        <f t="shared" si="7"/>
        <v>164.625</v>
      </c>
      <c r="K25" s="66">
        <f t="shared" si="7"/>
        <v>153.64999999999998</v>
      </c>
      <c r="L25" s="66">
        <f t="shared" si="7"/>
        <v>142.67499999999998</v>
      </c>
      <c r="M25" s="66">
        <f t="shared" si="7"/>
        <v>131.69999999999999</v>
      </c>
      <c r="N25" s="66">
        <f t="shared" si="7"/>
        <v>120.72499999999998</v>
      </c>
      <c r="O25" s="66">
        <f t="shared" si="7"/>
        <v>109.75</v>
      </c>
      <c r="P25" s="66">
        <f t="shared" si="7"/>
        <v>98.774999999999991</v>
      </c>
      <c r="Q25" s="66">
        <f t="shared" si="7"/>
        <v>87.799999999999983</v>
      </c>
      <c r="R25" s="66">
        <f t="shared" si="7"/>
        <v>76.824999999999989</v>
      </c>
      <c r="S25" s="66">
        <f t="shared" si="7"/>
        <v>65.849999999999994</v>
      </c>
      <c r="T25" s="66">
        <f t="shared" si="7"/>
        <v>54.875</v>
      </c>
      <c r="U25" s="66">
        <f t="shared" si="7"/>
        <v>43.900000000000006</v>
      </c>
      <c r="V25" s="66">
        <f t="shared" si="7"/>
        <v>32.924999999999983</v>
      </c>
      <c r="W25" s="66">
        <f t="shared" si="7"/>
        <v>21.949999999999989</v>
      </c>
      <c r="X25" s="66">
        <f t="shared" si="7"/>
        <v>10.975000000000023</v>
      </c>
      <c r="Y25" s="66">
        <f t="shared" si="7"/>
        <v>0</v>
      </c>
      <c r="Z25" s="38"/>
    </row>
    <row r="26" spans="1:26" x14ac:dyDescent="0.25"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ht="24.6" x14ac:dyDescent="0.4">
      <c r="A27" s="1" t="s">
        <v>44</v>
      </c>
    </row>
    <row r="29" spans="1:26" ht="17.399999999999999" x14ac:dyDescent="0.3">
      <c r="A29" s="61" t="s">
        <v>60</v>
      </c>
    </row>
    <row r="30" spans="1:26" x14ac:dyDescent="0.25">
      <c r="A30" s="67" t="s">
        <v>61</v>
      </c>
      <c r="B30" s="67"/>
    </row>
    <row r="32" spans="1:26" ht="17.399999999999999" x14ac:dyDescent="0.3">
      <c r="A32" s="61" t="s">
        <v>49</v>
      </c>
    </row>
    <row r="33" spans="1:2" x14ac:dyDescent="0.25">
      <c r="A33" t="s">
        <v>52</v>
      </c>
    </row>
    <row r="34" spans="1:2" x14ac:dyDescent="0.25">
      <c r="A34" s="64" t="s">
        <v>53</v>
      </c>
      <c r="B34" s="64"/>
    </row>
    <row r="35" spans="1:2" x14ac:dyDescent="0.25">
      <c r="A35" t="s">
        <v>54</v>
      </c>
    </row>
    <row r="36" spans="1:2" x14ac:dyDescent="0.25">
      <c r="A36" t="s">
        <v>56</v>
      </c>
    </row>
    <row r="38" spans="1:2" ht="17.399999999999999" x14ac:dyDescent="0.3">
      <c r="A38" s="61" t="s">
        <v>50</v>
      </c>
    </row>
    <row r="39" spans="1:2" x14ac:dyDescent="0.25">
      <c r="A39" s="67" t="s">
        <v>51</v>
      </c>
      <c r="B39" s="67"/>
    </row>
    <row r="40" spans="1:2" x14ac:dyDescent="0.25">
      <c r="A40" s="64" t="s">
        <v>52</v>
      </c>
      <c r="B40" s="64"/>
    </row>
    <row r="41" spans="1:2" x14ac:dyDescent="0.25">
      <c r="A41" t="s">
        <v>53</v>
      </c>
    </row>
    <row r="42" spans="1:2" x14ac:dyDescent="0.25">
      <c r="A42" t="s">
        <v>54</v>
      </c>
    </row>
    <row r="43" spans="1:2" x14ac:dyDescent="0.25">
      <c r="A43" s="64" t="s">
        <v>55</v>
      </c>
      <c r="B43" s="64"/>
    </row>
    <row r="44" spans="1:2" x14ac:dyDescent="0.25">
      <c r="A44" t="s">
        <v>56</v>
      </c>
    </row>
    <row r="46" spans="1:2" ht="17.399999999999999" x14ac:dyDescent="0.3">
      <c r="A46" s="61" t="s">
        <v>57</v>
      </c>
    </row>
    <row r="47" spans="1:2" x14ac:dyDescent="0.25">
      <c r="A47" s="67" t="s">
        <v>58</v>
      </c>
      <c r="B47" s="67"/>
    </row>
    <row r="48" spans="1:2" x14ac:dyDescent="0.25">
      <c r="A48" t="s">
        <v>52</v>
      </c>
    </row>
    <row r="49" spans="1:5" x14ac:dyDescent="0.25">
      <c r="A49" t="s">
        <v>53</v>
      </c>
    </row>
    <row r="50" spans="1:5" x14ac:dyDescent="0.25">
      <c r="A50" t="s">
        <v>54</v>
      </c>
    </row>
    <row r="51" spans="1:5" x14ac:dyDescent="0.25">
      <c r="A51" t="s">
        <v>56</v>
      </c>
    </row>
    <row r="52" spans="1:5" x14ac:dyDescent="0.25">
      <c r="A52" t="s">
        <v>59</v>
      </c>
    </row>
    <row r="53" spans="1:5" x14ac:dyDescent="0.25">
      <c r="E53" s="48"/>
    </row>
    <row r="54" spans="1:5" ht="17.399999999999999" x14ac:dyDescent="0.3">
      <c r="A54" s="61" t="s">
        <v>62</v>
      </c>
    </row>
    <row r="55" spans="1:5" x14ac:dyDescent="0.25">
      <c r="A55" s="64" t="s">
        <v>52</v>
      </c>
      <c r="B55" s="64"/>
    </row>
    <row r="56" spans="1:5" x14ac:dyDescent="0.25">
      <c r="A56" s="64" t="s">
        <v>53</v>
      </c>
      <c r="B56" s="64"/>
    </row>
    <row r="57" spans="1:5" x14ac:dyDescent="0.25">
      <c r="A57" t="s">
        <v>54</v>
      </c>
    </row>
    <row r="58" spans="1:5" x14ac:dyDescent="0.25">
      <c r="A58" t="s">
        <v>56</v>
      </c>
    </row>
    <row r="60" spans="1:5" ht="17.399999999999999" x14ac:dyDescent="0.3">
      <c r="A60" s="61" t="s">
        <v>63</v>
      </c>
    </row>
    <row r="61" spans="1:5" x14ac:dyDescent="0.25">
      <c r="A61" s="64" t="s">
        <v>52</v>
      </c>
      <c r="B61" s="64"/>
    </row>
    <row r="62" spans="1:5" x14ac:dyDescent="0.25">
      <c r="A62" s="64" t="s">
        <v>53</v>
      </c>
      <c r="B62" s="64"/>
    </row>
    <row r="63" spans="1:5" x14ac:dyDescent="0.25">
      <c r="A63" t="s">
        <v>54</v>
      </c>
    </row>
    <row r="64" spans="1:5" x14ac:dyDescent="0.25">
      <c r="A64" t="s">
        <v>56</v>
      </c>
    </row>
  </sheetData>
  <mergeCells count="3">
    <mergeCell ref="A4:A5"/>
    <mergeCell ref="A6:A8"/>
    <mergeCell ref="A10:A11"/>
  </mergeCells>
  <dataValidations count="1">
    <dataValidation type="list" allowBlank="1" sqref="D18:D22 F25:Z26 E25 E4:E6 E15:Y15 F4:Z12 E18:Z24" xr:uid="{71679858-1939-4B9F-A4D7-63892D4A7839}">
      <formula1>$G$3:$L$3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Intervalos com Nome</vt:lpstr>
      </vt:variant>
      <vt:variant>
        <vt:i4>2</vt:i4>
      </vt:variant>
    </vt:vector>
  </HeadingPairs>
  <TitlesOfParts>
    <vt:vector size="5" baseType="lpstr">
      <vt:lpstr>TEAM</vt:lpstr>
      <vt:lpstr>GANTT CHART</vt:lpstr>
      <vt:lpstr>BURNDOWN CHART</vt:lpstr>
      <vt:lpstr>'GANTT CHART'!Área_de_Impressão</vt:lpstr>
      <vt:lpstr>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Timeline Template</dc:title>
  <dc:creator>Vertex42.com</dc:creator>
  <dc:description>(c) 2017 Vertex42 LLC. All Rights Reserved.</dc:description>
  <cp:lastModifiedBy>Luís Lamy</cp:lastModifiedBy>
  <cp:lastPrinted>2018-04-05T18:14:50Z</cp:lastPrinted>
  <dcterms:created xsi:type="dcterms:W3CDTF">2017-01-09T18:01:51Z</dcterms:created>
  <dcterms:modified xsi:type="dcterms:W3CDTF">2025-04-18T14:07:43Z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2017 Vertex42 LLC</vt:lpwstr>
  </property>
  <property fmtid="{D5CDD505-2E9C-101B-9397-08002B2CF9AE}" pid="3" name="Version">
    <vt:lpwstr>1.0.0</vt:lpwstr>
  </property>
</Properties>
</file>