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uisl\OneDrive\Documentos\GitHub\msp\"/>
    </mc:Choice>
  </mc:AlternateContent>
  <xr:revisionPtr revIDLastSave="0" documentId="13_ncr:1_{DA3924EA-2A9E-4518-A335-79C5986E004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EAM" sheetId="10" r:id="rId1"/>
    <sheet name="GANTT CHART" sheetId="8" r:id="rId2"/>
    <sheet name="BURNDOWN CHART" sheetId="9" r:id="rId3"/>
  </sheets>
  <definedNames>
    <definedName name="_xlnm.Print_Area" localSheetId="1">'GANTT CHART'!$A:$M</definedName>
    <definedName name="color">'GANTT CHART'!$E1</definedName>
    <definedName name="valuevx">42.314159</definedName>
    <definedName name="vertex42_copyright" hidden="1">"© 2017 Vertex42 LLC"</definedName>
    <definedName name="vertex42_id" hidden="1">"project-timeline.xlsx"</definedName>
    <definedName name="vertex42_title" hidden="1">"Project Timeline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9" l="1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F35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G34" i="9"/>
  <c r="H34" i="9" s="1"/>
  <c r="I34" i="9" s="1"/>
  <c r="J34" i="9" s="1"/>
  <c r="K34" i="9" s="1"/>
  <c r="L34" i="9" s="1"/>
  <c r="M34" i="9" s="1"/>
  <c r="N34" i="9" s="1"/>
  <c r="O34" i="9" s="1"/>
  <c r="P34" i="9" s="1"/>
  <c r="Q34" i="9" s="1"/>
  <c r="R34" i="9" s="1"/>
  <c r="S34" i="9" s="1"/>
  <c r="T34" i="9" s="1"/>
  <c r="U34" i="9" s="1"/>
  <c r="V34" i="9" s="1"/>
  <c r="W34" i="9" s="1"/>
  <c r="X34" i="9" s="1"/>
  <c r="Y34" i="9" s="1"/>
  <c r="Z34" i="9" s="1"/>
  <c r="AA34" i="9" s="1"/>
  <c r="AB34" i="9" s="1"/>
  <c r="AC34" i="9" s="1"/>
  <c r="AD34" i="9" s="1"/>
  <c r="AE34" i="9" s="1"/>
  <c r="AF34" i="9" s="1"/>
  <c r="AG34" i="9" s="1"/>
  <c r="AH34" i="9" s="1"/>
  <c r="AI34" i="9" s="1"/>
  <c r="AJ34" i="9" s="1"/>
  <c r="AK34" i="9" s="1"/>
  <c r="AL34" i="9" s="1"/>
  <c r="AM34" i="9" s="1"/>
  <c r="F34" i="9"/>
  <c r="E34" i="9"/>
  <c r="AN33" i="9"/>
  <c r="AN24" i="9"/>
  <c r="AN25" i="9"/>
  <c r="AN26" i="9"/>
  <c r="AN27" i="9"/>
  <c r="AN28" i="9"/>
  <c r="AN29" i="9"/>
  <c r="AN30" i="9"/>
  <c r="AN31" i="9"/>
  <c r="AN32" i="9"/>
  <c r="AN23" i="9"/>
  <c r="Z4" i="9"/>
  <c r="L49" i="8"/>
  <c r="K49" i="8"/>
  <c r="J49" i="8"/>
  <c r="I49" i="8"/>
  <c r="H49" i="8"/>
  <c r="G49" i="8"/>
  <c r="F49" i="8"/>
  <c r="L48" i="8"/>
  <c r="K48" i="8"/>
  <c r="J48" i="8"/>
  <c r="I48" i="8"/>
  <c r="H48" i="8"/>
  <c r="G48" i="8"/>
  <c r="F48" i="8"/>
  <c r="L47" i="8"/>
  <c r="K47" i="8"/>
  <c r="J47" i="8"/>
  <c r="I47" i="8"/>
  <c r="G47" i="8"/>
  <c r="F47" i="8"/>
  <c r="L46" i="8"/>
  <c r="K46" i="8"/>
  <c r="J46" i="8"/>
  <c r="I46" i="8"/>
  <c r="H46" i="8"/>
  <c r="G46" i="8"/>
  <c r="F46" i="8"/>
  <c r="L45" i="8"/>
  <c r="K45" i="8"/>
  <c r="J45" i="8"/>
  <c r="I45" i="8"/>
  <c r="H45" i="8"/>
  <c r="G45" i="8"/>
  <c r="F45" i="8"/>
  <c r="L44" i="8"/>
  <c r="K44" i="8"/>
  <c r="J44" i="8"/>
  <c r="I44" i="8"/>
  <c r="H44" i="8"/>
  <c r="G44" i="8"/>
  <c r="F44" i="8"/>
  <c r="L43" i="8"/>
  <c r="K43" i="8"/>
  <c r="J43" i="8"/>
  <c r="I43" i="8"/>
  <c r="H43" i="8"/>
  <c r="G43" i="8"/>
  <c r="F43" i="8"/>
  <c r="L42" i="8"/>
  <c r="K42" i="8"/>
  <c r="J42" i="8"/>
  <c r="I42" i="8"/>
  <c r="H42" i="8"/>
  <c r="G42" i="8"/>
  <c r="F42" i="8"/>
  <c r="L41" i="8"/>
  <c r="K41" i="8"/>
  <c r="J41" i="8"/>
  <c r="I41" i="8"/>
  <c r="H41" i="8"/>
  <c r="G41" i="8"/>
  <c r="F41" i="8"/>
  <c r="F33" i="9"/>
  <c r="E33" i="9"/>
  <c r="E35" i="9" s="1"/>
  <c r="X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E15" i="9" s="1"/>
  <c r="Z13" i="9"/>
  <c r="Y12" i="9"/>
  <c r="Z12" i="9" s="1"/>
  <c r="Z11" i="9"/>
  <c r="W10" i="9"/>
  <c r="Z10" i="9" s="1"/>
  <c r="Z9" i="9"/>
  <c r="Z8" i="9"/>
  <c r="Z7" i="9"/>
  <c r="Z6" i="9"/>
  <c r="Z5" i="9"/>
  <c r="L6" i="8"/>
  <c r="L7" i="8"/>
  <c r="L8" i="8"/>
  <c r="L9" i="8"/>
  <c r="L10" i="8"/>
  <c r="L11" i="8"/>
  <c r="L12" i="8"/>
  <c r="L13" i="8"/>
  <c r="L14" i="8"/>
  <c r="K11" i="8"/>
  <c r="J11" i="8"/>
  <c r="I11" i="8"/>
  <c r="H11" i="8"/>
  <c r="G11" i="8"/>
  <c r="F11" i="8"/>
  <c r="H13" i="8"/>
  <c r="G6" i="8"/>
  <c r="G7" i="8"/>
  <c r="G8" i="8"/>
  <c r="G9" i="8"/>
  <c r="G10" i="8"/>
  <c r="G12" i="8"/>
  <c r="G13" i="8"/>
  <c r="G14" i="8"/>
  <c r="H7" i="8"/>
  <c r="H8" i="8"/>
  <c r="H9" i="8"/>
  <c r="H10" i="8"/>
  <c r="H14" i="8"/>
  <c r="Z14" i="9" l="1"/>
  <c r="F15" i="9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Q15" i="9" s="1"/>
  <c r="R15" i="9" s="1"/>
  <c r="S15" i="9" s="1"/>
  <c r="T15" i="9" s="1"/>
  <c r="U15" i="9" s="1"/>
  <c r="V15" i="9" s="1"/>
  <c r="E16" i="9"/>
  <c r="O16" i="9"/>
  <c r="J16" i="9"/>
  <c r="R16" i="9"/>
  <c r="W14" i="9"/>
  <c r="Y14" i="9"/>
  <c r="F16" i="9"/>
  <c r="N16" i="9"/>
  <c r="G16" i="9"/>
  <c r="I16" i="9"/>
  <c r="Q16" i="9"/>
  <c r="H6" i="8"/>
  <c r="F7" i="8"/>
  <c r="F8" i="8"/>
  <c r="F9" i="8"/>
  <c r="F10" i="8"/>
  <c r="F12" i="8"/>
  <c r="F13" i="8"/>
  <c r="F14" i="8"/>
  <c r="F6" i="8"/>
  <c r="X16" i="9" l="1"/>
  <c r="M16" i="9"/>
  <c r="U16" i="9"/>
  <c r="P16" i="9"/>
  <c r="W16" i="9"/>
  <c r="S16" i="9"/>
  <c r="V16" i="9"/>
  <c r="K16" i="9"/>
  <c r="Y16" i="9"/>
  <c r="L16" i="9"/>
  <c r="T16" i="9"/>
  <c r="H16" i="9"/>
  <c r="W15" i="9"/>
  <c r="X15" i="9" s="1"/>
  <c r="Y15" i="9" s="1"/>
  <c r="I6" i="8"/>
  <c r="J6" i="8"/>
  <c r="K6" i="8"/>
  <c r="I9" i="8" l="1"/>
  <c r="J9" i="8"/>
  <c r="K9" i="8"/>
  <c r="I7" i="8"/>
  <c r="J7" i="8"/>
  <c r="K7" i="8"/>
  <c r="I10" i="8"/>
  <c r="J10" i="8"/>
  <c r="K10" i="8"/>
  <c r="I12" i="8"/>
  <c r="J12" i="8"/>
  <c r="K12" i="8"/>
  <c r="K8" i="8" l="1"/>
  <c r="J8" i="8"/>
  <c r="I8" i="8"/>
  <c r="J13" i="8"/>
  <c r="I13" i="8"/>
  <c r="K13" i="8"/>
  <c r="I14" i="8" l="1"/>
  <c r="J14" i="8"/>
  <c r="K14" i="8"/>
</calcChain>
</file>

<file path=xl/sharedStrings.xml><?xml version="1.0" encoding="utf-8"?>
<sst xmlns="http://schemas.openxmlformats.org/spreadsheetml/2006/main" count="150" uniqueCount="52">
  <si>
    <t>TASK</t>
  </si>
  <si>
    <t>Project Start</t>
  </si>
  <si>
    <t>START</t>
  </si>
  <si>
    <t>Insert new rows above this one</t>
  </si>
  <si>
    <t>END</t>
  </si>
  <si>
    <t>COLOR</t>
  </si>
  <si>
    <t>Red</t>
  </si>
  <si>
    <t>Green</t>
  </si>
  <si>
    <t>Blue</t>
  </si>
  <si>
    <t>Purple</t>
  </si>
  <si>
    <t>Orange</t>
  </si>
  <si>
    <t>Brown</t>
  </si>
  <si>
    <t>columns used to create the chart</t>
  </si>
  <si>
    <t>CATEGORY</t>
  </si>
  <si>
    <t>MILESTONE LABEL</t>
  </si>
  <si>
    <t>DATE</t>
  </si>
  <si>
    <t>Margin
Bottom</t>
  </si>
  <si>
    <t>Margin
Top</t>
  </si>
  <si>
    <t>Start</t>
  </si>
  <si>
    <t>Planning</t>
  </si>
  <si>
    <t>Start Coding</t>
  </si>
  <si>
    <t>1st Delivery</t>
  </si>
  <si>
    <t>Define Team Roles and Responsibilities #1</t>
  </si>
  <si>
    <t>Generate Sprint 1 Burndown Chart #3</t>
  </si>
  <si>
    <t>SysML diagram for 15 FR. #4</t>
  </si>
  <si>
    <t>Gantt Chart and Task Dependencies #2</t>
  </si>
  <si>
    <t>Front End</t>
  </si>
  <si>
    <t>Back End</t>
  </si>
  <si>
    <t>Design Front-End UI #6</t>
  </si>
  <si>
    <t>Implement Front-End #7</t>
  </si>
  <si>
    <t>Implement Back-End Logic for Basic Features #8</t>
  </si>
  <si>
    <t>Quality Check and Testing #9</t>
  </si>
  <si>
    <t>Documentation</t>
  </si>
  <si>
    <t>Quality</t>
  </si>
  <si>
    <t>ESTIMATE (Hours)</t>
  </si>
  <si>
    <t>REMAINING WORK</t>
  </si>
  <si>
    <t>Total</t>
  </si>
  <si>
    <t>Remaining</t>
  </si>
  <si>
    <t>Ideal</t>
  </si>
  <si>
    <t>Team</t>
  </si>
  <si>
    <t>João Félix (Product Owner)</t>
  </si>
  <si>
    <t>Luís Lamy (Scrum Master)</t>
  </si>
  <si>
    <t>Guilherme Santana (Quality Controller)</t>
  </si>
  <si>
    <t>Yaroslav Hayduk (Team Member)</t>
  </si>
  <si>
    <t>Bernardo Carvalho (Team Member)</t>
  </si>
  <si>
    <t>Working Days</t>
  </si>
  <si>
    <t>Model Main Business Process and Features (BPMN) #5</t>
  </si>
  <si>
    <t>Report</t>
  </si>
  <si>
    <t>Write a report on the project</t>
  </si>
  <si>
    <t>Implement Front-End and Back-End #7</t>
  </si>
  <si>
    <t>Burndown Chart - Sprint 1</t>
  </si>
  <si>
    <t>Burndown Chart -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</si>
</sst>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/d/yy;@"/>
    <numFmt numFmtId="165" formatCode="dd/mm/yy;@"/>
    <numFmt numFmtId="166" formatCode="d/m/yyyy;@"/>
    <numFmt numFmtId="167" formatCode="0.0"/>
    <numFmt numFmtId="168" formatCode="dd/mm/yy"/>
  </numFmts>
  <fonts count="23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i/>
      <sz val="10"/>
      <color theme="0" tint="-0.499984740745262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4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Arial"/>
      <family val="2"/>
    </font>
    <font>
      <b/>
      <sz val="26"/>
      <color rgb="FF2A4E81"/>
      <name val="Arial"/>
      <family val="2"/>
    </font>
    <font>
      <b/>
      <sz val="20"/>
      <color rgb="FF2A4E81"/>
      <name val="Arial"/>
      <family val="2"/>
    </font>
    <font>
      <sz val="10"/>
      <color theme="1"/>
      <name val="Arial"/>
      <family val="2"/>
    </font>
    <font>
      <b/>
      <sz val="9"/>
      <color theme="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ADD6A"/>
        <bgColor indexed="64"/>
      </patternFill>
    </fill>
    <fill>
      <patternFill patternType="solid">
        <fgColor rgb="FF6ADD6A"/>
        <bgColor rgb="FF6ADD6A"/>
      </patternFill>
    </fill>
    <fill>
      <patternFill patternType="solid">
        <fgColor theme="6" tint="0.39997558519241921"/>
        <bgColor rgb="FFFFFF00"/>
      </patternFill>
    </fill>
    <fill>
      <patternFill patternType="solid">
        <fgColor theme="6" tint="0.39997558519241921"/>
        <bgColor rgb="FF6ADD6A"/>
      </patternFill>
    </fill>
    <fill>
      <patternFill patternType="solid">
        <fgColor theme="0"/>
        <bgColor rgb="FFFFFF00"/>
      </patternFill>
    </fill>
  </fills>
  <borders count="22">
    <border>
      <left/>
      <right/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theme="4" tint="0.39991454817346722"/>
      </left>
      <right style="thin">
        <color theme="0" tint="-0.24994659260841701"/>
      </right>
      <top/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center" wrapText="1" indent="1"/>
    </xf>
    <xf numFmtId="0" fontId="0" fillId="3" borderId="9" xfId="0" applyFill="1" applyBorder="1" applyAlignment="1">
      <alignment horizontal="left" vertical="center" indent="1"/>
    </xf>
    <xf numFmtId="14" fontId="8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9" fontId="0" fillId="2" borderId="11" xfId="2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7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right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165" fontId="0" fillId="0" borderId="17" xfId="0" applyNumberFormat="1" applyBorder="1" applyAlignment="1">
      <alignment horizontal="center" vertical="center"/>
    </xf>
    <xf numFmtId="9" fontId="0" fillId="2" borderId="17" xfId="2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9" fontId="0" fillId="0" borderId="16" xfId="2" applyFont="1" applyFill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7" fillId="5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/>
    <xf numFmtId="0" fontId="15" fillId="0" borderId="0" xfId="0" applyFont="1" applyAlignment="1">
      <alignment horizontal="center"/>
    </xf>
    <xf numFmtId="0" fontId="10" fillId="0" borderId="0" xfId="0" applyFont="1"/>
    <xf numFmtId="0" fontId="19" fillId="4" borderId="18" xfId="0" applyFont="1" applyFill="1" applyBorder="1" applyAlignment="1">
      <alignment horizontal="left" vertical="center"/>
    </xf>
    <xf numFmtId="0" fontId="19" fillId="4" borderId="18" xfId="0" applyFont="1" applyFill="1" applyBorder="1" applyAlignment="1">
      <alignment horizontal="center" vertical="center" wrapText="1"/>
    </xf>
    <xf numFmtId="16" fontId="19" fillId="4" borderId="18" xfId="0" applyNumberFormat="1" applyFont="1" applyFill="1" applyBorder="1" applyAlignment="1">
      <alignment horizontal="center" vertical="center"/>
    </xf>
    <xf numFmtId="0" fontId="15" fillId="8" borderId="18" xfId="0" applyFont="1" applyFill="1" applyBorder="1" applyAlignment="1">
      <alignment vertical="center"/>
    </xf>
    <xf numFmtId="168" fontId="15" fillId="0" borderId="18" xfId="0" applyNumberFormat="1" applyFont="1" applyBorder="1" applyAlignment="1">
      <alignment horizontal="center" vertical="center"/>
    </xf>
    <xf numFmtId="2" fontId="15" fillId="0" borderId="18" xfId="0" applyNumberFormat="1" applyFont="1" applyBorder="1" applyAlignment="1">
      <alignment horizontal="center" vertical="center"/>
    </xf>
    <xf numFmtId="2" fontId="15" fillId="8" borderId="18" xfId="0" applyNumberFormat="1" applyFont="1" applyFill="1" applyBorder="1" applyAlignment="1">
      <alignment horizontal="center" vertical="center"/>
    </xf>
    <xf numFmtId="0" fontId="15" fillId="9" borderId="18" xfId="0" applyFont="1" applyFill="1" applyBorder="1" applyAlignment="1">
      <alignment vertical="center"/>
    </xf>
    <xf numFmtId="2" fontId="15" fillId="6" borderId="18" xfId="0" applyNumberFormat="1" applyFont="1" applyFill="1" applyBorder="1" applyAlignment="1">
      <alignment horizontal="center" vertical="center"/>
    </xf>
    <xf numFmtId="0" fontId="20" fillId="0" borderId="18" xfId="0" applyFont="1" applyBorder="1" applyAlignment="1">
      <alignment horizontal="center" vertical="center" wrapText="1"/>
    </xf>
    <xf numFmtId="0" fontId="15" fillId="10" borderId="18" xfId="0" applyFont="1" applyFill="1" applyBorder="1" applyAlignment="1">
      <alignment vertical="center"/>
    </xf>
    <xf numFmtId="2" fontId="15" fillId="7" borderId="18" xfId="0" applyNumberFormat="1" applyFont="1" applyFill="1" applyBorder="1" applyAlignment="1">
      <alignment horizontal="center" vertical="center"/>
    </xf>
    <xf numFmtId="0" fontId="15" fillId="0" borderId="18" xfId="0" applyFont="1" applyBorder="1" applyAlignment="1">
      <alignment horizontal="right"/>
    </xf>
    <xf numFmtId="2" fontId="15" fillId="0" borderId="18" xfId="0" applyNumberFormat="1" applyFont="1" applyBorder="1" applyAlignment="1">
      <alignment horizontal="center"/>
    </xf>
    <xf numFmtId="0" fontId="15" fillId="11" borderId="0" xfId="0" applyFont="1" applyFill="1"/>
    <xf numFmtId="167" fontId="15" fillId="0" borderId="0" xfId="0" applyNumberFormat="1" applyFont="1" applyAlignment="1">
      <alignment horizontal="center"/>
    </xf>
    <xf numFmtId="0" fontId="20" fillId="0" borderId="19" xfId="0" applyFont="1" applyBorder="1" applyAlignment="1">
      <alignment horizontal="center" vertical="center" wrapText="1"/>
    </xf>
    <xf numFmtId="0" fontId="21" fillId="0" borderId="20" xfId="0" applyFont="1" applyBorder="1"/>
    <xf numFmtId="0" fontId="21" fillId="0" borderId="21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1" fillId="0" borderId="20" xfId="0" applyFont="1" applyBorder="1"/>
    <xf numFmtId="0" fontId="21" fillId="0" borderId="21" xfId="0" applyFont="1" applyBorder="1"/>
    <xf numFmtId="0" fontId="22" fillId="0" borderId="0" xfId="0" applyFont="1"/>
    <xf numFmtId="0" fontId="15" fillId="0" borderId="18" xfId="0" applyFont="1" applyFill="1" applyBorder="1" applyAlignment="1">
      <alignment vertical="center"/>
    </xf>
    <xf numFmtId="2" fontId="15" fillId="0" borderId="18" xfId="0" applyNumberFormat="1" applyFont="1" applyFill="1" applyBorder="1" applyAlignment="1">
      <alignment horizontal="center" vertical="center"/>
    </xf>
  </cellXfs>
  <cellStyles count="3">
    <cellStyle name="Hiperligação" xfId="1" builtinId="8" customBuiltin="1"/>
    <cellStyle name="Normal" xfId="0" builtinId="0"/>
    <cellStyle name="Percentagem" xfId="2" builtinId="5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6AD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1534991553686"/>
          <c:y val="6.9525384471449764E-2"/>
          <c:w val="0.75415747986728798"/>
          <c:h val="0.920452920263579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CHART'!$F$4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CHART'!$F$5:$F$15</c:f>
              <c:numCache>
                <c:formatCode>m/d/yy;@</c:formatCode>
                <c:ptCount val="11"/>
                <c:pt idx="1">
                  <c:v>45755</c:v>
                </c:pt>
                <c:pt idx="2">
                  <c:v>45755</c:v>
                </c:pt>
                <c:pt idx="3">
                  <c:v>45756</c:v>
                </c:pt>
                <c:pt idx="4">
                  <c:v>45757</c:v>
                </c:pt>
                <c:pt idx="5">
                  <c:v>45759</c:v>
                </c:pt>
                <c:pt idx="6">
                  <c:v>45762</c:v>
                </c:pt>
                <c:pt idx="7">
                  <c:v>45763</c:v>
                </c:pt>
                <c:pt idx="8">
                  <c:v>45765</c:v>
                </c:pt>
                <c:pt idx="9">
                  <c:v>45769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6-45F7-AE0A-DF408E829EF2}"/>
            </c:ext>
          </c:extLst>
        </c:ser>
        <c:ser>
          <c:idx val="3"/>
          <c:order val="1"/>
          <c:tx>
            <c:strRef>
              <c:f>'GANTT CHART'!$G$4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CHART'!$G$5:$G$15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6-45F7-AE0A-DF408E829EF2}"/>
            </c:ext>
          </c:extLst>
        </c:ser>
        <c:ser>
          <c:idx val="2"/>
          <c:order val="2"/>
          <c:tx>
            <c:strRef>
              <c:f>'GANTT CHART'!$H$4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CHART'!$H$5:$H$15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3-4061-83AF-43EE974744FB}"/>
            </c:ext>
          </c:extLst>
        </c:ser>
        <c:ser>
          <c:idx val="4"/>
          <c:order val="3"/>
          <c:tx>
            <c:strRef>
              <c:f>'GANTT CHART'!$I$4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CHART'!$I$5:$I$15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3-4061-83AF-43EE974744FB}"/>
            </c:ext>
          </c:extLst>
        </c:ser>
        <c:ser>
          <c:idx val="5"/>
          <c:order val="4"/>
          <c:tx>
            <c:strRef>
              <c:f>'GANTT CHART'!$J$4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CHART'!$J$5:$J$15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3-4061-83AF-43EE974744FB}"/>
            </c:ext>
          </c:extLst>
        </c:ser>
        <c:ser>
          <c:idx val="6"/>
          <c:order val="5"/>
          <c:tx>
            <c:strRef>
              <c:f>'GANTT CHART'!$K$4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CHART'!$K$5:$K$15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3-4061-83AF-43EE974744FB}"/>
            </c:ext>
          </c:extLst>
        </c:ser>
        <c:ser>
          <c:idx val="7"/>
          <c:order val="6"/>
          <c:tx>
            <c:strRef>
              <c:f>'GANTT CHART'!$L$4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CHART'!$L$5:$L$15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3-4061-83AF-43EE9747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23157888"/>
        <c:axId val="123176064"/>
      </c:barChart>
      <c:scatterChart>
        <c:scatterStyle val="lineMarker"/>
        <c:varyColors val="0"/>
        <c:ser>
          <c:idx val="8"/>
          <c:order val="7"/>
          <c:tx>
            <c:strRef>
              <c:f>'GANTT CHART'!$B$20</c:f>
              <c:strCache>
                <c:ptCount val="1"/>
                <c:pt idx="0">
                  <c:v>Start Coding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CHART'!$C$20,'GANTT CHART'!$C$20)</c:f>
              <c:numCache>
                <c:formatCode>dd/mm/yy;@</c:formatCode>
                <c:ptCount val="2"/>
                <c:pt idx="0">
                  <c:v>45764</c:v>
                </c:pt>
                <c:pt idx="1">
                  <c:v>45764</c:v>
                </c:pt>
              </c:numCache>
            </c:numRef>
          </c:xVal>
          <c:yVal>
            <c:numRef>
              <c:f>'GANTT CHART'!$D$20:$E$20</c:f>
              <c:numCache>
                <c:formatCode>0%</c:formatCode>
                <c:ptCount val="2"/>
                <c:pt idx="0">
                  <c:v>0.5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3-4553-B6A2-A589FB58A1B5}"/>
            </c:ext>
          </c:extLst>
        </c:ser>
        <c:ser>
          <c:idx val="9"/>
          <c:order val="8"/>
          <c:tx>
            <c:strRef>
              <c:f>'GANTT CHART'!$B$21</c:f>
              <c:strCache>
                <c:ptCount val="1"/>
                <c:pt idx="0">
                  <c:v>1st Delivery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CHART'!$C$21,'GANTT CHART'!$C$21)</c:f>
              <c:numCache>
                <c:formatCode>dd/mm/yy;@</c:formatCode>
                <c:ptCount val="2"/>
                <c:pt idx="0">
                  <c:v>45774</c:v>
                </c:pt>
                <c:pt idx="1">
                  <c:v>45774</c:v>
                </c:pt>
              </c:numCache>
            </c:numRef>
          </c:xVal>
          <c:yVal>
            <c:numRef>
              <c:f>'GANTT CHART'!$D$21:$E$21</c:f>
              <c:numCache>
                <c:formatCode>0%</c:formatCode>
                <c:ptCount val="2"/>
                <c:pt idx="0">
                  <c:v>0.25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23-4553-B6A2-A589FB58A1B5}"/>
            </c:ext>
          </c:extLst>
        </c:ser>
        <c:ser>
          <c:idx val="10"/>
          <c:order val="9"/>
          <c:tx>
            <c:strRef>
              <c:f>'GANTT CHART'!$B$22</c:f>
              <c:strCache>
                <c:ptCount val="1"/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CHART'!$C$22,'GANTT CHART'!$C$22)</c:f>
              <c:numCache>
                <c:formatCode>dd/mm/yy;@</c:formatCode>
                <c:ptCount val="2"/>
              </c:numCache>
            </c:numRef>
          </c:xVal>
          <c:yVal>
            <c:numRef>
              <c:f>'GANTT CHART'!$D$22:$E$22</c:f>
              <c:numCache>
                <c:formatCode>0%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23-4553-B6A2-A589FB58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3488"/>
        <c:axId val="123177600"/>
      </c:scatterChart>
      <c:catAx>
        <c:axId val="1231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6064"/>
        <c:crosses val="autoZero"/>
        <c:auto val="1"/>
        <c:lblAlgn val="ctr"/>
        <c:lblOffset val="100"/>
        <c:tickLblSkip val="1"/>
        <c:noMultiLvlLbl val="0"/>
      </c:catAx>
      <c:valAx>
        <c:axId val="123176064"/>
        <c:scaling>
          <c:orientation val="minMax"/>
          <c:max val="45778"/>
          <c:min val="457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 d\,\ yyyy;@" sourceLinked="0"/>
        <c:majorTickMark val="out"/>
        <c:minorTickMark val="none"/>
        <c:tickLblPos val="nextTo"/>
        <c:spPr>
          <a:solidFill>
            <a:schemeClr val="bg1"/>
          </a:solidFill>
          <a:ln w="38100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7888"/>
        <c:crosses val="autoZero"/>
        <c:crossBetween val="between"/>
        <c:majorUnit val="30"/>
      </c:valAx>
      <c:valAx>
        <c:axId val="123177600"/>
        <c:scaling>
          <c:orientation val="minMax"/>
          <c:max val="1"/>
        </c:scaling>
        <c:delete val="1"/>
        <c:axPos val="r"/>
        <c:numFmt formatCode="General" sourceLinked="0"/>
        <c:majorTickMark val="out"/>
        <c:minorTickMark val="none"/>
        <c:tickLblPos val="nextTo"/>
        <c:crossAx val="123183488"/>
        <c:crosses val="max"/>
        <c:crossBetween val="midCat"/>
        <c:majorUnit val="1"/>
      </c:valAx>
      <c:valAx>
        <c:axId val="123183488"/>
        <c:scaling>
          <c:orientation val="minMax"/>
        </c:scaling>
        <c:delete val="1"/>
        <c:axPos val="t"/>
        <c:numFmt formatCode="dd/mm/yy;@" sourceLinked="1"/>
        <c:majorTickMark val="out"/>
        <c:minorTickMark val="none"/>
        <c:tickLblPos val="nextTo"/>
        <c:crossAx val="123177600"/>
        <c:crosses val="max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1534991553686"/>
          <c:y val="6.9525384471449764E-2"/>
          <c:w val="0.75415747986728798"/>
          <c:h val="0.920452920263579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CHART'!$F$4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CHART'!$F$5:$F$15</c:f>
              <c:numCache>
                <c:formatCode>m/d/yy;@</c:formatCode>
                <c:ptCount val="11"/>
                <c:pt idx="1">
                  <c:v>45755</c:v>
                </c:pt>
                <c:pt idx="2">
                  <c:v>45755</c:v>
                </c:pt>
                <c:pt idx="3">
                  <c:v>45756</c:v>
                </c:pt>
                <c:pt idx="4">
                  <c:v>45757</c:v>
                </c:pt>
                <c:pt idx="5">
                  <c:v>45759</c:v>
                </c:pt>
                <c:pt idx="6">
                  <c:v>45762</c:v>
                </c:pt>
                <c:pt idx="7">
                  <c:v>45763</c:v>
                </c:pt>
                <c:pt idx="8">
                  <c:v>45765</c:v>
                </c:pt>
                <c:pt idx="9">
                  <c:v>45769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0-4B86-B672-C2B2050D4195}"/>
            </c:ext>
          </c:extLst>
        </c:ser>
        <c:ser>
          <c:idx val="3"/>
          <c:order val="1"/>
          <c:tx>
            <c:strRef>
              <c:f>'GANTT CHART'!$G$4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CHART'!$G$5:$G$15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0-4B86-B672-C2B2050D4195}"/>
            </c:ext>
          </c:extLst>
        </c:ser>
        <c:ser>
          <c:idx val="2"/>
          <c:order val="2"/>
          <c:tx>
            <c:strRef>
              <c:f>'GANTT CHART'!$H$4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CHART'!$H$5:$H$15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0-4B86-B672-C2B2050D4195}"/>
            </c:ext>
          </c:extLst>
        </c:ser>
        <c:ser>
          <c:idx val="4"/>
          <c:order val="3"/>
          <c:tx>
            <c:strRef>
              <c:f>'GANTT CHART'!$I$4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CHART'!$I$5:$I$15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0-4B86-B672-C2B2050D4195}"/>
            </c:ext>
          </c:extLst>
        </c:ser>
        <c:ser>
          <c:idx val="5"/>
          <c:order val="4"/>
          <c:tx>
            <c:strRef>
              <c:f>'GANTT CHART'!$J$4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CHART'!$J$5:$J$15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0-4B86-B672-C2B2050D4195}"/>
            </c:ext>
          </c:extLst>
        </c:ser>
        <c:ser>
          <c:idx val="6"/>
          <c:order val="5"/>
          <c:tx>
            <c:strRef>
              <c:f>'GANTT CHART'!$K$4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CHART'!$K$5:$K$15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0-4B86-B672-C2B2050D4195}"/>
            </c:ext>
          </c:extLst>
        </c:ser>
        <c:ser>
          <c:idx val="7"/>
          <c:order val="6"/>
          <c:tx>
            <c:strRef>
              <c:f>'GANTT CHART'!$L$4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CHART'!$L$5:$L$15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0-4B86-B672-C2B2050D4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23157888"/>
        <c:axId val="123176064"/>
      </c:barChart>
      <c:scatterChart>
        <c:scatterStyle val="lineMarker"/>
        <c:varyColors val="0"/>
        <c:ser>
          <c:idx val="8"/>
          <c:order val="7"/>
          <c:tx>
            <c:strRef>
              <c:f>'GANTT CHART'!$B$20</c:f>
              <c:strCache>
                <c:ptCount val="1"/>
                <c:pt idx="0">
                  <c:v>Start Coding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CHART'!$C$20,'GANTT CHART'!$C$20)</c:f>
              <c:numCache>
                <c:formatCode>dd/mm/yy;@</c:formatCode>
                <c:ptCount val="2"/>
                <c:pt idx="0">
                  <c:v>45764</c:v>
                </c:pt>
                <c:pt idx="1">
                  <c:v>45764</c:v>
                </c:pt>
              </c:numCache>
            </c:numRef>
          </c:xVal>
          <c:yVal>
            <c:numRef>
              <c:f>'GANTT CHART'!$D$20:$E$20</c:f>
              <c:numCache>
                <c:formatCode>0%</c:formatCode>
                <c:ptCount val="2"/>
                <c:pt idx="0">
                  <c:v>0.5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60-4B86-B672-C2B2050D4195}"/>
            </c:ext>
          </c:extLst>
        </c:ser>
        <c:ser>
          <c:idx val="9"/>
          <c:order val="8"/>
          <c:tx>
            <c:strRef>
              <c:f>'GANTT CHART'!$B$21</c:f>
              <c:strCache>
                <c:ptCount val="1"/>
                <c:pt idx="0">
                  <c:v>1st Delivery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CHART'!$C$21,'GANTT CHART'!$C$21)</c:f>
              <c:numCache>
                <c:formatCode>dd/mm/yy;@</c:formatCode>
                <c:ptCount val="2"/>
                <c:pt idx="0">
                  <c:v>45774</c:v>
                </c:pt>
                <c:pt idx="1">
                  <c:v>45774</c:v>
                </c:pt>
              </c:numCache>
            </c:numRef>
          </c:xVal>
          <c:yVal>
            <c:numRef>
              <c:f>'GANTT CHART'!$D$21:$E$21</c:f>
              <c:numCache>
                <c:formatCode>0%</c:formatCode>
                <c:ptCount val="2"/>
                <c:pt idx="0">
                  <c:v>0.25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960-4B86-B672-C2B2050D4195}"/>
            </c:ext>
          </c:extLst>
        </c:ser>
        <c:ser>
          <c:idx val="10"/>
          <c:order val="9"/>
          <c:tx>
            <c:strRef>
              <c:f>'GANTT CHART'!$B$22</c:f>
              <c:strCache>
                <c:ptCount val="1"/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CHART'!$C$22,'GANTT CHART'!$C$22)</c:f>
              <c:numCache>
                <c:formatCode>dd/mm/yy;@</c:formatCode>
                <c:ptCount val="2"/>
              </c:numCache>
            </c:numRef>
          </c:xVal>
          <c:yVal>
            <c:numRef>
              <c:f>'GANTT CHART'!$D$22:$E$22</c:f>
              <c:numCache>
                <c:formatCode>0%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960-4B86-B672-C2B2050D4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3488"/>
        <c:axId val="123177600"/>
      </c:scatterChart>
      <c:catAx>
        <c:axId val="1231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6064"/>
        <c:crosses val="autoZero"/>
        <c:auto val="1"/>
        <c:lblAlgn val="ctr"/>
        <c:lblOffset val="100"/>
        <c:tickLblSkip val="1"/>
        <c:noMultiLvlLbl val="0"/>
      </c:catAx>
      <c:valAx>
        <c:axId val="123176064"/>
        <c:scaling>
          <c:orientation val="minMax"/>
          <c:max val="45778"/>
          <c:min val="457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 d\,\ yyyy;@" sourceLinked="0"/>
        <c:majorTickMark val="out"/>
        <c:minorTickMark val="none"/>
        <c:tickLblPos val="nextTo"/>
        <c:spPr>
          <a:solidFill>
            <a:schemeClr val="bg1"/>
          </a:solidFill>
          <a:ln w="38100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7888"/>
        <c:crosses val="autoZero"/>
        <c:crossBetween val="between"/>
        <c:majorUnit val="30"/>
      </c:valAx>
      <c:valAx>
        <c:axId val="123177600"/>
        <c:scaling>
          <c:orientation val="minMax"/>
          <c:max val="1"/>
        </c:scaling>
        <c:delete val="1"/>
        <c:axPos val="r"/>
        <c:numFmt formatCode="General" sourceLinked="0"/>
        <c:majorTickMark val="out"/>
        <c:minorTickMark val="none"/>
        <c:tickLblPos val="nextTo"/>
        <c:crossAx val="123183488"/>
        <c:crosses val="max"/>
        <c:crossBetween val="midCat"/>
        <c:majorUnit val="1"/>
      </c:valAx>
      <c:valAx>
        <c:axId val="123183488"/>
        <c:scaling>
          <c:orientation val="minMax"/>
        </c:scaling>
        <c:delete val="1"/>
        <c:axPos val="t"/>
        <c:numFmt formatCode="dd/mm/yy;@" sourceLinked="1"/>
        <c:majorTickMark val="out"/>
        <c:minorTickMark val="none"/>
        <c:tickLblPos val="nextTo"/>
        <c:crossAx val="123177600"/>
        <c:crosses val="max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Burn vs Actual Burn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Actual Burn</c:v>
          </c:tx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101.75</c:v>
                </c:pt>
                <c:pt idx="1">
                  <c:v>101.75</c:v>
                </c:pt>
                <c:pt idx="2">
                  <c:v>101.75</c:v>
                </c:pt>
                <c:pt idx="3">
                  <c:v>101.75</c:v>
                </c:pt>
                <c:pt idx="4">
                  <c:v>101.75</c:v>
                </c:pt>
                <c:pt idx="5">
                  <c:v>97.75</c:v>
                </c:pt>
                <c:pt idx="6">
                  <c:v>92.25</c:v>
                </c:pt>
                <c:pt idx="7">
                  <c:v>84.75</c:v>
                </c:pt>
                <c:pt idx="8">
                  <c:v>83.5</c:v>
                </c:pt>
                <c:pt idx="9">
                  <c:v>79</c:v>
                </c:pt>
                <c:pt idx="10">
                  <c:v>67.5</c:v>
                </c:pt>
                <c:pt idx="11">
                  <c:v>66</c:v>
                </c:pt>
                <c:pt idx="12">
                  <c:v>64</c:v>
                </c:pt>
                <c:pt idx="13">
                  <c:v>57</c:v>
                </c:pt>
                <c:pt idx="14">
                  <c:v>50</c:v>
                </c:pt>
                <c:pt idx="15">
                  <c:v>41</c:v>
                </c:pt>
                <c:pt idx="16">
                  <c:v>34</c:v>
                </c:pt>
                <c:pt idx="17">
                  <c:v>23.5</c:v>
                </c:pt>
                <c:pt idx="18">
                  <c:v>12.5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6B6-4DFE-8648-F9164FD2A5AC}"/>
            </c:ext>
          </c:extLst>
        </c:ser>
        <c:ser>
          <c:idx val="9"/>
          <c:order val="1"/>
          <c:tx>
            <c:v>Ideal Burn</c:v>
          </c:tx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CHART'!$F$16:$Y$16</c:f>
              <c:numCache>
                <c:formatCode>0.00</c:formatCode>
                <c:ptCount val="20"/>
                <c:pt idx="0">
                  <c:v>100.9375</c:v>
                </c:pt>
                <c:pt idx="1">
                  <c:v>95.625</c:v>
                </c:pt>
                <c:pt idx="2">
                  <c:v>90.3125</c:v>
                </c:pt>
                <c:pt idx="3">
                  <c:v>85</c:v>
                </c:pt>
                <c:pt idx="4">
                  <c:v>79.6875</c:v>
                </c:pt>
                <c:pt idx="5">
                  <c:v>74.375</c:v>
                </c:pt>
                <c:pt idx="6">
                  <c:v>69.0625</c:v>
                </c:pt>
                <c:pt idx="7">
                  <c:v>63.75</c:v>
                </c:pt>
                <c:pt idx="8">
                  <c:v>58.4375</c:v>
                </c:pt>
                <c:pt idx="9">
                  <c:v>53.125</c:v>
                </c:pt>
                <c:pt idx="10">
                  <c:v>47.8125</c:v>
                </c:pt>
                <c:pt idx="11">
                  <c:v>42.5</c:v>
                </c:pt>
                <c:pt idx="12">
                  <c:v>37.1875</c:v>
                </c:pt>
                <c:pt idx="13">
                  <c:v>31.875</c:v>
                </c:pt>
                <c:pt idx="14">
                  <c:v>26.5625</c:v>
                </c:pt>
                <c:pt idx="15">
                  <c:v>21.25</c:v>
                </c:pt>
                <c:pt idx="16">
                  <c:v>15.9375</c:v>
                </c:pt>
                <c:pt idx="17">
                  <c:v>10.625</c:v>
                </c:pt>
                <c:pt idx="18">
                  <c:v>5.3125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6B6-4DFE-8648-F9164FD2A5AC}"/>
            </c:ext>
          </c:extLst>
        </c:ser>
        <c:ser>
          <c:idx val="10"/>
          <c:order val="2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101.75</c:v>
                </c:pt>
                <c:pt idx="1">
                  <c:v>101.75</c:v>
                </c:pt>
                <c:pt idx="2">
                  <c:v>101.75</c:v>
                </c:pt>
                <c:pt idx="3">
                  <c:v>101.75</c:v>
                </c:pt>
                <c:pt idx="4">
                  <c:v>101.75</c:v>
                </c:pt>
                <c:pt idx="5">
                  <c:v>97.75</c:v>
                </c:pt>
                <c:pt idx="6">
                  <c:v>92.25</c:v>
                </c:pt>
                <c:pt idx="7">
                  <c:v>84.75</c:v>
                </c:pt>
                <c:pt idx="8">
                  <c:v>83.5</c:v>
                </c:pt>
                <c:pt idx="9">
                  <c:v>79</c:v>
                </c:pt>
                <c:pt idx="10">
                  <c:v>67.5</c:v>
                </c:pt>
                <c:pt idx="11">
                  <c:v>66</c:v>
                </c:pt>
                <c:pt idx="12">
                  <c:v>64</c:v>
                </c:pt>
                <c:pt idx="13">
                  <c:v>57</c:v>
                </c:pt>
                <c:pt idx="14">
                  <c:v>50</c:v>
                </c:pt>
                <c:pt idx="15">
                  <c:v>41</c:v>
                </c:pt>
                <c:pt idx="16">
                  <c:v>34</c:v>
                </c:pt>
                <c:pt idx="17">
                  <c:v>23.5</c:v>
                </c:pt>
                <c:pt idx="18">
                  <c:v>12.5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6B6-4DFE-8648-F9164FD2A5AC}"/>
            </c:ext>
          </c:extLst>
        </c:ser>
        <c:ser>
          <c:idx val="11"/>
          <c:order val="3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CHART'!$F$16:$Y$16</c:f>
              <c:numCache>
                <c:formatCode>0.00</c:formatCode>
                <c:ptCount val="20"/>
                <c:pt idx="0">
                  <c:v>100.9375</c:v>
                </c:pt>
                <c:pt idx="1">
                  <c:v>95.625</c:v>
                </c:pt>
                <c:pt idx="2">
                  <c:v>90.3125</c:v>
                </c:pt>
                <c:pt idx="3">
                  <c:v>85</c:v>
                </c:pt>
                <c:pt idx="4">
                  <c:v>79.6875</c:v>
                </c:pt>
                <c:pt idx="5">
                  <c:v>74.375</c:v>
                </c:pt>
                <c:pt idx="6">
                  <c:v>69.0625</c:v>
                </c:pt>
                <c:pt idx="7">
                  <c:v>63.75</c:v>
                </c:pt>
                <c:pt idx="8">
                  <c:v>58.4375</c:v>
                </c:pt>
                <c:pt idx="9">
                  <c:v>53.125</c:v>
                </c:pt>
                <c:pt idx="10">
                  <c:v>47.8125</c:v>
                </c:pt>
                <c:pt idx="11">
                  <c:v>42.5</c:v>
                </c:pt>
                <c:pt idx="12">
                  <c:v>37.1875</c:v>
                </c:pt>
                <c:pt idx="13">
                  <c:v>31.875</c:v>
                </c:pt>
                <c:pt idx="14">
                  <c:v>26.5625</c:v>
                </c:pt>
                <c:pt idx="15">
                  <c:v>21.25</c:v>
                </c:pt>
                <c:pt idx="16">
                  <c:v>15.9375</c:v>
                </c:pt>
                <c:pt idx="17">
                  <c:v>10.625</c:v>
                </c:pt>
                <c:pt idx="18">
                  <c:v>5.3125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6B6-4DFE-8648-F9164FD2A5AC}"/>
            </c:ext>
          </c:extLst>
        </c:ser>
        <c:ser>
          <c:idx val="12"/>
          <c:order val="4"/>
          <c:tx>
            <c:v>Actual Burn</c:v>
          </c:tx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101.75</c:v>
                </c:pt>
                <c:pt idx="1">
                  <c:v>101.75</c:v>
                </c:pt>
                <c:pt idx="2">
                  <c:v>101.75</c:v>
                </c:pt>
                <c:pt idx="3">
                  <c:v>101.75</c:v>
                </c:pt>
                <c:pt idx="4">
                  <c:v>101.75</c:v>
                </c:pt>
                <c:pt idx="5">
                  <c:v>97.75</c:v>
                </c:pt>
                <c:pt idx="6">
                  <c:v>92.25</c:v>
                </c:pt>
                <c:pt idx="7">
                  <c:v>84.75</c:v>
                </c:pt>
                <c:pt idx="8">
                  <c:v>83.5</c:v>
                </c:pt>
                <c:pt idx="9">
                  <c:v>79</c:v>
                </c:pt>
                <c:pt idx="10">
                  <c:v>67.5</c:v>
                </c:pt>
                <c:pt idx="11">
                  <c:v>66</c:v>
                </c:pt>
                <c:pt idx="12">
                  <c:v>64</c:v>
                </c:pt>
                <c:pt idx="13">
                  <c:v>57</c:v>
                </c:pt>
                <c:pt idx="14">
                  <c:v>50</c:v>
                </c:pt>
                <c:pt idx="15">
                  <c:v>41</c:v>
                </c:pt>
                <c:pt idx="16">
                  <c:v>34</c:v>
                </c:pt>
                <c:pt idx="17">
                  <c:v>23.5</c:v>
                </c:pt>
                <c:pt idx="18">
                  <c:v>12.5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6B6-4DFE-8648-F9164FD2A5AC}"/>
            </c:ext>
          </c:extLst>
        </c:ser>
        <c:ser>
          <c:idx val="13"/>
          <c:order val="5"/>
          <c:tx>
            <c:v>Ideal Burn</c:v>
          </c:tx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CHART'!$F$16:$Y$16</c:f>
              <c:numCache>
                <c:formatCode>0.00</c:formatCode>
                <c:ptCount val="20"/>
                <c:pt idx="0">
                  <c:v>100.9375</c:v>
                </c:pt>
                <c:pt idx="1">
                  <c:v>95.625</c:v>
                </c:pt>
                <c:pt idx="2">
                  <c:v>90.3125</c:v>
                </c:pt>
                <c:pt idx="3">
                  <c:v>85</c:v>
                </c:pt>
                <c:pt idx="4">
                  <c:v>79.6875</c:v>
                </c:pt>
                <c:pt idx="5">
                  <c:v>74.375</c:v>
                </c:pt>
                <c:pt idx="6">
                  <c:v>69.0625</c:v>
                </c:pt>
                <c:pt idx="7">
                  <c:v>63.75</c:v>
                </c:pt>
                <c:pt idx="8">
                  <c:v>58.4375</c:v>
                </c:pt>
                <c:pt idx="9">
                  <c:v>53.125</c:v>
                </c:pt>
                <c:pt idx="10">
                  <c:v>47.8125</c:v>
                </c:pt>
                <c:pt idx="11">
                  <c:v>42.5</c:v>
                </c:pt>
                <c:pt idx="12">
                  <c:v>37.1875</c:v>
                </c:pt>
                <c:pt idx="13">
                  <c:v>31.875</c:v>
                </c:pt>
                <c:pt idx="14">
                  <c:v>26.5625</c:v>
                </c:pt>
                <c:pt idx="15">
                  <c:v>21.25</c:v>
                </c:pt>
                <c:pt idx="16">
                  <c:v>15.9375</c:v>
                </c:pt>
                <c:pt idx="17">
                  <c:v>10.625</c:v>
                </c:pt>
                <c:pt idx="18">
                  <c:v>5.3125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6B6-4DFE-8648-F9164FD2A5AC}"/>
            </c:ext>
          </c:extLst>
        </c:ser>
        <c:ser>
          <c:idx val="14"/>
          <c:order val="6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101.75</c:v>
                </c:pt>
                <c:pt idx="1">
                  <c:v>101.75</c:v>
                </c:pt>
                <c:pt idx="2">
                  <c:v>101.75</c:v>
                </c:pt>
                <c:pt idx="3">
                  <c:v>101.75</c:v>
                </c:pt>
                <c:pt idx="4">
                  <c:v>101.75</c:v>
                </c:pt>
                <c:pt idx="5">
                  <c:v>97.75</c:v>
                </c:pt>
                <c:pt idx="6">
                  <c:v>92.25</c:v>
                </c:pt>
                <c:pt idx="7">
                  <c:v>84.75</c:v>
                </c:pt>
                <c:pt idx="8">
                  <c:v>83.5</c:v>
                </c:pt>
                <c:pt idx="9">
                  <c:v>79</c:v>
                </c:pt>
                <c:pt idx="10">
                  <c:v>67.5</c:v>
                </c:pt>
                <c:pt idx="11">
                  <c:v>66</c:v>
                </c:pt>
                <c:pt idx="12">
                  <c:v>64</c:v>
                </c:pt>
                <c:pt idx="13">
                  <c:v>57</c:v>
                </c:pt>
                <c:pt idx="14">
                  <c:v>50</c:v>
                </c:pt>
                <c:pt idx="15">
                  <c:v>41</c:v>
                </c:pt>
                <c:pt idx="16">
                  <c:v>34</c:v>
                </c:pt>
                <c:pt idx="17">
                  <c:v>23.5</c:v>
                </c:pt>
                <c:pt idx="18">
                  <c:v>12.5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6B6-4DFE-8648-F9164FD2A5AC}"/>
            </c:ext>
          </c:extLst>
        </c:ser>
        <c:ser>
          <c:idx val="15"/>
          <c:order val="7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CHART'!$F$16:$Y$16</c:f>
              <c:numCache>
                <c:formatCode>0.00</c:formatCode>
                <c:ptCount val="20"/>
                <c:pt idx="0">
                  <c:v>100.9375</c:v>
                </c:pt>
                <c:pt idx="1">
                  <c:v>95.625</c:v>
                </c:pt>
                <c:pt idx="2">
                  <c:v>90.3125</c:v>
                </c:pt>
                <c:pt idx="3">
                  <c:v>85</c:v>
                </c:pt>
                <c:pt idx="4">
                  <c:v>79.6875</c:v>
                </c:pt>
                <c:pt idx="5">
                  <c:v>74.375</c:v>
                </c:pt>
                <c:pt idx="6">
                  <c:v>69.0625</c:v>
                </c:pt>
                <c:pt idx="7">
                  <c:v>63.75</c:v>
                </c:pt>
                <c:pt idx="8">
                  <c:v>58.4375</c:v>
                </c:pt>
                <c:pt idx="9">
                  <c:v>53.125</c:v>
                </c:pt>
                <c:pt idx="10">
                  <c:v>47.8125</c:v>
                </c:pt>
                <c:pt idx="11">
                  <c:v>42.5</c:v>
                </c:pt>
                <c:pt idx="12">
                  <c:v>37.1875</c:v>
                </c:pt>
                <c:pt idx="13">
                  <c:v>31.875</c:v>
                </c:pt>
                <c:pt idx="14">
                  <c:v>26.5625</c:v>
                </c:pt>
                <c:pt idx="15">
                  <c:v>21.25</c:v>
                </c:pt>
                <c:pt idx="16">
                  <c:v>15.9375</c:v>
                </c:pt>
                <c:pt idx="17">
                  <c:v>10.625</c:v>
                </c:pt>
                <c:pt idx="18">
                  <c:v>5.3125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6B6-4DFE-8648-F9164FD2A5AC}"/>
            </c:ext>
          </c:extLst>
        </c:ser>
        <c:ser>
          <c:idx val="4"/>
          <c:order val="8"/>
          <c:tx>
            <c:v>Actual Burn</c:v>
          </c:tx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101.75</c:v>
                </c:pt>
                <c:pt idx="1">
                  <c:v>101.75</c:v>
                </c:pt>
                <c:pt idx="2">
                  <c:v>101.75</c:v>
                </c:pt>
                <c:pt idx="3">
                  <c:v>101.75</c:v>
                </c:pt>
                <c:pt idx="4">
                  <c:v>101.75</c:v>
                </c:pt>
                <c:pt idx="5">
                  <c:v>97.75</c:v>
                </c:pt>
                <c:pt idx="6">
                  <c:v>92.25</c:v>
                </c:pt>
                <c:pt idx="7">
                  <c:v>84.75</c:v>
                </c:pt>
                <c:pt idx="8">
                  <c:v>83.5</c:v>
                </c:pt>
                <c:pt idx="9">
                  <c:v>79</c:v>
                </c:pt>
                <c:pt idx="10">
                  <c:v>67.5</c:v>
                </c:pt>
                <c:pt idx="11">
                  <c:v>66</c:v>
                </c:pt>
                <c:pt idx="12">
                  <c:v>64</c:v>
                </c:pt>
                <c:pt idx="13">
                  <c:v>57</c:v>
                </c:pt>
                <c:pt idx="14">
                  <c:v>50</c:v>
                </c:pt>
                <c:pt idx="15">
                  <c:v>41</c:v>
                </c:pt>
                <c:pt idx="16">
                  <c:v>34</c:v>
                </c:pt>
                <c:pt idx="17">
                  <c:v>23.5</c:v>
                </c:pt>
                <c:pt idx="18">
                  <c:v>12.5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6B6-4DFE-8648-F9164FD2A5AC}"/>
            </c:ext>
          </c:extLst>
        </c:ser>
        <c:ser>
          <c:idx val="5"/>
          <c:order val="9"/>
          <c:tx>
            <c:v>Ideal Burn</c:v>
          </c:tx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CHART'!$F$16:$Y$16</c:f>
              <c:numCache>
                <c:formatCode>0.00</c:formatCode>
                <c:ptCount val="20"/>
                <c:pt idx="0">
                  <c:v>100.9375</c:v>
                </c:pt>
                <c:pt idx="1">
                  <c:v>95.625</c:v>
                </c:pt>
                <c:pt idx="2">
                  <c:v>90.3125</c:v>
                </c:pt>
                <c:pt idx="3">
                  <c:v>85</c:v>
                </c:pt>
                <c:pt idx="4">
                  <c:v>79.6875</c:v>
                </c:pt>
                <c:pt idx="5">
                  <c:v>74.375</c:v>
                </c:pt>
                <c:pt idx="6">
                  <c:v>69.0625</c:v>
                </c:pt>
                <c:pt idx="7">
                  <c:v>63.75</c:v>
                </c:pt>
                <c:pt idx="8">
                  <c:v>58.4375</c:v>
                </c:pt>
                <c:pt idx="9">
                  <c:v>53.125</c:v>
                </c:pt>
                <c:pt idx="10">
                  <c:v>47.8125</c:v>
                </c:pt>
                <c:pt idx="11">
                  <c:v>42.5</c:v>
                </c:pt>
                <c:pt idx="12">
                  <c:v>37.1875</c:v>
                </c:pt>
                <c:pt idx="13">
                  <c:v>31.875</c:v>
                </c:pt>
                <c:pt idx="14">
                  <c:v>26.5625</c:v>
                </c:pt>
                <c:pt idx="15">
                  <c:v>21.25</c:v>
                </c:pt>
                <c:pt idx="16">
                  <c:v>15.9375</c:v>
                </c:pt>
                <c:pt idx="17">
                  <c:v>10.625</c:v>
                </c:pt>
                <c:pt idx="18">
                  <c:v>5.3125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6B6-4DFE-8648-F9164FD2A5AC}"/>
            </c:ext>
          </c:extLst>
        </c:ser>
        <c:ser>
          <c:idx val="6"/>
          <c:order val="10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101.75</c:v>
                </c:pt>
                <c:pt idx="1">
                  <c:v>101.75</c:v>
                </c:pt>
                <c:pt idx="2">
                  <c:v>101.75</c:v>
                </c:pt>
                <c:pt idx="3">
                  <c:v>101.75</c:v>
                </c:pt>
                <c:pt idx="4">
                  <c:v>101.75</c:v>
                </c:pt>
                <c:pt idx="5">
                  <c:v>97.75</c:v>
                </c:pt>
                <c:pt idx="6">
                  <c:v>92.25</c:v>
                </c:pt>
                <c:pt idx="7">
                  <c:v>84.75</c:v>
                </c:pt>
                <c:pt idx="8">
                  <c:v>83.5</c:v>
                </c:pt>
                <c:pt idx="9">
                  <c:v>79</c:v>
                </c:pt>
                <c:pt idx="10">
                  <c:v>67.5</c:v>
                </c:pt>
                <c:pt idx="11">
                  <c:v>66</c:v>
                </c:pt>
                <c:pt idx="12">
                  <c:v>64</c:v>
                </c:pt>
                <c:pt idx="13">
                  <c:v>57</c:v>
                </c:pt>
                <c:pt idx="14">
                  <c:v>50</c:v>
                </c:pt>
                <c:pt idx="15">
                  <c:v>41</c:v>
                </c:pt>
                <c:pt idx="16">
                  <c:v>34</c:v>
                </c:pt>
                <c:pt idx="17">
                  <c:v>23.5</c:v>
                </c:pt>
                <c:pt idx="18">
                  <c:v>12.5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6B6-4DFE-8648-F9164FD2A5AC}"/>
            </c:ext>
          </c:extLst>
        </c:ser>
        <c:ser>
          <c:idx val="7"/>
          <c:order val="11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CHART'!$F$16:$Y$16</c:f>
              <c:numCache>
                <c:formatCode>0.00</c:formatCode>
                <c:ptCount val="20"/>
                <c:pt idx="0">
                  <c:v>100.9375</c:v>
                </c:pt>
                <c:pt idx="1">
                  <c:v>95.625</c:v>
                </c:pt>
                <c:pt idx="2">
                  <c:v>90.3125</c:v>
                </c:pt>
                <c:pt idx="3">
                  <c:v>85</c:v>
                </c:pt>
                <c:pt idx="4">
                  <c:v>79.6875</c:v>
                </c:pt>
                <c:pt idx="5">
                  <c:v>74.375</c:v>
                </c:pt>
                <c:pt idx="6">
                  <c:v>69.0625</c:v>
                </c:pt>
                <c:pt idx="7">
                  <c:v>63.75</c:v>
                </c:pt>
                <c:pt idx="8">
                  <c:v>58.4375</c:v>
                </c:pt>
                <c:pt idx="9">
                  <c:v>53.125</c:v>
                </c:pt>
                <c:pt idx="10">
                  <c:v>47.8125</c:v>
                </c:pt>
                <c:pt idx="11">
                  <c:v>42.5</c:v>
                </c:pt>
                <c:pt idx="12">
                  <c:v>37.1875</c:v>
                </c:pt>
                <c:pt idx="13">
                  <c:v>31.875</c:v>
                </c:pt>
                <c:pt idx="14">
                  <c:v>26.5625</c:v>
                </c:pt>
                <c:pt idx="15">
                  <c:v>21.25</c:v>
                </c:pt>
                <c:pt idx="16">
                  <c:v>15.9375</c:v>
                </c:pt>
                <c:pt idx="17">
                  <c:v>10.625</c:v>
                </c:pt>
                <c:pt idx="18">
                  <c:v>5.3125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6B6-4DFE-8648-F9164FD2A5AC}"/>
            </c:ext>
          </c:extLst>
        </c:ser>
        <c:ser>
          <c:idx val="1"/>
          <c:order val="12"/>
          <c:tx>
            <c:v>Actual Burn</c:v>
          </c:tx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101.75</c:v>
                </c:pt>
                <c:pt idx="1">
                  <c:v>101.75</c:v>
                </c:pt>
                <c:pt idx="2">
                  <c:v>101.75</c:v>
                </c:pt>
                <c:pt idx="3">
                  <c:v>101.75</c:v>
                </c:pt>
                <c:pt idx="4">
                  <c:v>101.75</c:v>
                </c:pt>
                <c:pt idx="5">
                  <c:v>97.75</c:v>
                </c:pt>
                <c:pt idx="6">
                  <c:v>92.25</c:v>
                </c:pt>
                <c:pt idx="7">
                  <c:v>84.75</c:v>
                </c:pt>
                <c:pt idx="8">
                  <c:v>83.5</c:v>
                </c:pt>
                <c:pt idx="9">
                  <c:v>79</c:v>
                </c:pt>
                <c:pt idx="10">
                  <c:v>67.5</c:v>
                </c:pt>
                <c:pt idx="11">
                  <c:v>66</c:v>
                </c:pt>
                <c:pt idx="12">
                  <c:v>64</c:v>
                </c:pt>
                <c:pt idx="13">
                  <c:v>57</c:v>
                </c:pt>
                <c:pt idx="14">
                  <c:v>50</c:v>
                </c:pt>
                <c:pt idx="15">
                  <c:v>41</c:v>
                </c:pt>
                <c:pt idx="16">
                  <c:v>34</c:v>
                </c:pt>
                <c:pt idx="17">
                  <c:v>23.5</c:v>
                </c:pt>
                <c:pt idx="18">
                  <c:v>12.5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6B6-4DFE-8648-F9164FD2A5AC}"/>
            </c:ext>
          </c:extLst>
        </c:ser>
        <c:ser>
          <c:idx val="2"/>
          <c:order val="13"/>
          <c:tx>
            <c:v>Ideal Burn</c:v>
          </c:tx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CHART'!$F$16:$Y$16</c:f>
              <c:numCache>
                <c:formatCode>0.00</c:formatCode>
                <c:ptCount val="20"/>
                <c:pt idx="0">
                  <c:v>100.9375</c:v>
                </c:pt>
                <c:pt idx="1">
                  <c:v>95.625</c:v>
                </c:pt>
                <c:pt idx="2">
                  <c:v>90.3125</c:v>
                </c:pt>
                <c:pt idx="3">
                  <c:v>85</c:v>
                </c:pt>
                <c:pt idx="4">
                  <c:v>79.6875</c:v>
                </c:pt>
                <c:pt idx="5">
                  <c:v>74.375</c:v>
                </c:pt>
                <c:pt idx="6">
                  <c:v>69.0625</c:v>
                </c:pt>
                <c:pt idx="7">
                  <c:v>63.75</c:v>
                </c:pt>
                <c:pt idx="8">
                  <c:v>58.4375</c:v>
                </c:pt>
                <c:pt idx="9">
                  <c:v>53.125</c:v>
                </c:pt>
                <c:pt idx="10">
                  <c:v>47.8125</c:v>
                </c:pt>
                <c:pt idx="11">
                  <c:v>42.5</c:v>
                </c:pt>
                <c:pt idx="12">
                  <c:v>37.1875</c:v>
                </c:pt>
                <c:pt idx="13">
                  <c:v>31.875</c:v>
                </c:pt>
                <c:pt idx="14">
                  <c:v>26.5625</c:v>
                </c:pt>
                <c:pt idx="15">
                  <c:v>21.25</c:v>
                </c:pt>
                <c:pt idx="16">
                  <c:v>15.9375</c:v>
                </c:pt>
                <c:pt idx="17">
                  <c:v>10.625</c:v>
                </c:pt>
                <c:pt idx="18">
                  <c:v>5.3125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6B6-4DFE-8648-F9164FD2A5AC}"/>
            </c:ext>
          </c:extLst>
        </c:ser>
        <c:ser>
          <c:idx val="3"/>
          <c:order val="14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101.75</c:v>
                </c:pt>
                <c:pt idx="1">
                  <c:v>101.75</c:v>
                </c:pt>
                <c:pt idx="2">
                  <c:v>101.75</c:v>
                </c:pt>
                <c:pt idx="3">
                  <c:v>101.75</c:v>
                </c:pt>
                <c:pt idx="4">
                  <c:v>101.75</c:v>
                </c:pt>
                <c:pt idx="5">
                  <c:v>97.75</c:v>
                </c:pt>
                <c:pt idx="6">
                  <c:v>92.25</c:v>
                </c:pt>
                <c:pt idx="7">
                  <c:v>84.75</c:v>
                </c:pt>
                <c:pt idx="8">
                  <c:v>83.5</c:v>
                </c:pt>
                <c:pt idx="9">
                  <c:v>79</c:v>
                </c:pt>
                <c:pt idx="10">
                  <c:v>67.5</c:v>
                </c:pt>
                <c:pt idx="11">
                  <c:v>66</c:v>
                </c:pt>
                <c:pt idx="12">
                  <c:v>64</c:v>
                </c:pt>
                <c:pt idx="13">
                  <c:v>57</c:v>
                </c:pt>
                <c:pt idx="14">
                  <c:v>50</c:v>
                </c:pt>
                <c:pt idx="15">
                  <c:v>41</c:v>
                </c:pt>
                <c:pt idx="16">
                  <c:v>34</c:v>
                </c:pt>
                <c:pt idx="17">
                  <c:v>23.5</c:v>
                </c:pt>
                <c:pt idx="18">
                  <c:v>12.5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6B6-4DFE-8648-F9164FD2A5AC}"/>
            </c:ext>
          </c:extLst>
        </c:ser>
        <c:ser>
          <c:idx val="0"/>
          <c:order val="15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CHART'!$F$16:$Y$16</c:f>
              <c:numCache>
                <c:formatCode>0.00</c:formatCode>
                <c:ptCount val="20"/>
                <c:pt idx="0">
                  <c:v>100.9375</c:v>
                </c:pt>
                <c:pt idx="1">
                  <c:v>95.625</c:v>
                </c:pt>
                <c:pt idx="2">
                  <c:v>90.3125</c:v>
                </c:pt>
                <c:pt idx="3">
                  <c:v>85</c:v>
                </c:pt>
                <c:pt idx="4">
                  <c:v>79.6875</c:v>
                </c:pt>
                <c:pt idx="5">
                  <c:v>74.375</c:v>
                </c:pt>
                <c:pt idx="6">
                  <c:v>69.0625</c:v>
                </c:pt>
                <c:pt idx="7">
                  <c:v>63.75</c:v>
                </c:pt>
                <c:pt idx="8">
                  <c:v>58.4375</c:v>
                </c:pt>
                <c:pt idx="9">
                  <c:v>53.125</c:v>
                </c:pt>
                <c:pt idx="10">
                  <c:v>47.8125</c:v>
                </c:pt>
                <c:pt idx="11">
                  <c:v>42.5</c:v>
                </c:pt>
                <c:pt idx="12">
                  <c:v>37.1875</c:v>
                </c:pt>
                <c:pt idx="13">
                  <c:v>31.875</c:v>
                </c:pt>
                <c:pt idx="14">
                  <c:v>26.5625</c:v>
                </c:pt>
                <c:pt idx="15">
                  <c:v>21.25</c:v>
                </c:pt>
                <c:pt idx="16">
                  <c:v>15.9375</c:v>
                </c:pt>
                <c:pt idx="17">
                  <c:v>10.625</c:v>
                </c:pt>
                <c:pt idx="18">
                  <c:v>5.3125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6B6-4DFE-8648-F9164FD2A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088"/>
        <c:axId val="16873968"/>
      </c:lineChart>
      <c:dateAx>
        <c:axId val="168590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968"/>
        <c:crosses val="autoZero"/>
        <c:auto val="0"/>
        <c:lblOffset val="100"/>
        <c:baseTimeUnit val="days"/>
      </c:dateAx>
      <c:valAx>
        <c:axId val="168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08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Burn vs Actual Burn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Actual Burn</c:v>
          </c:tx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101.75</c:v>
                </c:pt>
                <c:pt idx="1">
                  <c:v>101.75</c:v>
                </c:pt>
                <c:pt idx="2">
                  <c:v>101.75</c:v>
                </c:pt>
                <c:pt idx="3">
                  <c:v>101.75</c:v>
                </c:pt>
                <c:pt idx="4">
                  <c:v>101.75</c:v>
                </c:pt>
                <c:pt idx="5">
                  <c:v>97.75</c:v>
                </c:pt>
                <c:pt idx="6">
                  <c:v>92.25</c:v>
                </c:pt>
                <c:pt idx="7">
                  <c:v>84.75</c:v>
                </c:pt>
                <c:pt idx="8">
                  <c:v>83.5</c:v>
                </c:pt>
                <c:pt idx="9">
                  <c:v>79</c:v>
                </c:pt>
                <c:pt idx="10">
                  <c:v>67.5</c:v>
                </c:pt>
                <c:pt idx="11">
                  <c:v>66</c:v>
                </c:pt>
                <c:pt idx="12">
                  <c:v>64</c:v>
                </c:pt>
                <c:pt idx="13">
                  <c:v>57</c:v>
                </c:pt>
                <c:pt idx="14">
                  <c:v>50</c:v>
                </c:pt>
                <c:pt idx="15">
                  <c:v>41</c:v>
                </c:pt>
                <c:pt idx="16">
                  <c:v>34</c:v>
                </c:pt>
                <c:pt idx="17">
                  <c:v>23.5</c:v>
                </c:pt>
                <c:pt idx="18">
                  <c:v>12.5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A-47B8-B909-F7A3D93431D8}"/>
            </c:ext>
          </c:extLst>
        </c:ser>
        <c:ser>
          <c:idx val="9"/>
          <c:order val="1"/>
          <c:tx>
            <c:v>Ideal Burn</c:v>
          </c:tx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CHART'!$F$16:$Y$16</c:f>
              <c:numCache>
                <c:formatCode>0.00</c:formatCode>
                <c:ptCount val="20"/>
                <c:pt idx="0">
                  <c:v>100.9375</c:v>
                </c:pt>
                <c:pt idx="1">
                  <c:v>95.625</c:v>
                </c:pt>
                <c:pt idx="2">
                  <c:v>90.3125</c:v>
                </c:pt>
                <c:pt idx="3">
                  <c:v>85</c:v>
                </c:pt>
                <c:pt idx="4">
                  <c:v>79.6875</c:v>
                </c:pt>
                <c:pt idx="5">
                  <c:v>74.375</c:v>
                </c:pt>
                <c:pt idx="6">
                  <c:v>69.0625</c:v>
                </c:pt>
                <c:pt idx="7">
                  <c:v>63.75</c:v>
                </c:pt>
                <c:pt idx="8">
                  <c:v>58.4375</c:v>
                </c:pt>
                <c:pt idx="9">
                  <c:v>53.125</c:v>
                </c:pt>
                <c:pt idx="10">
                  <c:v>47.8125</c:v>
                </c:pt>
                <c:pt idx="11">
                  <c:v>42.5</c:v>
                </c:pt>
                <c:pt idx="12">
                  <c:v>37.1875</c:v>
                </c:pt>
                <c:pt idx="13">
                  <c:v>31.875</c:v>
                </c:pt>
                <c:pt idx="14">
                  <c:v>26.5625</c:v>
                </c:pt>
                <c:pt idx="15">
                  <c:v>21.25</c:v>
                </c:pt>
                <c:pt idx="16">
                  <c:v>15.9375</c:v>
                </c:pt>
                <c:pt idx="17">
                  <c:v>10.625</c:v>
                </c:pt>
                <c:pt idx="18">
                  <c:v>5.3125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A-47B8-B909-F7A3D93431D8}"/>
            </c:ext>
          </c:extLst>
        </c:ser>
        <c:ser>
          <c:idx val="10"/>
          <c:order val="2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101.75</c:v>
                </c:pt>
                <c:pt idx="1">
                  <c:v>101.75</c:v>
                </c:pt>
                <c:pt idx="2">
                  <c:v>101.75</c:v>
                </c:pt>
                <c:pt idx="3">
                  <c:v>101.75</c:v>
                </c:pt>
                <c:pt idx="4">
                  <c:v>101.75</c:v>
                </c:pt>
                <c:pt idx="5">
                  <c:v>97.75</c:v>
                </c:pt>
                <c:pt idx="6">
                  <c:v>92.25</c:v>
                </c:pt>
                <c:pt idx="7">
                  <c:v>84.75</c:v>
                </c:pt>
                <c:pt idx="8">
                  <c:v>83.5</c:v>
                </c:pt>
                <c:pt idx="9">
                  <c:v>79</c:v>
                </c:pt>
                <c:pt idx="10">
                  <c:v>67.5</c:v>
                </c:pt>
                <c:pt idx="11">
                  <c:v>66</c:v>
                </c:pt>
                <c:pt idx="12">
                  <c:v>64</c:v>
                </c:pt>
                <c:pt idx="13">
                  <c:v>57</c:v>
                </c:pt>
                <c:pt idx="14">
                  <c:v>50</c:v>
                </c:pt>
                <c:pt idx="15">
                  <c:v>41</c:v>
                </c:pt>
                <c:pt idx="16">
                  <c:v>34</c:v>
                </c:pt>
                <c:pt idx="17">
                  <c:v>23.5</c:v>
                </c:pt>
                <c:pt idx="18">
                  <c:v>12.5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3A-47B8-B909-F7A3D93431D8}"/>
            </c:ext>
          </c:extLst>
        </c:ser>
        <c:ser>
          <c:idx val="11"/>
          <c:order val="3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CHART'!$F$16:$Y$16</c:f>
              <c:numCache>
                <c:formatCode>0.00</c:formatCode>
                <c:ptCount val="20"/>
                <c:pt idx="0">
                  <c:v>100.9375</c:v>
                </c:pt>
                <c:pt idx="1">
                  <c:v>95.625</c:v>
                </c:pt>
                <c:pt idx="2">
                  <c:v>90.3125</c:v>
                </c:pt>
                <c:pt idx="3">
                  <c:v>85</c:v>
                </c:pt>
                <c:pt idx="4">
                  <c:v>79.6875</c:v>
                </c:pt>
                <c:pt idx="5">
                  <c:v>74.375</c:v>
                </c:pt>
                <c:pt idx="6">
                  <c:v>69.0625</c:v>
                </c:pt>
                <c:pt idx="7">
                  <c:v>63.75</c:v>
                </c:pt>
                <c:pt idx="8">
                  <c:v>58.4375</c:v>
                </c:pt>
                <c:pt idx="9">
                  <c:v>53.125</c:v>
                </c:pt>
                <c:pt idx="10">
                  <c:v>47.8125</c:v>
                </c:pt>
                <c:pt idx="11">
                  <c:v>42.5</c:v>
                </c:pt>
                <c:pt idx="12">
                  <c:v>37.1875</c:v>
                </c:pt>
                <c:pt idx="13">
                  <c:v>31.875</c:v>
                </c:pt>
                <c:pt idx="14">
                  <c:v>26.5625</c:v>
                </c:pt>
                <c:pt idx="15">
                  <c:v>21.25</c:v>
                </c:pt>
                <c:pt idx="16">
                  <c:v>15.9375</c:v>
                </c:pt>
                <c:pt idx="17">
                  <c:v>10.625</c:v>
                </c:pt>
                <c:pt idx="18">
                  <c:v>5.3125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3A-47B8-B909-F7A3D93431D8}"/>
            </c:ext>
          </c:extLst>
        </c:ser>
        <c:ser>
          <c:idx val="12"/>
          <c:order val="4"/>
          <c:tx>
            <c:v>Actual Burn</c:v>
          </c:tx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101.75</c:v>
                </c:pt>
                <c:pt idx="1">
                  <c:v>101.75</c:v>
                </c:pt>
                <c:pt idx="2">
                  <c:v>101.75</c:v>
                </c:pt>
                <c:pt idx="3">
                  <c:v>101.75</c:v>
                </c:pt>
                <c:pt idx="4">
                  <c:v>101.75</c:v>
                </c:pt>
                <c:pt idx="5">
                  <c:v>97.75</c:v>
                </c:pt>
                <c:pt idx="6">
                  <c:v>92.25</c:v>
                </c:pt>
                <c:pt idx="7">
                  <c:v>84.75</c:v>
                </c:pt>
                <c:pt idx="8">
                  <c:v>83.5</c:v>
                </c:pt>
                <c:pt idx="9">
                  <c:v>79</c:v>
                </c:pt>
                <c:pt idx="10">
                  <c:v>67.5</c:v>
                </c:pt>
                <c:pt idx="11">
                  <c:v>66</c:v>
                </c:pt>
                <c:pt idx="12">
                  <c:v>64</c:v>
                </c:pt>
                <c:pt idx="13">
                  <c:v>57</c:v>
                </c:pt>
                <c:pt idx="14">
                  <c:v>50</c:v>
                </c:pt>
                <c:pt idx="15">
                  <c:v>41</c:v>
                </c:pt>
                <c:pt idx="16">
                  <c:v>34</c:v>
                </c:pt>
                <c:pt idx="17">
                  <c:v>23.5</c:v>
                </c:pt>
                <c:pt idx="18">
                  <c:v>12.5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3A-47B8-B909-F7A3D93431D8}"/>
            </c:ext>
          </c:extLst>
        </c:ser>
        <c:ser>
          <c:idx val="13"/>
          <c:order val="5"/>
          <c:tx>
            <c:v>Ideal Burn</c:v>
          </c:tx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CHART'!$F$16:$Y$16</c:f>
              <c:numCache>
                <c:formatCode>0.00</c:formatCode>
                <c:ptCount val="20"/>
                <c:pt idx="0">
                  <c:v>100.9375</c:v>
                </c:pt>
                <c:pt idx="1">
                  <c:v>95.625</c:v>
                </c:pt>
                <c:pt idx="2">
                  <c:v>90.3125</c:v>
                </c:pt>
                <c:pt idx="3">
                  <c:v>85</c:v>
                </c:pt>
                <c:pt idx="4">
                  <c:v>79.6875</c:v>
                </c:pt>
                <c:pt idx="5">
                  <c:v>74.375</c:v>
                </c:pt>
                <c:pt idx="6">
                  <c:v>69.0625</c:v>
                </c:pt>
                <c:pt idx="7">
                  <c:v>63.75</c:v>
                </c:pt>
                <c:pt idx="8">
                  <c:v>58.4375</c:v>
                </c:pt>
                <c:pt idx="9">
                  <c:v>53.125</c:v>
                </c:pt>
                <c:pt idx="10">
                  <c:v>47.8125</c:v>
                </c:pt>
                <c:pt idx="11">
                  <c:v>42.5</c:v>
                </c:pt>
                <c:pt idx="12">
                  <c:v>37.1875</c:v>
                </c:pt>
                <c:pt idx="13">
                  <c:v>31.875</c:v>
                </c:pt>
                <c:pt idx="14">
                  <c:v>26.5625</c:v>
                </c:pt>
                <c:pt idx="15">
                  <c:v>21.25</c:v>
                </c:pt>
                <c:pt idx="16">
                  <c:v>15.9375</c:v>
                </c:pt>
                <c:pt idx="17">
                  <c:v>10.625</c:v>
                </c:pt>
                <c:pt idx="18">
                  <c:v>5.3125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3A-47B8-B909-F7A3D93431D8}"/>
            </c:ext>
          </c:extLst>
        </c:ser>
        <c:ser>
          <c:idx val="14"/>
          <c:order val="6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101.75</c:v>
                </c:pt>
                <c:pt idx="1">
                  <c:v>101.75</c:v>
                </c:pt>
                <c:pt idx="2">
                  <c:v>101.75</c:v>
                </c:pt>
                <c:pt idx="3">
                  <c:v>101.75</c:v>
                </c:pt>
                <c:pt idx="4">
                  <c:v>101.75</c:v>
                </c:pt>
                <c:pt idx="5">
                  <c:v>97.75</c:v>
                </c:pt>
                <c:pt idx="6">
                  <c:v>92.25</c:v>
                </c:pt>
                <c:pt idx="7">
                  <c:v>84.75</c:v>
                </c:pt>
                <c:pt idx="8">
                  <c:v>83.5</c:v>
                </c:pt>
                <c:pt idx="9">
                  <c:v>79</c:v>
                </c:pt>
                <c:pt idx="10">
                  <c:v>67.5</c:v>
                </c:pt>
                <c:pt idx="11">
                  <c:v>66</c:v>
                </c:pt>
                <c:pt idx="12">
                  <c:v>64</c:v>
                </c:pt>
                <c:pt idx="13">
                  <c:v>57</c:v>
                </c:pt>
                <c:pt idx="14">
                  <c:v>50</c:v>
                </c:pt>
                <c:pt idx="15">
                  <c:v>41</c:v>
                </c:pt>
                <c:pt idx="16">
                  <c:v>34</c:v>
                </c:pt>
                <c:pt idx="17">
                  <c:v>23.5</c:v>
                </c:pt>
                <c:pt idx="18">
                  <c:v>12.5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3A-47B8-B909-F7A3D93431D8}"/>
            </c:ext>
          </c:extLst>
        </c:ser>
        <c:ser>
          <c:idx val="15"/>
          <c:order val="7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CHART'!$F$16:$Y$16</c:f>
              <c:numCache>
                <c:formatCode>0.00</c:formatCode>
                <c:ptCount val="20"/>
                <c:pt idx="0">
                  <c:v>100.9375</c:v>
                </c:pt>
                <c:pt idx="1">
                  <c:v>95.625</c:v>
                </c:pt>
                <c:pt idx="2">
                  <c:v>90.3125</c:v>
                </c:pt>
                <c:pt idx="3">
                  <c:v>85</c:v>
                </c:pt>
                <c:pt idx="4">
                  <c:v>79.6875</c:v>
                </c:pt>
                <c:pt idx="5">
                  <c:v>74.375</c:v>
                </c:pt>
                <c:pt idx="6">
                  <c:v>69.0625</c:v>
                </c:pt>
                <c:pt idx="7">
                  <c:v>63.75</c:v>
                </c:pt>
                <c:pt idx="8">
                  <c:v>58.4375</c:v>
                </c:pt>
                <c:pt idx="9">
                  <c:v>53.125</c:v>
                </c:pt>
                <c:pt idx="10">
                  <c:v>47.8125</c:v>
                </c:pt>
                <c:pt idx="11">
                  <c:v>42.5</c:v>
                </c:pt>
                <c:pt idx="12">
                  <c:v>37.1875</c:v>
                </c:pt>
                <c:pt idx="13">
                  <c:v>31.875</c:v>
                </c:pt>
                <c:pt idx="14">
                  <c:v>26.5625</c:v>
                </c:pt>
                <c:pt idx="15">
                  <c:v>21.25</c:v>
                </c:pt>
                <c:pt idx="16">
                  <c:v>15.9375</c:v>
                </c:pt>
                <c:pt idx="17">
                  <c:v>10.625</c:v>
                </c:pt>
                <c:pt idx="18">
                  <c:v>5.3125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3A-47B8-B909-F7A3D93431D8}"/>
            </c:ext>
          </c:extLst>
        </c:ser>
        <c:ser>
          <c:idx val="4"/>
          <c:order val="8"/>
          <c:tx>
            <c:v>Actual Burn</c:v>
          </c:tx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101.75</c:v>
                </c:pt>
                <c:pt idx="1">
                  <c:v>101.75</c:v>
                </c:pt>
                <c:pt idx="2">
                  <c:v>101.75</c:v>
                </c:pt>
                <c:pt idx="3">
                  <c:v>101.75</c:v>
                </c:pt>
                <c:pt idx="4">
                  <c:v>101.75</c:v>
                </c:pt>
                <c:pt idx="5">
                  <c:v>97.75</c:v>
                </c:pt>
                <c:pt idx="6">
                  <c:v>92.25</c:v>
                </c:pt>
                <c:pt idx="7">
                  <c:v>84.75</c:v>
                </c:pt>
                <c:pt idx="8">
                  <c:v>83.5</c:v>
                </c:pt>
                <c:pt idx="9">
                  <c:v>79</c:v>
                </c:pt>
                <c:pt idx="10">
                  <c:v>67.5</c:v>
                </c:pt>
                <c:pt idx="11">
                  <c:v>66</c:v>
                </c:pt>
                <c:pt idx="12">
                  <c:v>64</c:v>
                </c:pt>
                <c:pt idx="13">
                  <c:v>57</c:v>
                </c:pt>
                <c:pt idx="14">
                  <c:v>50</c:v>
                </c:pt>
                <c:pt idx="15">
                  <c:v>41</c:v>
                </c:pt>
                <c:pt idx="16">
                  <c:v>34</c:v>
                </c:pt>
                <c:pt idx="17">
                  <c:v>23.5</c:v>
                </c:pt>
                <c:pt idx="18">
                  <c:v>12.5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3A-47B8-B909-F7A3D93431D8}"/>
            </c:ext>
          </c:extLst>
        </c:ser>
        <c:ser>
          <c:idx val="5"/>
          <c:order val="9"/>
          <c:tx>
            <c:v>Ideal Burn</c:v>
          </c:tx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CHART'!$F$16:$Y$16</c:f>
              <c:numCache>
                <c:formatCode>0.00</c:formatCode>
                <c:ptCount val="20"/>
                <c:pt idx="0">
                  <c:v>100.9375</c:v>
                </c:pt>
                <c:pt idx="1">
                  <c:v>95.625</c:v>
                </c:pt>
                <c:pt idx="2">
                  <c:v>90.3125</c:v>
                </c:pt>
                <c:pt idx="3">
                  <c:v>85</c:v>
                </c:pt>
                <c:pt idx="4">
                  <c:v>79.6875</c:v>
                </c:pt>
                <c:pt idx="5">
                  <c:v>74.375</c:v>
                </c:pt>
                <c:pt idx="6">
                  <c:v>69.0625</c:v>
                </c:pt>
                <c:pt idx="7">
                  <c:v>63.75</c:v>
                </c:pt>
                <c:pt idx="8">
                  <c:v>58.4375</c:v>
                </c:pt>
                <c:pt idx="9">
                  <c:v>53.125</c:v>
                </c:pt>
                <c:pt idx="10">
                  <c:v>47.8125</c:v>
                </c:pt>
                <c:pt idx="11">
                  <c:v>42.5</c:v>
                </c:pt>
                <c:pt idx="12">
                  <c:v>37.1875</c:v>
                </c:pt>
                <c:pt idx="13">
                  <c:v>31.875</c:v>
                </c:pt>
                <c:pt idx="14">
                  <c:v>26.5625</c:v>
                </c:pt>
                <c:pt idx="15">
                  <c:v>21.25</c:v>
                </c:pt>
                <c:pt idx="16">
                  <c:v>15.9375</c:v>
                </c:pt>
                <c:pt idx="17">
                  <c:v>10.625</c:v>
                </c:pt>
                <c:pt idx="18">
                  <c:v>5.3125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3A-47B8-B909-F7A3D93431D8}"/>
            </c:ext>
          </c:extLst>
        </c:ser>
        <c:ser>
          <c:idx val="6"/>
          <c:order val="10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101.75</c:v>
                </c:pt>
                <c:pt idx="1">
                  <c:v>101.75</c:v>
                </c:pt>
                <c:pt idx="2">
                  <c:v>101.75</c:v>
                </c:pt>
                <c:pt idx="3">
                  <c:v>101.75</c:v>
                </c:pt>
                <c:pt idx="4">
                  <c:v>101.75</c:v>
                </c:pt>
                <c:pt idx="5">
                  <c:v>97.75</c:v>
                </c:pt>
                <c:pt idx="6">
                  <c:v>92.25</c:v>
                </c:pt>
                <c:pt idx="7">
                  <c:v>84.75</c:v>
                </c:pt>
                <c:pt idx="8">
                  <c:v>83.5</c:v>
                </c:pt>
                <c:pt idx="9">
                  <c:v>79</c:v>
                </c:pt>
                <c:pt idx="10">
                  <c:v>67.5</c:v>
                </c:pt>
                <c:pt idx="11">
                  <c:v>66</c:v>
                </c:pt>
                <c:pt idx="12">
                  <c:v>64</c:v>
                </c:pt>
                <c:pt idx="13">
                  <c:v>57</c:v>
                </c:pt>
                <c:pt idx="14">
                  <c:v>50</c:v>
                </c:pt>
                <c:pt idx="15">
                  <c:v>41</c:v>
                </c:pt>
                <c:pt idx="16">
                  <c:v>34</c:v>
                </c:pt>
                <c:pt idx="17">
                  <c:v>23.5</c:v>
                </c:pt>
                <c:pt idx="18">
                  <c:v>12.5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3A-47B8-B909-F7A3D93431D8}"/>
            </c:ext>
          </c:extLst>
        </c:ser>
        <c:ser>
          <c:idx val="7"/>
          <c:order val="11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CHART'!$F$16:$Y$16</c:f>
              <c:numCache>
                <c:formatCode>0.00</c:formatCode>
                <c:ptCount val="20"/>
                <c:pt idx="0">
                  <c:v>100.9375</c:v>
                </c:pt>
                <c:pt idx="1">
                  <c:v>95.625</c:v>
                </c:pt>
                <c:pt idx="2">
                  <c:v>90.3125</c:v>
                </c:pt>
                <c:pt idx="3">
                  <c:v>85</c:v>
                </c:pt>
                <c:pt idx="4">
                  <c:v>79.6875</c:v>
                </c:pt>
                <c:pt idx="5">
                  <c:v>74.375</c:v>
                </c:pt>
                <c:pt idx="6">
                  <c:v>69.0625</c:v>
                </c:pt>
                <c:pt idx="7">
                  <c:v>63.75</c:v>
                </c:pt>
                <c:pt idx="8">
                  <c:v>58.4375</c:v>
                </c:pt>
                <c:pt idx="9">
                  <c:v>53.125</c:v>
                </c:pt>
                <c:pt idx="10">
                  <c:v>47.8125</c:v>
                </c:pt>
                <c:pt idx="11">
                  <c:v>42.5</c:v>
                </c:pt>
                <c:pt idx="12">
                  <c:v>37.1875</c:v>
                </c:pt>
                <c:pt idx="13">
                  <c:v>31.875</c:v>
                </c:pt>
                <c:pt idx="14">
                  <c:v>26.5625</c:v>
                </c:pt>
                <c:pt idx="15">
                  <c:v>21.25</c:v>
                </c:pt>
                <c:pt idx="16">
                  <c:v>15.9375</c:v>
                </c:pt>
                <c:pt idx="17">
                  <c:v>10.625</c:v>
                </c:pt>
                <c:pt idx="18">
                  <c:v>5.3125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3A-47B8-B909-F7A3D93431D8}"/>
            </c:ext>
          </c:extLst>
        </c:ser>
        <c:ser>
          <c:idx val="1"/>
          <c:order val="12"/>
          <c:tx>
            <c:v>Actual Burn</c:v>
          </c:tx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101.75</c:v>
                </c:pt>
                <c:pt idx="1">
                  <c:v>101.75</c:v>
                </c:pt>
                <c:pt idx="2">
                  <c:v>101.75</c:v>
                </c:pt>
                <c:pt idx="3">
                  <c:v>101.75</c:v>
                </c:pt>
                <c:pt idx="4">
                  <c:v>101.75</c:v>
                </c:pt>
                <c:pt idx="5">
                  <c:v>97.75</c:v>
                </c:pt>
                <c:pt idx="6">
                  <c:v>92.25</c:v>
                </c:pt>
                <c:pt idx="7">
                  <c:v>84.75</c:v>
                </c:pt>
                <c:pt idx="8">
                  <c:v>83.5</c:v>
                </c:pt>
                <c:pt idx="9">
                  <c:v>79</c:v>
                </c:pt>
                <c:pt idx="10">
                  <c:v>67.5</c:v>
                </c:pt>
                <c:pt idx="11">
                  <c:v>66</c:v>
                </c:pt>
                <c:pt idx="12">
                  <c:v>64</c:v>
                </c:pt>
                <c:pt idx="13">
                  <c:v>57</c:v>
                </c:pt>
                <c:pt idx="14">
                  <c:v>50</c:v>
                </c:pt>
                <c:pt idx="15">
                  <c:v>41</c:v>
                </c:pt>
                <c:pt idx="16">
                  <c:v>34</c:v>
                </c:pt>
                <c:pt idx="17">
                  <c:v>23.5</c:v>
                </c:pt>
                <c:pt idx="18">
                  <c:v>12.5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3A-47B8-B909-F7A3D93431D8}"/>
            </c:ext>
          </c:extLst>
        </c:ser>
        <c:ser>
          <c:idx val="2"/>
          <c:order val="13"/>
          <c:tx>
            <c:v>Ideal Burn</c:v>
          </c:tx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CHART'!$F$16:$Y$16</c:f>
              <c:numCache>
                <c:formatCode>0.00</c:formatCode>
                <c:ptCount val="20"/>
                <c:pt idx="0">
                  <c:v>100.9375</c:v>
                </c:pt>
                <c:pt idx="1">
                  <c:v>95.625</c:v>
                </c:pt>
                <c:pt idx="2">
                  <c:v>90.3125</c:v>
                </c:pt>
                <c:pt idx="3">
                  <c:v>85</c:v>
                </c:pt>
                <c:pt idx="4">
                  <c:v>79.6875</c:v>
                </c:pt>
                <c:pt idx="5">
                  <c:v>74.375</c:v>
                </c:pt>
                <c:pt idx="6">
                  <c:v>69.0625</c:v>
                </c:pt>
                <c:pt idx="7">
                  <c:v>63.75</c:v>
                </c:pt>
                <c:pt idx="8">
                  <c:v>58.4375</c:v>
                </c:pt>
                <c:pt idx="9">
                  <c:v>53.125</c:v>
                </c:pt>
                <c:pt idx="10">
                  <c:v>47.8125</c:v>
                </c:pt>
                <c:pt idx="11">
                  <c:v>42.5</c:v>
                </c:pt>
                <c:pt idx="12">
                  <c:v>37.1875</c:v>
                </c:pt>
                <c:pt idx="13">
                  <c:v>31.875</c:v>
                </c:pt>
                <c:pt idx="14">
                  <c:v>26.5625</c:v>
                </c:pt>
                <c:pt idx="15">
                  <c:v>21.25</c:v>
                </c:pt>
                <c:pt idx="16">
                  <c:v>15.9375</c:v>
                </c:pt>
                <c:pt idx="17">
                  <c:v>10.625</c:v>
                </c:pt>
                <c:pt idx="18">
                  <c:v>5.3125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3A-47B8-B909-F7A3D93431D8}"/>
            </c:ext>
          </c:extLst>
        </c:ser>
        <c:ser>
          <c:idx val="3"/>
          <c:order val="14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101.75</c:v>
                </c:pt>
                <c:pt idx="1">
                  <c:v>101.75</c:v>
                </c:pt>
                <c:pt idx="2">
                  <c:v>101.75</c:v>
                </c:pt>
                <c:pt idx="3">
                  <c:v>101.75</c:v>
                </c:pt>
                <c:pt idx="4">
                  <c:v>101.75</c:v>
                </c:pt>
                <c:pt idx="5">
                  <c:v>97.75</c:v>
                </c:pt>
                <c:pt idx="6">
                  <c:v>92.25</c:v>
                </c:pt>
                <c:pt idx="7">
                  <c:v>84.75</c:v>
                </c:pt>
                <c:pt idx="8">
                  <c:v>83.5</c:v>
                </c:pt>
                <c:pt idx="9">
                  <c:v>79</c:v>
                </c:pt>
                <c:pt idx="10">
                  <c:v>67.5</c:v>
                </c:pt>
                <c:pt idx="11">
                  <c:v>66</c:v>
                </c:pt>
                <c:pt idx="12">
                  <c:v>64</c:v>
                </c:pt>
                <c:pt idx="13">
                  <c:v>57</c:v>
                </c:pt>
                <c:pt idx="14">
                  <c:v>50</c:v>
                </c:pt>
                <c:pt idx="15">
                  <c:v>41</c:v>
                </c:pt>
                <c:pt idx="16">
                  <c:v>34</c:v>
                </c:pt>
                <c:pt idx="17">
                  <c:v>23.5</c:v>
                </c:pt>
                <c:pt idx="18">
                  <c:v>12.5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A3A-47B8-B909-F7A3D93431D8}"/>
            </c:ext>
          </c:extLst>
        </c:ser>
        <c:ser>
          <c:idx val="0"/>
          <c:order val="15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CHART'!$F$16:$Y$16</c:f>
              <c:numCache>
                <c:formatCode>0.00</c:formatCode>
                <c:ptCount val="20"/>
                <c:pt idx="0">
                  <c:v>100.9375</c:v>
                </c:pt>
                <c:pt idx="1">
                  <c:v>95.625</c:v>
                </c:pt>
                <c:pt idx="2">
                  <c:v>90.3125</c:v>
                </c:pt>
                <c:pt idx="3">
                  <c:v>85</c:v>
                </c:pt>
                <c:pt idx="4">
                  <c:v>79.6875</c:v>
                </c:pt>
                <c:pt idx="5">
                  <c:v>74.375</c:v>
                </c:pt>
                <c:pt idx="6">
                  <c:v>69.0625</c:v>
                </c:pt>
                <c:pt idx="7">
                  <c:v>63.75</c:v>
                </c:pt>
                <c:pt idx="8">
                  <c:v>58.4375</c:v>
                </c:pt>
                <c:pt idx="9">
                  <c:v>53.125</c:v>
                </c:pt>
                <c:pt idx="10">
                  <c:v>47.8125</c:v>
                </c:pt>
                <c:pt idx="11">
                  <c:v>42.5</c:v>
                </c:pt>
                <c:pt idx="12">
                  <c:v>37.1875</c:v>
                </c:pt>
                <c:pt idx="13">
                  <c:v>31.875</c:v>
                </c:pt>
                <c:pt idx="14">
                  <c:v>26.5625</c:v>
                </c:pt>
                <c:pt idx="15">
                  <c:v>21.25</c:v>
                </c:pt>
                <c:pt idx="16">
                  <c:v>15.9375</c:v>
                </c:pt>
                <c:pt idx="17">
                  <c:v>10.625</c:v>
                </c:pt>
                <c:pt idx="18">
                  <c:v>5.3125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A3A-47B8-B909-F7A3D9343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088"/>
        <c:axId val="16873968"/>
      </c:lineChart>
      <c:dateAx>
        <c:axId val="168590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968"/>
        <c:crosses val="autoZero"/>
        <c:auto val="0"/>
        <c:lblOffset val="100"/>
        <c:baseTimeUnit val="days"/>
      </c:dateAx>
      <c:valAx>
        <c:axId val="168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08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168089</xdr:colOff>
      <xdr:row>1</xdr:row>
      <xdr:rowOff>155457</xdr:rowOff>
    </xdr:from>
    <xdr:to>
      <xdr:col>28</xdr:col>
      <xdr:colOff>638734</xdr:colOff>
      <xdr:row>31</xdr:row>
      <xdr:rowOff>33617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73588-A5A1-4D9D-B78C-304064444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168089</xdr:colOff>
      <xdr:row>36</xdr:row>
      <xdr:rowOff>155457</xdr:rowOff>
    </xdr:from>
    <xdr:to>
      <xdr:col>28</xdr:col>
      <xdr:colOff>638734</xdr:colOff>
      <xdr:row>66</xdr:row>
      <xdr:rowOff>33617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AC9BE1BB-319E-4B0A-993C-A100C833C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33410</xdr:colOff>
      <xdr:row>1</xdr:row>
      <xdr:rowOff>164512</xdr:rowOff>
    </xdr:from>
    <xdr:to>
      <xdr:col>36</xdr:col>
      <xdr:colOff>54381</xdr:colOff>
      <xdr:row>16</xdr:row>
      <xdr:rowOff>168349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60933D-A5C7-64F9-E168-5F0D1FDE5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609340</xdr:colOff>
      <xdr:row>20</xdr:row>
      <xdr:rowOff>173373</xdr:rowOff>
    </xdr:from>
    <xdr:to>
      <xdr:col>49</xdr:col>
      <xdr:colOff>630311</xdr:colOff>
      <xdr:row>36</xdr:row>
      <xdr:rowOff>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5075466-4A2C-4B06-909A-19D8349D1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Timelin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26AA26"/>
      </a:accent3>
      <a:accent4>
        <a:srgbClr val="846648"/>
      </a:accent4>
      <a:accent5>
        <a:srgbClr val="E68422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3FC5-4BF5-4EF5-8A21-CE5D1B5BCAD4}">
  <dimension ref="B2:B7"/>
  <sheetViews>
    <sheetView workbookViewId="0">
      <selection activeCell="B7" sqref="B7"/>
    </sheetView>
  </sheetViews>
  <sheetFormatPr defaultRowHeight="13.8" x14ac:dyDescent="0.25"/>
  <sheetData>
    <row r="2" spans="2:2" x14ac:dyDescent="0.25">
      <c r="B2" t="s">
        <v>39</v>
      </c>
    </row>
    <row r="3" spans="2:2" ht="17.399999999999999" x14ac:dyDescent="0.3">
      <c r="B3" s="47" t="s">
        <v>40</v>
      </c>
    </row>
    <row r="4" spans="2:2" ht="17.399999999999999" x14ac:dyDescent="0.3">
      <c r="B4" s="47" t="s">
        <v>41</v>
      </c>
    </row>
    <row r="5" spans="2:2" ht="17.399999999999999" x14ac:dyDescent="0.3">
      <c r="B5" s="47" t="s">
        <v>42</v>
      </c>
    </row>
    <row r="6" spans="2:2" ht="17.399999999999999" x14ac:dyDescent="0.3">
      <c r="B6" s="47" t="s">
        <v>43</v>
      </c>
    </row>
    <row r="7" spans="2:2" ht="17.399999999999999" x14ac:dyDescent="0.3">
      <c r="B7" s="47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8"/>
  <sheetViews>
    <sheetView showGridLines="0" showRuler="0" topLeftCell="A22" zoomScale="52" zoomScaleNormal="94" zoomScalePageLayoutView="85" workbookViewId="0">
      <selection activeCell="A38" sqref="A38:AC68"/>
    </sheetView>
  </sheetViews>
  <sheetFormatPr defaultRowHeight="13.8" x14ac:dyDescent="0.25"/>
  <cols>
    <col min="1" max="1" width="15" customWidth="1"/>
    <col min="2" max="2" width="47.69921875" customWidth="1"/>
    <col min="3" max="3" width="9.69921875" style="5" customWidth="1"/>
    <col min="4" max="4" width="9.69921875" customWidth="1"/>
    <col min="5" max="5" width="11.3984375" customWidth="1"/>
    <col min="6" max="6" width="8" customWidth="1"/>
    <col min="7" max="7" width="6.8984375" customWidth="1"/>
    <col min="8" max="13" width="6" customWidth="1"/>
    <col min="15" max="15" width="22.5" customWidth="1"/>
  </cols>
  <sheetData>
    <row r="1" spans="1:13" ht="24.6" x14ac:dyDescent="0.4">
      <c r="A1" s="1" t="s">
        <v>50</v>
      </c>
      <c r="B1" s="1"/>
      <c r="C1" s="4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ht="14.4" x14ac:dyDescent="0.3">
      <c r="B3" s="25" t="s">
        <v>1</v>
      </c>
      <c r="C3" s="36">
        <v>45747</v>
      </c>
      <c r="F3" s="27" t="s">
        <v>12</v>
      </c>
      <c r="G3" s="28"/>
      <c r="H3" s="28"/>
      <c r="I3" s="28"/>
      <c r="J3" s="28"/>
      <c r="K3" s="28"/>
      <c r="L3" s="29"/>
    </row>
    <row r="4" spans="1:13" ht="27" customHeight="1" x14ac:dyDescent="0.25">
      <c r="A4" s="9" t="s">
        <v>13</v>
      </c>
      <c r="B4" s="10" t="s">
        <v>0</v>
      </c>
      <c r="C4" s="11" t="s">
        <v>2</v>
      </c>
      <c r="D4" s="11" t="s">
        <v>4</v>
      </c>
      <c r="E4" s="11" t="s">
        <v>5</v>
      </c>
      <c r="F4" s="12" t="s">
        <v>18</v>
      </c>
      <c r="G4" s="12" t="s">
        <v>8</v>
      </c>
      <c r="H4" s="12" t="s">
        <v>6</v>
      </c>
      <c r="I4" s="12" t="s">
        <v>7</v>
      </c>
      <c r="J4" s="12" t="s">
        <v>11</v>
      </c>
      <c r="K4" s="12" t="s">
        <v>10</v>
      </c>
      <c r="L4" s="13" t="s">
        <v>9</v>
      </c>
      <c r="M4" s="48" t="s">
        <v>45</v>
      </c>
    </row>
    <row r="5" spans="1:13" s="3" customFormat="1" hidden="1" x14ac:dyDescent="0.25">
      <c r="A5" s="20"/>
      <c r="B5" s="21"/>
      <c r="C5" s="22"/>
      <c r="D5" s="23"/>
      <c r="E5" s="6"/>
      <c r="F5" s="7"/>
      <c r="G5" s="7"/>
      <c r="H5" s="7"/>
      <c r="I5" s="7"/>
      <c r="J5" s="7"/>
      <c r="K5" s="7"/>
      <c r="L5" s="8"/>
    </row>
    <row r="6" spans="1:13" s="3" customFormat="1" x14ac:dyDescent="0.25">
      <c r="A6" s="74" t="s">
        <v>19</v>
      </c>
      <c r="B6" s="21" t="s">
        <v>22</v>
      </c>
      <c r="C6" s="34">
        <v>45755</v>
      </c>
      <c r="D6" s="35">
        <v>45755</v>
      </c>
      <c r="E6" s="6" t="s">
        <v>8</v>
      </c>
      <c r="F6" s="30">
        <f>IF(ISBLANK(C6),0,C6)</f>
        <v>45755</v>
      </c>
      <c r="G6" s="31">
        <f t="shared" ref="G6:L14" si="0">IF(ISBLANK($D6),0,IF($E6=G$4,$D6-$C6+1,0))</f>
        <v>1</v>
      </c>
      <c r="H6" s="31">
        <f t="shared" si="0"/>
        <v>0</v>
      </c>
      <c r="I6" s="31">
        <f t="shared" si="0"/>
        <v>0</v>
      </c>
      <c r="J6" s="31">
        <f t="shared" si="0"/>
        <v>0</v>
      </c>
      <c r="K6" s="31">
        <f t="shared" si="0"/>
        <v>0</v>
      </c>
      <c r="L6" s="32">
        <f t="shared" si="0"/>
        <v>0</v>
      </c>
      <c r="M6" s="32">
        <v>1</v>
      </c>
    </row>
    <row r="7" spans="1:13" s="3" customFormat="1" x14ac:dyDescent="0.25">
      <c r="A7" s="75"/>
      <c r="B7" s="21" t="s">
        <v>25</v>
      </c>
      <c r="C7" s="34">
        <v>45755</v>
      </c>
      <c r="D7" s="35">
        <v>45755</v>
      </c>
      <c r="E7" s="6" t="s">
        <v>8</v>
      </c>
      <c r="F7" s="30">
        <f t="shared" ref="F7:F14" si="1">IF(ISBLANK(C7),0,C7)</f>
        <v>45755</v>
      </c>
      <c r="G7" s="31">
        <f t="shared" si="0"/>
        <v>1</v>
      </c>
      <c r="H7" s="31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0</v>
      </c>
      <c r="L7" s="32">
        <f t="shared" si="0"/>
        <v>0</v>
      </c>
      <c r="M7" s="32">
        <v>1</v>
      </c>
    </row>
    <row r="8" spans="1:13" s="3" customFormat="1" x14ac:dyDescent="0.25">
      <c r="A8" s="74" t="s">
        <v>32</v>
      </c>
      <c r="B8" s="21" t="s">
        <v>23</v>
      </c>
      <c r="C8" s="34">
        <v>45756</v>
      </c>
      <c r="D8" s="35">
        <v>45757</v>
      </c>
      <c r="E8" s="6" t="s">
        <v>8</v>
      </c>
      <c r="F8" s="30">
        <f t="shared" si="1"/>
        <v>45756</v>
      </c>
      <c r="G8" s="31">
        <f t="shared" si="0"/>
        <v>2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32">
        <f t="shared" si="0"/>
        <v>0</v>
      </c>
      <c r="M8" s="32">
        <v>2</v>
      </c>
    </row>
    <row r="9" spans="1:13" s="3" customFormat="1" x14ac:dyDescent="0.25">
      <c r="A9" s="76"/>
      <c r="B9" s="21" t="s">
        <v>24</v>
      </c>
      <c r="C9" s="34">
        <v>45757</v>
      </c>
      <c r="D9" s="35">
        <v>45762</v>
      </c>
      <c r="E9" s="6" t="s">
        <v>8</v>
      </c>
      <c r="F9" s="30">
        <f t="shared" si="1"/>
        <v>45757</v>
      </c>
      <c r="G9" s="31">
        <f t="shared" si="0"/>
        <v>6</v>
      </c>
      <c r="H9" s="31">
        <f t="shared" si="0"/>
        <v>0</v>
      </c>
      <c r="I9" s="31">
        <f t="shared" si="0"/>
        <v>0</v>
      </c>
      <c r="J9" s="31">
        <f t="shared" si="0"/>
        <v>0</v>
      </c>
      <c r="K9" s="31">
        <f t="shared" si="0"/>
        <v>0</v>
      </c>
      <c r="L9" s="32">
        <f t="shared" si="0"/>
        <v>0</v>
      </c>
      <c r="M9" s="32">
        <v>6</v>
      </c>
    </row>
    <row r="10" spans="1:13" s="3" customFormat="1" x14ac:dyDescent="0.25">
      <c r="A10" s="75"/>
      <c r="B10" s="21" t="s">
        <v>46</v>
      </c>
      <c r="C10" s="34">
        <v>45759</v>
      </c>
      <c r="D10" s="35">
        <v>45763</v>
      </c>
      <c r="E10" s="6" t="s">
        <v>6</v>
      </c>
      <c r="F10" s="30">
        <f t="shared" si="1"/>
        <v>45759</v>
      </c>
      <c r="G10" s="31">
        <f t="shared" si="0"/>
        <v>0</v>
      </c>
      <c r="H10" s="31">
        <f t="shared" si="0"/>
        <v>5</v>
      </c>
      <c r="I10" s="31">
        <f t="shared" si="0"/>
        <v>0</v>
      </c>
      <c r="J10" s="31">
        <f t="shared" si="0"/>
        <v>0</v>
      </c>
      <c r="K10" s="31">
        <f t="shared" si="0"/>
        <v>0</v>
      </c>
      <c r="L10" s="32">
        <f t="shared" si="0"/>
        <v>0</v>
      </c>
      <c r="M10" s="32">
        <v>5</v>
      </c>
    </row>
    <row r="11" spans="1:13" s="3" customFormat="1" x14ac:dyDescent="0.25">
      <c r="A11" s="37" t="s">
        <v>27</v>
      </c>
      <c r="B11" s="21" t="s">
        <v>30</v>
      </c>
      <c r="C11" s="34">
        <v>45762</v>
      </c>
      <c r="D11" s="35">
        <v>45769</v>
      </c>
      <c r="E11" s="6" t="s">
        <v>6</v>
      </c>
      <c r="F11" s="30">
        <f t="shared" ref="F11" si="2">IF(ISBLANK(C11),0,C11)</f>
        <v>45762</v>
      </c>
      <c r="G11" s="31">
        <f t="shared" si="0"/>
        <v>0</v>
      </c>
      <c r="H11" s="31">
        <f t="shared" si="0"/>
        <v>8</v>
      </c>
      <c r="I11" s="31">
        <f t="shared" si="0"/>
        <v>0</v>
      </c>
      <c r="J11" s="31">
        <f t="shared" si="0"/>
        <v>0</v>
      </c>
      <c r="K11" s="31">
        <f t="shared" si="0"/>
        <v>0</v>
      </c>
      <c r="L11" s="32">
        <f t="shared" si="0"/>
        <v>0</v>
      </c>
      <c r="M11" s="32">
        <v>8</v>
      </c>
    </row>
    <row r="12" spans="1:13" s="3" customFormat="1" x14ac:dyDescent="0.25">
      <c r="A12" s="74" t="s">
        <v>26</v>
      </c>
      <c r="B12" s="21" t="s">
        <v>28</v>
      </c>
      <c r="C12" s="34">
        <v>45763</v>
      </c>
      <c r="D12" s="35">
        <v>45767</v>
      </c>
      <c r="E12" s="6" t="s">
        <v>6</v>
      </c>
      <c r="F12" s="30">
        <f t="shared" si="1"/>
        <v>45763</v>
      </c>
      <c r="G12" s="31">
        <f t="shared" si="0"/>
        <v>0</v>
      </c>
      <c r="H12" s="31">
        <v>1</v>
      </c>
      <c r="I12" s="31">
        <f t="shared" si="0"/>
        <v>0</v>
      </c>
      <c r="J12" s="31">
        <f t="shared" si="0"/>
        <v>0</v>
      </c>
      <c r="K12" s="31">
        <f t="shared" si="0"/>
        <v>0</v>
      </c>
      <c r="L12" s="32">
        <f t="shared" si="0"/>
        <v>0</v>
      </c>
      <c r="M12" s="32">
        <v>1</v>
      </c>
    </row>
    <row r="13" spans="1:13" s="3" customFormat="1" x14ac:dyDescent="0.25">
      <c r="A13" s="75"/>
      <c r="B13" s="21" t="s">
        <v>29</v>
      </c>
      <c r="C13" s="34">
        <v>45765</v>
      </c>
      <c r="D13" s="35">
        <v>45770</v>
      </c>
      <c r="E13" s="6" t="s">
        <v>6</v>
      </c>
      <c r="F13" s="30">
        <f t="shared" si="1"/>
        <v>45765</v>
      </c>
      <c r="G13" s="31">
        <f t="shared" si="0"/>
        <v>0</v>
      </c>
      <c r="H13" s="31">
        <f t="shared" si="0"/>
        <v>6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2">
        <f t="shared" si="0"/>
        <v>0</v>
      </c>
      <c r="M13" s="32">
        <v>6</v>
      </c>
    </row>
    <row r="14" spans="1:13" s="3" customFormat="1" x14ac:dyDescent="0.25">
      <c r="A14" s="37" t="s">
        <v>33</v>
      </c>
      <c r="B14" s="21" t="s">
        <v>31</v>
      </c>
      <c r="C14" s="34">
        <v>45769</v>
      </c>
      <c r="D14" s="35">
        <v>45774</v>
      </c>
      <c r="E14" s="6" t="s">
        <v>7</v>
      </c>
      <c r="F14" s="30">
        <f t="shared" si="1"/>
        <v>45769</v>
      </c>
      <c r="G14" s="31">
        <f t="shared" si="0"/>
        <v>0</v>
      </c>
      <c r="H14" s="31">
        <f t="shared" si="0"/>
        <v>0</v>
      </c>
      <c r="I14" s="31">
        <f t="shared" si="0"/>
        <v>6</v>
      </c>
      <c r="J14" s="31">
        <f t="shared" si="0"/>
        <v>0</v>
      </c>
      <c r="K14" s="31">
        <f t="shared" si="0"/>
        <v>0</v>
      </c>
      <c r="L14" s="32">
        <f t="shared" si="0"/>
        <v>0</v>
      </c>
      <c r="M14" s="32">
        <v>6</v>
      </c>
    </row>
    <row r="15" spans="1:13" s="3" customFormat="1" ht="14.4" x14ac:dyDescent="0.25">
      <c r="A15" s="14"/>
      <c r="B15" s="15"/>
      <c r="C15" s="16" t="s">
        <v>3</v>
      </c>
      <c r="D15" s="17"/>
      <c r="E15" s="17"/>
      <c r="F15" s="18"/>
      <c r="G15" s="18"/>
      <c r="H15" s="18"/>
      <c r="I15" s="18"/>
      <c r="J15" s="18"/>
      <c r="K15" s="18"/>
      <c r="L15" s="19"/>
      <c r="M15" s="19"/>
    </row>
    <row r="16" spans="1:13" x14ac:dyDescent="0.25">
      <c r="D16" s="46"/>
    </row>
    <row r="19" spans="2:5" ht="22.8" x14ac:dyDescent="0.25">
      <c r="B19" s="9" t="s">
        <v>14</v>
      </c>
      <c r="C19" s="9" t="s">
        <v>15</v>
      </c>
      <c r="D19" s="26" t="s">
        <v>16</v>
      </c>
      <c r="E19" s="26" t="s">
        <v>17</v>
      </c>
    </row>
    <row r="20" spans="2:5" x14ac:dyDescent="0.25">
      <c r="B20" t="s">
        <v>20</v>
      </c>
      <c r="C20" s="33">
        <v>45764</v>
      </c>
      <c r="D20" s="24">
        <v>0.5</v>
      </c>
      <c r="E20" s="24">
        <v>0.95</v>
      </c>
    </row>
    <row r="21" spans="2:5" x14ac:dyDescent="0.25">
      <c r="B21" s="38" t="s">
        <v>21</v>
      </c>
      <c r="C21" s="39">
        <v>45774</v>
      </c>
      <c r="D21" s="40">
        <v>0.25</v>
      </c>
      <c r="E21" s="40">
        <v>0.95</v>
      </c>
    </row>
    <row r="22" spans="2:5" x14ac:dyDescent="0.25">
      <c r="B22" s="43"/>
      <c r="C22" s="44"/>
      <c r="D22" s="45"/>
      <c r="E22" s="45"/>
    </row>
    <row r="23" spans="2:5" x14ac:dyDescent="0.25">
      <c r="B23" s="3"/>
      <c r="C23" s="41"/>
      <c r="D23" s="42"/>
      <c r="E23" s="42"/>
    </row>
    <row r="36" spans="1:29" ht="24.6" x14ac:dyDescent="0.4">
      <c r="A36" s="1" t="s">
        <v>51</v>
      </c>
    </row>
    <row r="38" spans="1:29" ht="14.4" x14ac:dyDescent="0.3">
      <c r="B38" s="25" t="s">
        <v>1</v>
      </c>
      <c r="C38" s="36">
        <v>45747</v>
      </c>
      <c r="F38" s="27" t="s">
        <v>12</v>
      </c>
      <c r="G38" s="28"/>
      <c r="H38" s="28"/>
      <c r="I38" s="28"/>
      <c r="J38" s="28"/>
      <c r="K38" s="28"/>
      <c r="L38" s="29"/>
    </row>
    <row r="39" spans="1:29" ht="22.8" x14ac:dyDescent="0.25">
      <c r="A39" s="9" t="s">
        <v>13</v>
      </c>
      <c r="B39" s="10" t="s">
        <v>0</v>
      </c>
      <c r="C39" s="11" t="s">
        <v>2</v>
      </c>
      <c r="D39" s="11" t="s">
        <v>4</v>
      </c>
      <c r="E39" s="11" t="s">
        <v>5</v>
      </c>
      <c r="F39" s="12" t="s">
        <v>18</v>
      </c>
      <c r="G39" s="12" t="s">
        <v>8</v>
      </c>
      <c r="H39" s="12" t="s">
        <v>6</v>
      </c>
      <c r="I39" s="12" t="s">
        <v>7</v>
      </c>
      <c r="J39" s="12" t="s">
        <v>11</v>
      </c>
      <c r="K39" s="12" t="s">
        <v>10</v>
      </c>
      <c r="L39" s="13" t="s">
        <v>9</v>
      </c>
      <c r="M39" s="48" t="s">
        <v>45</v>
      </c>
    </row>
    <row r="40" spans="1:29" x14ac:dyDescent="0.25">
      <c r="A40" s="20"/>
      <c r="B40" s="21"/>
      <c r="C40" s="22"/>
      <c r="D40" s="23"/>
      <c r="E40" s="6"/>
      <c r="F40" s="7"/>
      <c r="G40" s="7"/>
      <c r="H40" s="7"/>
      <c r="I40" s="7"/>
      <c r="J40" s="7"/>
      <c r="K40" s="7"/>
      <c r="L40" s="8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25">
      <c r="A41" s="74" t="s">
        <v>19</v>
      </c>
      <c r="B41" s="21" t="s">
        <v>22</v>
      </c>
      <c r="C41" s="34">
        <v>45755</v>
      </c>
      <c r="D41" s="35">
        <v>45755</v>
      </c>
      <c r="E41" s="6" t="s">
        <v>8</v>
      </c>
      <c r="F41" s="30">
        <f>IF(ISBLANK(C41),0,C41)</f>
        <v>45755</v>
      </c>
      <c r="G41" s="31">
        <f t="shared" ref="G41:L49" si="3">IF(ISBLANK($D41),0,IF($E41=G$4,$D41-$C41+1,0))</f>
        <v>1</v>
      </c>
      <c r="H41" s="31">
        <f t="shared" si="3"/>
        <v>0</v>
      </c>
      <c r="I41" s="31">
        <f t="shared" si="3"/>
        <v>0</v>
      </c>
      <c r="J41" s="31">
        <f t="shared" si="3"/>
        <v>0</v>
      </c>
      <c r="K41" s="31">
        <f t="shared" si="3"/>
        <v>0</v>
      </c>
      <c r="L41" s="32">
        <f t="shared" si="3"/>
        <v>0</v>
      </c>
      <c r="M41" s="32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25">
      <c r="A42" s="75"/>
      <c r="B42" s="21" t="s">
        <v>25</v>
      </c>
      <c r="C42" s="34">
        <v>45755</v>
      </c>
      <c r="D42" s="35">
        <v>45755</v>
      </c>
      <c r="E42" s="6" t="s">
        <v>8</v>
      </c>
      <c r="F42" s="30">
        <f t="shared" ref="F42:F49" si="4">IF(ISBLANK(C42),0,C42)</f>
        <v>45755</v>
      </c>
      <c r="G42" s="31">
        <f t="shared" si="3"/>
        <v>1</v>
      </c>
      <c r="H42" s="31">
        <f t="shared" si="3"/>
        <v>0</v>
      </c>
      <c r="I42" s="31">
        <f t="shared" si="3"/>
        <v>0</v>
      </c>
      <c r="J42" s="31">
        <f t="shared" si="3"/>
        <v>0</v>
      </c>
      <c r="K42" s="31">
        <f t="shared" si="3"/>
        <v>0</v>
      </c>
      <c r="L42" s="32">
        <f t="shared" si="3"/>
        <v>0</v>
      </c>
      <c r="M42" s="32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25">
      <c r="A43" s="74" t="s">
        <v>32</v>
      </c>
      <c r="B43" s="21" t="s">
        <v>23</v>
      </c>
      <c r="C43" s="34">
        <v>45756</v>
      </c>
      <c r="D43" s="35">
        <v>45757</v>
      </c>
      <c r="E43" s="6" t="s">
        <v>8</v>
      </c>
      <c r="F43" s="30">
        <f t="shared" si="4"/>
        <v>45756</v>
      </c>
      <c r="G43" s="31">
        <f t="shared" si="3"/>
        <v>2</v>
      </c>
      <c r="H43" s="31">
        <f t="shared" si="3"/>
        <v>0</v>
      </c>
      <c r="I43" s="31">
        <f t="shared" si="3"/>
        <v>0</v>
      </c>
      <c r="J43" s="31">
        <f t="shared" si="3"/>
        <v>0</v>
      </c>
      <c r="K43" s="31">
        <f t="shared" si="3"/>
        <v>0</v>
      </c>
      <c r="L43" s="32">
        <f t="shared" si="3"/>
        <v>0</v>
      </c>
      <c r="M43" s="32">
        <v>2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25">
      <c r="A44" s="76"/>
      <c r="B44" s="21" t="s">
        <v>24</v>
      </c>
      <c r="C44" s="34">
        <v>45757</v>
      </c>
      <c r="D44" s="35">
        <v>45762</v>
      </c>
      <c r="E44" s="6" t="s">
        <v>8</v>
      </c>
      <c r="F44" s="30">
        <f t="shared" si="4"/>
        <v>45757</v>
      </c>
      <c r="G44" s="31">
        <f t="shared" si="3"/>
        <v>6</v>
      </c>
      <c r="H44" s="31">
        <f t="shared" si="3"/>
        <v>0</v>
      </c>
      <c r="I44" s="31">
        <f t="shared" si="3"/>
        <v>0</v>
      </c>
      <c r="J44" s="31">
        <f t="shared" si="3"/>
        <v>0</v>
      </c>
      <c r="K44" s="31">
        <f t="shared" si="3"/>
        <v>0</v>
      </c>
      <c r="L44" s="32">
        <f t="shared" si="3"/>
        <v>0</v>
      </c>
      <c r="M44" s="32">
        <v>6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25">
      <c r="A45" s="75"/>
      <c r="B45" s="21" t="s">
        <v>46</v>
      </c>
      <c r="C45" s="34">
        <v>45759</v>
      </c>
      <c r="D45" s="35">
        <v>45763</v>
      </c>
      <c r="E45" s="6" t="s">
        <v>6</v>
      </c>
      <c r="F45" s="30">
        <f t="shared" si="4"/>
        <v>45759</v>
      </c>
      <c r="G45" s="31">
        <f t="shared" si="3"/>
        <v>0</v>
      </c>
      <c r="H45" s="31">
        <f t="shared" si="3"/>
        <v>5</v>
      </c>
      <c r="I45" s="31">
        <f t="shared" si="3"/>
        <v>0</v>
      </c>
      <c r="J45" s="31">
        <f t="shared" si="3"/>
        <v>0</v>
      </c>
      <c r="K45" s="31">
        <f t="shared" si="3"/>
        <v>0</v>
      </c>
      <c r="L45" s="32">
        <f t="shared" si="3"/>
        <v>0</v>
      </c>
      <c r="M45" s="32">
        <v>5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25">
      <c r="A46" s="37" t="s">
        <v>27</v>
      </c>
      <c r="B46" s="21" t="s">
        <v>30</v>
      </c>
      <c r="C46" s="34">
        <v>45762</v>
      </c>
      <c r="D46" s="35">
        <v>45769</v>
      </c>
      <c r="E46" s="6" t="s">
        <v>6</v>
      </c>
      <c r="F46" s="30">
        <f t="shared" si="4"/>
        <v>45762</v>
      </c>
      <c r="G46" s="31">
        <f t="shared" si="3"/>
        <v>0</v>
      </c>
      <c r="H46" s="31">
        <f t="shared" si="3"/>
        <v>8</v>
      </c>
      <c r="I46" s="31">
        <f t="shared" si="3"/>
        <v>0</v>
      </c>
      <c r="J46" s="31">
        <f t="shared" si="3"/>
        <v>0</v>
      </c>
      <c r="K46" s="31">
        <f t="shared" si="3"/>
        <v>0</v>
      </c>
      <c r="L46" s="32">
        <f t="shared" si="3"/>
        <v>0</v>
      </c>
      <c r="M46" s="32">
        <v>8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25">
      <c r="A47" s="74" t="s">
        <v>26</v>
      </c>
      <c r="B47" s="21" t="s">
        <v>28</v>
      </c>
      <c r="C47" s="34">
        <v>45763</v>
      </c>
      <c r="D47" s="35">
        <v>45767</v>
      </c>
      <c r="E47" s="6" t="s">
        <v>6</v>
      </c>
      <c r="F47" s="30">
        <f t="shared" si="4"/>
        <v>45763</v>
      </c>
      <c r="G47" s="31">
        <f t="shared" si="3"/>
        <v>0</v>
      </c>
      <c r="H47" s="31">
        <v>1</v>
      </c>
      <c r="I47" s="31">
        <f t="shared" si="3"/>
        <v>0</v>
      </c>
      <c r="J47" s="31">
        <f t="shared" si="3"/>
        <v>0</v>
      </c>
      <c r="K47" s="31">
        <f t="shared" si="3"/>
        <v>0</v>
      </c>
      <c r="L47" s="32">
        <f t="shared" si="3"/>
        <v>0</v>
      </c>
      <c r="M47" s="32">
        <v>1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25">
      <c r="A48" s="75"/>
      <c r="B48" s="21" t="s">
        <v>29</v>
      </c>
      <c r="C48" s="34">
        <v>45765</v>
      </c>
      <c r="D48" s="35">
        <v>45770</v>
      </c>
      <c r="E48" s="6" t="s">
        <v>6</v>
      </c>
      <c r="F48" s="30">
        <f t="shared" si="4"/>
        <v>45765</v>
      </c>
      <c r="G48" s="31">
        <f t="shared" si="3"/>
        <v>0</v>
      </c>
      <c r="H48" s="31">
        <f t="shared" si="3"/>
        <v>6</v>
      </c>
      <c r="I48" s="31">
        <f t="shared" si="3"/>
        <v>0</v>
      </c>
      <c r="J48" s="31">
        <f t="shared" si="3"/>
        <v>0</v>
      </c>
      <c r="K48" s="31">
        <f t="shared" si="3"/>
        <v>0</v>
      </c>
      <c r="L48" s="32">
        <f t="shared" si="3"/>
        <v>0</v>
      </c>
      <c r="M48" s="32">
        <v>6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25">
      <c r="A49" s="37" t="s">
        <v>33</v>
      </c>
      <c r="B49" s="21" t="s">
        <v>31</v>
      </c>
      <c r="C49" s="34">
        <v>45769</v>
      </c>
      <c r="D49" s="35">
        <v>45774</v>
      </c>
      <c r="E49" s="6" t="s">
        <v>7</v>
      </c>
      <c r="F49" s="30">
        <f t="shared" si="4"/>
        <v>45769</v>
      </c>
      <c r="G49" s="31">
        <f t="shared" si="3"/>
        <v>0</v>
      </c>
      <c r="H49" s="31">
        <f t="shared" si="3"/>
        <v>0</v>
      </c>
      <c r="I49" s="31">
        <f t="shared" si="3"/>
        <v>6</v>
      </c>
      <c r="J49" s="31">
        <f t="shared" si="3"/>
        <v>0</v>
      </c>
      <c r="K49" s="31">
        <f t="shared" si="3"/>
        <v>0</v>
      </c>
      <c r="L49" s="32">
        <f t="shared" si="3"/>
        <v>0</v>
      </c>
      <c r="M49" s="32">
        <v>6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4" x14ac:dyDescent="0.25">
      <c r="A50" s="14"/>
      <c r="B50" s="15"/>
      <c r="C50" s="16" t="s">
        <v>3</v>
      </c>
      <c r="D50" s="17"/>
      <c r="E50" s="17"/>
      <c r="F50" s="18"/>
      <c r="G50" s="18"/>
      <c r="H50" s="18"/>
      <c r="I50" s="18"/>
      <c r="J50" s="18"/>
      <c r="K50" s="18"/>
      <c r="L50" s="19"/>
      <c r="M50" s="19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25">
      <c r="D51" s="46"/>
    </row>
    <row r="54" spans="1:29" ht="22.8" x14ac:dyDescent="0.25">
      <c r="B54" s="9" t="s">
        <v>14</v>
      </c>
      <c r="C54" s="9" t="s">
        <v>15</v>
      </c>
      <c r="D54" s="26" t="s">
        <v>16</v>
      </c>
      <c r="E54" s="26" t="s">
        <v>17</v>
      </c>
    </row>
    <row r="55" spans="1:29" x14ac:dyDescent="0.25">
      <c r="B55" t="s">
        <v>20</v>
      </c>
      <c r="C55" s="33">
        <v>45764</v>
      </c>
      <c r="D55" s="24">
        <v>0.5</v>
      </c>
      <c r="E55" s="24">
        <v>0.95</v>
      </c>
    </row>
    <row r="56" spans="1:29" x14ac:dyDescent="0.25">
      <c r="B56" s="38" t="s">
        <v>21</v>
      </c>
      <c r="C56" s="39">
        <v>45774</v>
      </c>
      <c r="D56" s="40">
        <v>0.25</v>
      </c>
      <c r="E56" s="40">
        <v>0.95</v>
      </c>
    </row>
    <row r="57" spans="1:29" x14ac:dyDescent="0.25">
      <c r="B57" s="43"/>
      <c r="C57" s="44"/>
      <c r="D57" s="45"/>
      <c r="E57" s="45"/>
    </row>
    <row r="58" spans="1:29" x14ac:dyDescent="0.25">
      <c r="B58" s="3"/>
      <c r="C58" s="41"/>
      <c r="D58" s="42"/>
      <c r="E58" s="42"/>
    </row>
  </sheetData>
  <mergeCells count="6">
    <mergeCell ref="A47:A48"/>
    <mergeCell ref="A6:A7"/>
    <mergeCell ref="A8:A10"/>
    <mergeCell ref="A12:A13"/>
    <mergeCell ref="A41:A42"/>
    <mergeCell ref="A43:A45"/>
  </mergeCells>
  <dataValidations count="1">
    <dataValidation type="list" allowBlank="1" sqref="E5:E14 E40:E49" xr:uid="{00000000-0002-0000-0000-000000000000}">
      <formula1>$G$4:$L$4</formula1>
    </dataValidation>
  </dataValidations>
  <pageMargins left="0.5" right="0.35" top="0.5" bottom="0.5" header="0.3" footer="0.3"/>
  <pageSetup scale="97" fitToHeight="0" orientation="landscape" r:id="rId1"/>
  <headerFooter scaleWithDoc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C6B9-B96F-4FA2-ABBE-ACB72B75F1F2}">
  <dimension ref="A1:AN35"/>
  <sheetViews>
    <sheetView tabSelected="1" topLeftCell="A11" zoomScale="86" zoomScaleNormal="37" workbookViewId="0">
      <selection activeCell="AK40" sqref="AK40"/>
    </sheetView>
  </sheetViews>
  <sheetFormatPr defaultRowHeight="13.8" x14ac:dyDescent="0.25"/>
  <cols>
    <col min="1" max="1" width="19.8984375" customWidth="1"/>
    <col min="2" max="2" width="48.8984375" customWidth="1"/>
    <col min="3" max="3" width="17.19921875" customWidth="1"/>
    <col min="4" max="4" width="17.8984375" customWidth="1"/>
    <col min="5" max="5" width="20.3984375" customWidth="1"/>
    <col min="6" max="25" width="8.69921875" customWidth="1"/>
    <col min="26" max="26" width="18" customWidth="1"/>
    <col min="40" max="40" width="15.8984375" customWidth="1"/>
  </cols>
  <sheetData>
    <row r="1" spans="1:26" ht="33" x14ac:dyDescent="0.4">
      <c r="A1" s="49" t="s">
        <v>50</v>
      </c>
      <c r="B1" s="50"/>
      <c r="C1" s="51"/>
      <c r="D1" s="52"/>
      <c r="E1" s="52"/>
    </row>
    <row r="2" spans="1:26" x14ac:dyDescent="0.25">
      <c r="C2" s="53"/>
      <c r="F2" s="54">
        <v>1</v>
      </c>
      <c r="G2" s="54">
        <v>2</v>
      </c>
      <c r="H2" s="54">
        <v>3</v>
      </c>
      <c r="I2" s="54">
        <v>4</v>
      </c>
      <c r="J2" s="54">
        <v>5</v>
      </c>
      <c r="K2" s="54">
        <v>6</v>
      </c>
      <c r="L2" s="54">
        <v>7</v>
      </c>
      <c r="M2" s="54">
        <v>8</v>
      </c>
      <c r="N2" s="54">
        <v>9</v>
      </c>
      <c r="O2" s="54">
        <v>10</v>
      </c>
      <c r="P2" s="54">
        <v>11</v>
      </c>
      <c r="Q2" s="54">
        <v>12</v>
      </c>
      <c r="R2" s="54">
        <v>13</v>
      </c>
      <c r="S2" s="54">
        <v>14</v>
      </c>
      <c r="T2" s="54">
        <v>15</v>
      </c>
      <c r="U2" s="54">
        <v>16</v>
      </c>
      <c r="V2" s="54">
        <v>17</v>
      </c>
      <c r="W2" s="54">
        <v>18</v>
      </c>
      <c r="X2" s="54">
        <v>19</v>
      </c>
      <c r="Y2" s="54">
        <v>20</v>
      </c>
    </row>
    <row r="3" spans="1:26" x14ac:dyDescent="0.25">
      <c r="A3" s="55" t="s">
        <v>13</v>
      </c>
      <c r="B3" s="55" t="s">
        <v>0</v>
      </c>
      <c r="C3" s="56" t="s">
        <v>2</v>
      </c>
      <c r="D3" s="56" t="s">
        <v>4</v>
      </c>
      <c r="E3" s="56" t="s">
        <v>34</v>
      </c>
      <c r="F3" s="57">
        <v>45755</v>
      </c>
      <c r="G3" s="57">
        <v>45756</v>
      </c>
      <c r="H3" s="57">
        <v>45757</v>
      </c>
      <c r="I3" s="57">
        <v>45758</v>
      </c>
      <c r="J3" s="57">
        <v>45759</v>
      </c>
      <c r="K3" s="57">
        <v>45760</v>
      </c>
      <c r="L3" s="57">
        <v>45761</v>
      </c>
      <c r="M3" s="57">
        <v>45762</v>
      </c>
      <c r="N3" s="57">
        <v>45763</v>
      </c>
      <c r="O3" s="57">
        <v>45764</v>
      </c>
      <c r="P3" s="57">
        <v>45765</v>
      </c>
      <c r="Q3" s="57">
        <v>45766</v>
      </c>
      <c r="R3" s="57">
        <v>45767</v>
      </c>
      <c r="S3" s="57">
        <v>45768</v>
      </c>
      <c r="T3" s="57">
        <v>45769</v>
      </c>
      <c r="U3" s="57">
        <v>45770</v>
      </c>
      <c r="V3" s="57">
        <v>45771</v>
      </c>
      <c r="W3" s="57">
        <v>45772</v>
      </c>
      <c r="X3" s="57">
        <v>45773</v>
      </c>
      <c r="Y3" s="57">
        <v>45774</v>
      </c>
      <c r="Z3" s="56" t="s">
        <v>35</v>
      </c>
    </row>
    <row r="4" spans="1:26" x14ac:dyDescent="0.25">
      <c r="A4" s="77" t="s">
        <v>19</v>
      </c>
      <c r="B4" s="58" t="s">
        <v>22</v>
      </c>
      <c r="C4" s="59">
        <v>45755</v>
      </c>
      <c r="D4" s="59">
        <v>45755</v>
      </c>
      <c r="E4" s="60">
        <v>0.5</v>
      </c>
      <c r="F4" s="61">
        <v>0.5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>
        <f t="shared" ref="Z4:Z13" si="0">E4-SUM(F4:Y4)</f>
        <v>0</v>
      </c>
    </row>
    <row r="5" spans="1:26" x14ac:dyDescent="0.25">
      <c r="A5" s="78"/>
      <c r="B5" s="58" t="s">
        <v>25</v>
      </c>
      <c r="C5" s="59">
        <v>45755</v>
      </c>
      <c r="D5" s="59">
        <v>45755</v>
      </c>
      <c r="E5" s="60">
        <v>3</v>
      </c>
      <c r="F5" s="61">
        <v>3</v>
      </c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>
        <f t="shared" si="0"/>
        <v>0</v>
      </c>
    </row>
    <row r="6" spans="1:26" x14ac:dyDescent="0.25">
      <c r="A6" s="77" t="s">
        <v>32</v>
      </c>
      <c r="B6" s="58" t="s">
        <v>23</v>
      </c>
      <c r="C6" s="59">
        <v>45756</v>
      </c>
      <c r="D6" s="59">
        <v>45757</v>
      </c>
      <c r="E6" s="60">
        <v>1</v>
      </c>
      <c r="F6" s="61">
        <v>1</v>
      </c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>
        <f t="shared" si="0"/>
        <v>0</v>
      </c>
    </row>
    <row r="7" spans="1:26" x14ac:dyDescent="0.25">
      <c r="A7" s="79"/>
      <c r="B7" s="62" t="s">
        <v>24</v>
      </c>
      <c r="C7" s="59">
        <v>45757</v>
      </c>
      <c r="D7" s="59">
        <v>45762</v>
      </c>
      <c r="E7" s="60">
        <v>24.25</v>
      </c>
      <c r="F7" s="60"/>
      <c r="G7" s="60"/>
      <c r="H7" s="60"/>
      <c r="I7" s="60"/>
      <c r="J7" s="60"/>
      <c r="K7" s="61">
        <v>1</v>
      </c>
      <c r="L7" s="61">
        <v>5.5</v>
      </c>
      <c r="M7" s="61">
        <v>3.5</v>
      </c>
      <c r="N7" s="61">
        <v>1.25</v>
      </c>
      <c r="O7" s="61">
        <v>1.5</v>
      </c>
      <c r="P7" s="61">
        <v>4</v>
      </c>
      <c r="Q7" s="60"/>
      <c r="R7" s="60"/>
      <c r="S7" s="61">
        <v>5.5</v>
      </c>
      <c r="T7" s="60"/>
      <c r="U7" s="60"/>
      <c r="V7" s="61">
        <v>1</v>
      </c>
      <c r="W7" s="60"/>
      <c r="X7" s="63">
        <v>1</v>
      </c>
      <c r="Y7" s="60"/>
      <c r="Z7" s="60">
        <f t="shared" si="0"/>
        <v>0</v>
      </c>
    </row>
    <row r="8" spans="1:26" x14ac:dyDescent="0.25">
      <c r="A8" s="78"/>
      <c r="B8" s="62" t="s">
        <v>46</v>
      </c>
      <c r="C8" s="59">
        <v>45759</v>
      </c>
      <c r="D8" s="59">
        <v>45763</v>
      </c>
      <c r="E8" s="60">
        <v>25.5</v>
      </c>
      <c r="F8" s="60"/>
      <c r="G8" s="60"/>
      <c r="H8" s="60"/>
      <c r="I8" s="60"/>
      <c r="J8" s="60"/>
      <c r="K8" s="61">
        <v>3</v>
      </c>
      <c r="L8" s="60"/>
      <c r="M8" s="61">
        <v>4</v>
      </c>
      <c r="N8" s="60"/>
      <c r="O8" s="61">
        <v>2</v>
      </c>
      <c r="P8" s="61">
        <v>7.5</v>
      </c>
      <c r="Q8" s="61">
        <v>1.5</v>
      </c>
      <c r="R8" s="61">
        <v>2</v>
      </c>
      <c r="S8" s="60"/>
      <c r="T8" s="60"/>
      <c r="U8" s="61">
        <v>2</v>
      </c>
      <c r="V8" s="61">
        <v>1</v>
      </c>
      <c r="W8" s="60"/>
      <c r="X8" s="61">
        <v>2</v>
      </c>
      <c r="Y8" s="61">
        <v>0.5</v>
      </c>
      <c r="Z8" s="60">
        <f t="shared" si="0"/>
        <v>0</v>
      </c>
    </row>
    <row r="9" spans="1:26" x14ac:dyDescent="0.25">
      <c r="A9" s="64" t="s">
        <v>27</v>
      </c>
      <c r="B9" s="62" t="s">
        <v>30</v>
      </c>
      <c r="C9" s="59">
        <v>45762</v>
      </c>
      <c r="D9" s="59">
        <v>45769</v>
      </c>
      <c r="E9" s="60">
        <v>20</v>
      </c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3">
        <v>4</v>
      </c>
      <c r="U9" s="63">
        <v>4</v>
      </c>
      <c r="V9" s="63">
        <v>2</v>
      </c>
      <c r="W9" s="63">
        <v>6</v>
      </c>
      <c r="X9" s="63">
        <v>4</v>
      </c>
      <c r="Y9" s="60"/>
      <c r="Z9" s="60">
        <f t="shared" si="0"/>
        <v>0</v>
      </c>
    </row>
    <row r="10" spans="1:26" x14ac:dyDescent="0.25">
      <c r="A10" s="77" t="s">
        <v>26</v>
      </c>
      <c r="B10" s="65" t="s">
        <v>28</v>
      </c>
      <c r="C10" s="59">
        <v>45763</v>
      </c>
      <c r="D10" s="59">
        <v>45767</v>
      </c>
      <c r="E10" s="60">
        <v>7.5</v>
      </c>
      <c r="F10" s="60"/>
      <c r="G10" s="60"/>
      <c r="H10" s="60"/>
      <c r="I10" s="60"/>
      <c r="J10" s="60"/>
      <c r="K10" s="60"/>
      <c r="L10" s="60"/>
      <c r="M10" s="60"/>
      <c r="N10" s="60"/>
      <c r="O10" s="61">
        <v>1</v>
      </c>
      <c r="P10" s="60"/>
      <c r="Q10" s="60"/>
      <c r="R10" s="60"/>
      <c r="S10" s="60"/>
      <c r="T10" s="60"/>
      <c r="U10" s="63">
        <v>2</v>
      </c>
      <c r="V10" s="63">
        <v>2</v>
      </c>
      <c r="W10" s="61">
        <f>0.5+2</f>
        <v>2.5</v>
      </c>
      <c r="X10" s="60"/>
      <c r="Y10" s="60"/>
      <c r="Z10" s="60">
        <f t="shared" si="0"/>
        <v>0</v>
      </c>
    </row>
    <row r="11" spans="1:26" x14ac:dyDescent="0.25">
      <c r="A11" s="78"/>
      <c r="B11" s="62" t="s">
        <v>49</v>
      </c>
      <c r="C11" s="59">
        <v>45765</v>
      </c>
      <c r="D11" s="59">
        <v>45770</v>
      </c>
      <c r="E11" s="60">
        <v>5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1">
        <v>1.5</v>
      </c>
      <c r="T11" s="61">
        <v>1</v>
      </c>
      <c r="U11" s="66">
        <v>1</v>
      </c>
      <c r="V11" s="61">
        <v>0.5</v>
      </c>
      <c r="W11" s="63">
        <v>1</v>
      </c>
      <c r="X11" s="60"/>
      <c r="Y11" s="60"/>
      <c r="Z11" s="60">
        <f t="shared" si="0"/>
        <v>0</v>
      </c>
    </row>
    <row r="12" spans="1:26" x14ac:dyDescent="0.25">
      <c r="A12" s="64" t="s">
        <v>33</v>
      </c>
      <c r="B12" s="62" t="s">
        <v>31</v>
      </c>
      <c r="C12" s="59">
        <v>45769</v>
      </c>
      <c r="D12" s="59">
        <v>45774</v>
      </c>
      <c r="E12" s="60">
        <v>11.5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1">
        <v>2</v>
      </c>
      <c r="U12" s="60"/>
      <c r="V12" s="61">
        <v>0.5</v>
      </c>
      <c r="W12" s="66">
        <v>1</v>
      </c>
      <c r="X12" s="66">
        <v>3</v>
      </c>
      <c r="Y12" s="66">
        <f>5</f>
        <v>5</v>
      </c>
      <c r="Z12" s="60">
        <f t="shared" si="0"/>
        <v>0</v>
      </c>
    </row>
    <row r="13" spans="1:26" x14ac:dyDescent="0.25">
      <c r="A13" s="64" t="s">
        <v>47</v>
      </c>
      <c r="B13" s="62" t="s">
        <v>48</v>
      </c>
      <c r="C13" s="59">
        <v>45770</v>
      </c>
      <c r="D13" s="59">
        <v>45774</v>
      </c>
      <c r="E13" s="60">
        <v>8</v>
      </c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1">
        <v>1</v>
      </c>
      <c r="Y13" s="61">
        <v>7</v>
      </c>
      <c r="Z13" s="60">
        <f t="shared" si="0"/>
        <v>0</v>
      </c>
    </row>
    <row r="14" spans="1:26" x14ac:dyDescent="0.25">
      <c r="D14" s="67" t="s">
        <v>36</v>
      </c>
      <c r="E14" s="68">
        <f>SUM(E4:E13)</f>
        <v>106.25</v>
      </c>
      <c r="F14" s="68">
        <f t="shared" ref="F14:Y14" si="1">SUM(F4:F13)</f>
        <v>4.5</v>
      </c>
      <c r="G14" s="68">
        <f t="shared" si="1"/>
        <v>0</v>
      </c>
      <c r="H14" s="68">
        <f t="shared" si="1"/>
        <v>0</v>
      </c>
      <c r="I14" s="68">
        <f t="shared" si="1"/>
        <v>0</v>
      </c>
      <c r="J14" s="68">
        <f t="shared" si="1"/>
        <v>0</v>
      </c>
      <c r="K14" s="68">
        <f t="shared" si="1"/>
        <v>4</v>
      </c>
      <c r="L14" s="68">
        <f t="shared" si="1"/>
        <v>5.5</v>
      </c>
      <c r="M14" s="68">
        <f t="shared" si="1"/>
        <v>7.5</v>
      </c>
      <c r="N14" s="68">
        <f t="shared" si="1"/>
        <v>1.25</v>
      </c>
      <c r="O14" s="68">
        <f t="shared" si="1"/>
        <v>4.5</v>
      </c>
      <c r="P14" s="68">
        <f t="shared" si="1"/>
        <v>11.5</v>
      </c>
      <c r="Q14" s="68">
        <f t="shared" si="1"/>
        <v>1.5</v>
      </c>
      <c r="R14" s="68">
        <f t="shared" si="1"/>
        <v>2</v>
      </c>
      <c r="S14" s="68">
        <f t="shared" si="1"/>
        <v>7</v>
      </c>
      <c r="T14" s="68">
        <f t="shared" si="1"/>
        <v>7</v>
      </c>
      <c r="U14" s="68">
        <f t="shared" si="1"/>
        <v>9</v>
      </c>
      <c r="V14" s="68">
        <f t="shared" si="1"/>
        <v>7</v>
      </c>
      <c r="W14" s="68">
        <f t="shared" si="1"/>
        <v>10.5</v>
      </c>
      <c r="X14" s="68">
        <f t="shared" si="1"/>
        <v>11</v>
      </c>
      <c r="Y14" s="68">
        <f t="shared" si="1"/>
        <v>12.5</v>
      </c>
      <c r="Z14" s="68">
        <f>SUM(Z4:Z12)</f>
        <v>0</v>
      </c>
    </row>
    <row r="15" spans="1:26" x14ac:dyDescent="0.25">
      <c r="A15" s="69"/>
      <c r="B15" s="54"/>
      <c r="D15" s="67" t="s">
        <v>37</v>
      </c>
      <c r="E15" s="68">
        <f>E14</f>
        <v>106.25</v>
      </c>
      <c r="F15" s="68">
        <f t="shared" ref="F15:Y15" si="2">E15-F14</f>
        <v>101.75</v>
      </c>
      <c r="G15" s="68">
        <f t="shared" si="2"/>
        <v>101.75</v>
      </c>
      <c r="H15" s="68">
        <f t="shared" si="2"/>
        <v>101.75</v>
      </c>
      <c r="I15" s="68">
        <f t="shared" si="2"/>
        <v>101.75</v>
      </c>
      <c r="J15" s="68">
        <f t="shared" si="2"/>
        <v>101.75</v>
      </c>
      <c r="K15" s="68">
        <f t="shared" si="2"/>
        <v>97.75</v>
      </c>
      <c r="L15" s="68">
        <f t="shared" si="2"/>
        <v>92.25</v>
      </c>
      <c r="M15" s="68">
        <f t="shared" si="2"/>
        <v>84.75</v>
      </c>
      <c r="N15" s="68">
        <f t="shared" si="2"/>
        <v>83.5</v>
      </c>
      <c r="O15" s="68">
        <f t="shared" si="2"/>
        <v>79</v>
      </c>
      <c r="P15" s="68">
        <f t="shared" si="2"/>
        <v>67.5</v>
      </c>
      <c r="Q15" s="68">
        <f t="shared" si="2"/>
        <v>66</v>
      </c>
      <c r="R15" s="68">
        <f t="shared" si="2"/>
        <v>64</v>
      </c>
      <c r="S15" s="68">
        <f t="shared" si="2"/>
        <v>57</v>
      </c>
      <c r="T15" s="68">
        <f t="shared" si="2"/>
        <v>50</v>
      </c>
      <c r="U15" s="68">
        <f t="shared" si="2"/>
        <v>41</v>
      </c>
      <c r="V15" s="68">
        <f t="shared" si="2"/>
        <v>34</v>
      </c>
      <c r="W15" s="68">
        <f t="shared" si="2"/>
        <v>23.5</v>
      </c>
      <c r="X15" s="68">
        <f t="shared" si="2"/>
        <v>12.5</v>
      </c>
      <c r="Y15" s="68">
        <f t="shared" si="2"/>
        <v>0</v>
      </c>
      <c r="Z15" s="70"/>
    </row>
    <row r="16" spans="1:26" x14ac:dyDescent="0.25">
      <c r="D16" s="67" t="s">
        <v>38</v>
      </c>
      <c r="E16" s="60">
        <f>E14</f>
        <v>106.25</v>
      </c>
      <c r="F16" s="60">
        <f t="shared" ref="F16:Y16" si="3">$E$16-F2*$E$16/COUNT($F$3:$Y$3)</f>
        <v>100.9375</v>
      </c>
      <c r="G16" s="60">
        <f t="shared" si="3"/>
        <v>95.625</v>
      </c>
      <c r="H16" s="60">
        <f t="shared" si="3"/>
        <v>90.3125</v>
      </c>
      <c r="I16" s="60">
        <f t="shared" si="3"/>
        <v>85</v>
      </c>
      <c r="J16" s="60">
        <f t="shared" si="3"/>
        <v>79.6875</v>
      </c>
      <c r="K16" s="60">
        <f t="shared" si="3"/>
        <v>74.375</v>
      </c>
      <c r="L16" s="60">
        <f t="shared" si="3"/>
        <v>69.0625</v>
      </c>
      <c r="M16" s="60">
        <f t="shared" si="3"/>
        <v>63.75</v>
      </c>
      <c r="N16" s="60">
        <f t="shared" si="3"/>
        <v>58.4375</v>
      </c>
      <c r="O16" s="60">
        <f t="shared" si="3"/>
        <v>53.125</v>
      </c>
      <c r="P16" s="60">
        <f t="shared" si="3"/>
        <v>47.8125</v>
      </c>
      <c r="Q16" s="60">
        <f t="shared" si="3"/>
        <v>42.5</v>
      </c>
      <c r="R16" s="60">
        <f t="shared" si="3"/>
        <v>37.1875</v>
      </c>
      <c r="S16" s="60">
        <f t="shared" si="3"/>
        <v>31.875</v>
      </c>
      <c r="T16" s="60">
        <f t="shared" si="3"/>
        <v>26.5625</v>
      </c>
      <c r="U16" s="60">
        <f t="shared" si="3"/>
        <v>21.25</v>
      </c>
      <c r="V16" s="60">
        <f t="shared" si="3"/>
        <v>15.9375</v>
      </c>
      <c r="W16" s="60">
        <f t="shared" si="3"/>
        <v>10.625</v>
      </c>
      <c r="X16" s="60">
        <f t="shared" si="3"/>
        <v>5.3125</v>
      </c>
      <c r="Y16" s="60">
        <f t="shared" si="3"/>
        <v>0</v>
      </c>
      <c r="Z16" s="70"/>
    </row>
    <row r="20" spans="1:40" ht="33" x14ac:dyDescent="0.25">
      <c r="A20" s="49" t="s">
        <v>51</v>
      </c>
    </row>
    <row r="21" spans="1:40" x14ac:dyDescent="0.25">
      <c r="F21" s="80">
        <v>1</v>
      </c>
      <c r="G21" s="80">
        <v>2</v>
      </c>
      <c r="H21" s="80">
        <v>3</v>
      </c>
      <c r="I21" s="80">
        <v>4</v>
      </c>
      <c r="J21" s="80">
        <v>5</v>
      </c>
      <c r="K21" s="80">
        <v>6</v>
      </c>
      <c r="L21" s="80">
        <v>7</v>
      </c>
      <c r="M21" s="80">
        <v>8</v>
      </c>
      <c r="N21" s="80">
        <v>9</v>
      </c>
      <c r="O21" s="80">
        <v>10</v>
      </c>
      <c r="P21" s="80">
        <v>11</v>
      </c>
      <c r="Q21" s="80">
        <v>12</v>
      </c>
      <c r="R21" s="80">
        <v>13</v>
      </c>
      <c r="S21" s="80">
        <v>14</v>
      </c>
      <c r="T21" s="80">
        <v>15</v>
      </c>
      <c r="U21" s="80">
        <v>16</v>
      </c>
      <c r="V21" s="80">
        <v>17</v>
      </c>
      <c r="W21" s="80">
        <v>18</v>
      </c>
      <c r="X21" s="80">
        <v>19</v>
      </c>
      <c r="Y21" s="80">
        <v>20</v>
      </c>
      <c r="Z21" s="80">
        <v>21</v>
      </c>
      <c r="AA21" s="80">
        <v>22</v>
      </c>
      <c r="AB21" s="80">
        <v>23</v>
      </c>
      <c r="AC21" s="80">
        <v>24</v>
      </c>
      <c r="AD21" s="80">
        <v>25</v>
      </c>
      <c r="AE21" s="80">
        <v>26</v>
      </c>
      <c r="AF21" s="80">
        <v>27</v>
      </c>
      <c r="AG21" s="80">
        <v>28</v>
      </c>
      <c r="AH21" s="80">
        <v>29</v>
      </c>
      <c r="AI21" s="80">
        <v>30</v>
      </c>
      <c r="AJ21" s="80">
        <v>31</v>
      </c>
      <c r="AK21" s="80">
        <v>32</v>
      </c>
      <c r="AL21" s="80">
        <v>33</v>
      </c>
      <c r="AM21" s="80">
        <v>34</v>
      </c>
    </row>
    <row r="22" spans="1:40" x14ac:dyDescent="0.25">
      <c r="A22" s="55" t="s">
        <v>13</v>
      </c>
      <c r="B22" s="55" t="s">
        <v>0</v>
      </c>
      <c r="C22" s="56" t="s">
        <v>2</v>
      </c>
      <c r="D22" s="56" t="s">
        <v>4</v>
      </c>
      <c r="E22" s="56" t="s">
        <v>34</v>
      </c>
      <c r="F22" s="57">
        <v>45775</v>
      </c>
      <c r="G22" s="57">
        <v>45776</v>
      </c>
      <c r="H22" s="57">
        <v>45777</v>
      </c>
      <c r="I22" s="57">
        <v>45778</v>
      </c>
      <c r="J22" s="57">
        <v>45779</v>
      </c>
      <c r="K22" s="57">
        <v>45780</v>
      </c>
      <c r="L22" s="57">
        <v>45781</v>
      </c>
      <c r="M22" s="57">
        <v>45782</v>
      </c>
      <c r="N22" s="57">
        <v>45783</v>
      </c>
      <c r="O22" s="57">
        <v>45784</v>
      </c>
      <c r="P22" s="57">
        <v>45785</v>
      </c>
      <c r="Q22" s="57">
        <v>45786</v>
      </c>
      <c r="R22" s="57">
        <v>45787</v>
      </c>
      <c r="S22" s="57">
        <v>45788</v>
      </c>
      <c r="T22" s="57">
        <v>45789</v>
      </c>
      <c r="U22" s="57">
        <v>45790</v>
      </c>
      <c r="V22" s="57">
        <v>45791</v>
      </c>
      <c r="W22" s="57">
        <v>45792</v>
      </c>
      <c r="X22" s="57">
        <v>45793</v>
      </c>
      <c r="Y22" s="57">
        <v>45794</v>
      </c>
      <c r="Z22" s="57">
        <v>45795</v>
      </c>
      <c r="AA22" s="57">
        <v>45796</v>
      </c>
      <c r="AB22" s="57">
        <v>45797</v>
      </c>
      <c r="AC22" s="57">
        <v>45798</v>
      </c>
      <c r="AD22" s="57">
        <v>45799</v>
      </c>
      <c r="AE22" s="57">
        <v>45800</v>
      </c>
      <c r="AF22" s="57">
        <v>45801</v>
      </c>
      <c r="AG22" s="57">
        <v>45802</v>
      </c>
      <c r="AH22" s="57">
        <v>45803</v>
      </c>
      <c r="AI22" s="57">
        <v>45804</v>
      </c>
      <c r="AJ22" s="57">
        <v>45805</v>
      </c>
      <c r="AK22" s="57">
        <v>45806</v>
      </c>
      <c r="AL22" s="57">
        <v>45807</v>
      </c>
      <c r="AM22" s="57">
        <v>45808</v>
      </c>
      <c r="AN22" s="56" t="s">
        <v>35</v>
      </c>
    </row>
    <row r="23" spans="1:40" x14ac:dyDescent="0.25">
      <c r="A23" s="71" t="s">
        <v>19</v>
      </c>
      <c r="B23" s="81" t="s">
        <v>22</v>
      </c>
      <c r="C23" s="59">
        <v>45755</v>
      </c>
      <c r="D23" s="59">
        <v>45755</v>
      </c>
      <c r="E23" s="60">
        <v>0.5</v>
      </c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60">
        <f>E23-SUM(F23:AM23)</f>
        <v>0.5</v>
      </c>
    </row>
    <row r="24" spans="1:40" x14ac:dyDescent="0.25">
      <c r="A24" s="72"/>
      <c r="B24" s="81" t="s">
        <v>25</v>
      </c>
      <c r="C24" s="59">
        <v>45755</v>
      </c>
      <c r="D24" s="59">
        <v>45755</v>
      </c>
      <c r="E24" s="60">
        <v>3</v>
      </c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60">
        <f t="shared" ref="AN24:AN32" si="4">E24-SUM(F24:AM24)</f>
        <v>3</v>
      </c>
    </row>
    <row r="25" spans="1:40" x14ac:dyDescent="0.25">
      <c r="A25" s="71" t="s">
        <v>32</v>
      </c>
      <c r="B25" s="81" t="s">
        <v>23</v>
      </c>
      <c r="C25" s="59">
        <v>45756</v>
      </c>
      <c r="D25" s="59">
        <v>45757</v>
      </c>
      <c r="E25" s="60">
        <v>1</v>
      </c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60">
        <f t="shared" si="4"/>
        <v>1</v>
      </c>
    </row>
    <row r="26" spans="1:40" x14ac:dyDescent="0.25">
      <c r="A26" s="73"/>
      <c r="B26" s="81" t="s">
        <v>24</v>
      </c>
      <c r="C26" s="59">
        <v>45757</v>
      </c>
      <c r="D26" s="59">
        <v>45762</v>
      </c>
      <c r="E26" s="60">
        <v>24.25</v>
      </c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60">
        <f t="shared" si="4"/>
        <v>24.25</v>
      </c>
    </row>
    <row r="27" spans="1:40" x14ac:dyDescent="0.25">
      <c r="A27" s="72"/>
      <c r="B27" s="81" t="s">
        <v>46</v>
      </c>
      <c r="C27" s="59">
        <v>45759</v>
      </c>
      <c r="D27" s="59">
        <v>45763</v>
      </c>
      <c r="E27" s="60">
        <v>25.5</v>
      </c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60">
        <f t="shared" si="4"/>
        <v>25.5</v>
      </c>
    </row>
    <row r="28" spans="1:40" x14ac:dyDescent="0.25">
      <c r="A28" s="64" t="s">
        <v>27</v>
      </c>
      <c r="B28" s="81" t="s">
        <v>30</v>
      </c>
      <c r="C28" s="59">
        <v>45762</v>
      </c>
      <c r="D28" s="59">
        <v>45769</v>
      </c>
      <c r="E28" s="60">
        <v>20</v>
      </c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60">
        <f t="shared" si="4"/>
        <v>20</v>
      </c>
    </row>
    <row r="29" spans="1:40" x14ac:dyDescent="0.25">
      <c r="A29" s="71" t="s">
        <v>26</v>
      </c>
      <c r="B29" s="81" t="s">
        <v>28</v>
      </c>
      <c r="C29" s="59">
        <v>45763</v>
      </c>
      <c r="D29" s="59">
        <v>45767</v>
      </c>
      <c r="E29" s="60">
        <v>7.5</v>
      </c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60">
        <f t="shared" si="4"/>
        <v>7.5</v>
      </c>
    </row>
    <row r="30" spans="1:40" x14ac:dyDescent="0.25">
      <c r="A30" s="72"/>
      <c r="B30" s="81" t="s">
        <v>49</v>
      </c>
      <c r="C30" s="59">
        <v>45765</v>
      </c>
      <c r="D30" s="59">
        <v>45770</v>
      </c>
      <c r="E30" s="60">
        <v>5</v>
      </c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60">
        <f t="shared" si="4"/>
        <v>5</v>
      </c>
    </row>
    <row r="31" spans="1:40" x14ac:dyDescent="0.25">
      <c r="A31" s="64" t="s">
        <v>33</v>
      </c>
      <c r="B31" s="81" t="s">
        <v>31</v>
      </c>
      <c r="C31" s="59">
        <v>45769</v>
      </c>
      <c r="D31" s="59">
        <v>45774</v>
      </c>
      <c r="E31" s="60">
        <v>11.5</v>
      </c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60">
        <f t="shared" si="4"/>
        <v>11.5</v>
      </c>
    </row>
    <row r="32" spans="1:40" x14ac:dyDescent="0.25">
      <c r="A32" s="64" t="s">
        <v>47</v>
      </c>
      <c r="B32" s="81" t="s">
        <v>48</v>
      </c>
      <c r="C32" s="59">
        <v>45770</v>
      </c>
      <c r="D32" s="59">
        <v>45774</v>
      </c>
      <c r="E32" s="60">
        <v>8</v>
      </c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60">
        <f t="shared" si="4"/>
        <v>8</v>
      </c>
    </row>
    <row r="33" spans="1:40" x14ac:dyDescent="0.25">
      <c r="D33" s="67" t="s">
        <v>36</v>
      </c>
      <c r="E33" s="68">
        <f>SUM(E23:E32)</f>
        <v>106.25</v>
      </c>
      <c r="F33" s="68">
        <f t="shared" ref="F33:AR33" si="5">SUM(F23:F32)</f>
        <v>0</v>
      </c>
      <c r="G33" s="68">
        <f t="shared" si="5"/>
        <v>0</v>
      </c>
      <c r="H33" s="68">
        <f t="shared" si="5"/>
        <v>0</v>
      </c>
      <c r="I33" s="68">
        <f t="shared" si="5"/>
        <v>0</v>
      </c>
      <c r="J33" s="68">
        <f t="shared" si="5"/>
        <v>0</v>
      </c>
      <c r="K33" s="68">
        <f t="shared" si="5"/>
        <v>0</v>
      </c>
      <c r="L33" s="68">
        <f t="shared" si="5"/>
        <v>0</v>
      </c>
      <c r="M33" s="68">
        <f t="shared" si="5"/>
        <v>0</v>
      </c>
      <c r="N33" s="68">
        <f t="shared" si="5"/>
        <v>0</v>
      </c>
      <c r="O33" s="68">
        <f t="shared" si="5"/>
        <v>0</v>
      </c>
      <c r="P33" s="68">
        <f t="shared" si="5"/>
        <v>0</v>
      </c>
      <c r="Q33" s="68">
        <f t="shared" si="5"/>
        <v>0</v>
      </c>
      <c r="R33" s="68">
        <f t="shared" si="5"/>
        <v>0</v>
      </c>
      <c r="S33" s="68">
        <f t="shared" si="5"/>
        <v>0</v>
      </c>
      <c r="T33" s="68">
        <f t="shared" si="5"/>
        <v>0</v>
      </c>
      <c r="U33" s="68">
        <f t="shared" si="5"/>
        <v>0</v>
      </c>
      <c r="V33" s="68">
        <f t="shared" si="5"/>
        <v>0</v>
      </c>
      <c r="W33" s="68">
        <f t="shared" si="5"/>
        <v>0</v>
      </c>
      <c r="X33" s="68">
        <f t="shared" si="5"/>
        <v>0</v>
      </c>
      <c r="Y33" s="68">
        <f t="shared" si="5"/>
        <v>0</v>
      </c>
      <c r="Z33" s="68">
        <f t="shared" si="5"/>
        <v>0</v>
      </c>
      <c r="AA33" s="68">
        <f t="shared" si="5"/>
        <v>0</v>
      </c>
      <c r="AB33" s="68">
        <f t="shared" si="5"/>
        <v>0</v>
      </c>
      <c r="AC33" s="68">
        <f t="shared" si="5"/>
        <v>0</v>
      </c>
      <c r="AD33" s="68">
        <f t="shared" si="5"/>
        <v>0</v>
      </c>
      <c r="AE33" s="68">
        <f t="shared" si="5"/>
        <v>0</v>
      </c>
      <c r="AF33" s="68">
        <f t="shared" si="5"/>
        <v>0</v>
      </c>
      <c r="AG33" s="68">
        <f t="shared" si="5"/>
        <v>0</v>
      </c>
      <c r="AH33" s="68">
        <f t="shared" si="5"/>
        <v>0</v>
      </c>
      <c r="AI33" s="68">
        <f t="shared" si="5"/>
        <v>0</v>
      </c>
      <c r="AJ33" s="68">
        <f t="shared" si="5"/>
        <v>0</v>
      </c>
      <c r="AK33" s="68">
        <f t="shared" si="5"/>
        <v>0</v>
      </c>
      <c r="AL33" s="68">
        <f t="shared" si="5"/>
        <v>0</v>
      </c>
      <c r="AM33" s="68">
        <f t="shared" si="5"/>
        <v>0</v>
      </c>
      <c r="AN33" s="68">
        <f>SUM(AN23:AN32)</f>
        <v>106.25</v>
      </c>
    </row>
    <row r="34" spans="1:40" x14ac:dyDescent="0.25">
      <c r="A34" s="69"/>
      <c r="B34" s="54"/>
      <c r="D34" s="67" t="s">
        <v>37</v>
      </c>
      <c r="E34" s="68">
        <f>E33</f>
        <v>106.25</v>
      </c>
      <c r="F34" s="68">
        <f>E34-F33</f>
        <v>106.25</v>
      </c>
      <c r="G34" s="68">
        <f t="shared" ref="G34:AM34" si="6">F34-G33</f>
        <v>106.25</v>
      </c>
      <c r="H34" s="68">
        <f t="shared" si="6"/>
        <v>106.25</v>
      </c>
      <c r="I34" s="68">
        <f t="shared" si="6"/>
        <v>106.25</v>
      </c>
      <c r="J34" s="68">
        <f t="shared" si="6"/>
        <v>106.25</v>
      </c>
      <c r="K34" s="68">
        <f t="shared" si="6"/>
        <v>106.25</v>
      </c>
      <c r="L34" s="68">
        <f t="shared" si="6"/>
        <v>106.25</v>
      </c>
      <c r="M34" s="68">
        <f t="shared" si="6"/>
        <v>106.25</v>
      </c>
      <c r="N34" s="68">
        <f t="shared" si="6"/>
        <v>106.25</v>
      </c>
      <c r="O34" s="68">
        <f t="shared" si="6"/>
        <v>106.25</v>
      </c>
      <c r="P34" s="68">
        <f t="shared" si="6"/>
        <v>106.25</v>
      </c>
      <c r="Q34" s="68">
        <f t="shared" si="6"/>
        <v>106.25</v>
      </c>
      <c r="R34" s="68">
        <f t="shared" si="6"/>
        <v>106.25</v>
      </c>
      <c r="S34" s="68">
        <f t="shared" si="6"/>
        <v>106.25</v>
      </c>
      <c r="T34" s="68">
        <f t="shared" si="6"/>
        <v>106.25</v>
      </c>
      <c r="U34" s="68">
        <f t="shared" si="6"/>
        <v>106.25</v>
      </c>
      <c r="V34" s="68">
        <f t="shared" si="6"/>
        <v>106.25</v>
      </c>
      <c r="W34" s="68">
        <f t="shared" si="6"/>
        <v>106.25</v>
      </c>
      <c r="X34" s="68">
        <f t="shared" si="6"/>
        <v>106.25</v>
      </c>
      <c r="Y34" s="68">
        <f t="shared" si="6"/>
        <v>106.25</v>
      </c>
      <c r="Z34" s="68">
        <f t="shared" si="6"/>
        <v>106.25</v>
      </c>
      <c r="AA34" s="68">
        <f t="shared" si="6"/>
        <v>106.25</v>
      </c>
      <c r="AB34" s="68">
        <f t="shared" si="6"/>
        <v>106.25</v>
      </c>
      <c r="AC34" s="68">
        <f t="shared" si="6"/>
        <v>106.25</v>
      </c>
      <c r="AD34" s="68">
        <f t="shared" si="6"/>
        <v>106.25</v>
      </c>
      <c r="AE34" s="68">
        <f t="shared" si="6"/>
        <v>106.25</v>
      </c>
      <c r="AF34" s="68">
        <f t="shared" si="6"/>
        <v>106.25</v>
      </c>
      <c r="AG34" s="68">
        <f t="shared" si="6"/>
        <v>106.25</v>
      </c>
      <c r="AH34" s="68">
        <f t="shared" si="6"/>
        <v>106.25</v>
      </c>
      <c r="AI34" s="68">
        <f t="shared" si="6"/>
        <v>106.25</v>
      </c>
      <c r="AJ34" s="68">
        <f t="shared" si="6"/>
        <v>106.25</v>
      </c>
      <c r="AK34" s="68">
        <f t="shared" si="6"/>
        <v>106.25</v>
      </c>
      <c r="AL34" s="68">
        <f t="shared" si="6"/>
        <v>106.25</v>
      </c>
      <c r="AM34" s="68">
        <f t="shared" si="6"/>
        <v>106.25</v>
      </c>
    </row>
    <row r="35" spans="1:40" x14ac:dyDescent="0.25">
      <c r="D35" s="67" t="s">
        <v>38</v>
      </c>
      <c r="E35" s="60">
        <f>E33</f>
        <v>106.25</v>
      </c>
      <c r="F35" s="60">
        <f>$E$35-F21*$E$35/COUNT($F$22:$AM$22)</f>
        <v>103.125</v>
      </c>
      <c r="G35" s="60">
        <f t="shared" ref="G35:AM35" si="7">$E$35-G21*$E$35/COUNT($F$22:$AM$22)</f>
        <v>100</v>
      </c>
      <c r="H35" s="60">
        <f t="shared" si="7"/>
        <v>96.875</v>
      </c>
      <c r="I35" s="60">
        <f t="shared" si="7"/>
        <v>93.75</v>
      </c>
      <c r="J35" s="60">
        <f t="shared" si="7"/>
        <v>90.625</v>
      </c>
      <c r="K35" s="60">
        <f t="shared" si="7"/>
        <v>87.5</v>
      </c>
      <c r="L35" s="60">
        <f t="shared" si="7"/>
        <v>84.375</v>
      </c>
      <c r="M35" s="60">
        <f t="shared" si="7"/>
        <v>81.25</v>
      </c>
      <c r="N35" s="60">
        <f t="shared" si="7"/>
        <v>78.125</v>
      </c>
      <c r="O35" s="60">
        <f t="shared" si="7"/>
        <v>75</v>
      </c>
      <c r="P35" s="60">
        <f t="shared" si="7"/>
        <v>71.875</v>
      </c>
      <c r="Q35" s="60">
        <f t="shared" si="7"/>
        <v>68.75</v>
      </c>
      <c r="R35" s="60">
        <f t="shared" si="7"/>
        <v>65.625</v>
      </c>
      <c r="S35" s="60">
        <f t="shared" si="7"/>
        <v>62.5</v>
      </c>
      <c r="T35" s="60">
        <f t="shared" si="7"/>
        <v>59.375</v>
      </c>
      <c r="U35" s="60">
        <f t="shared" si="7"/>
        <v>56.25</v>
      </c>
      <c r="V35" s="60">
        <f t="shared" si="7"/>
        <v>53.125</v>
      </c>
      <c r="W35" s="60">
        <f t="shared" si="7"/>
        <v>50</v>
      </c>
      <c r="X35" s="60">
        <f t="shared" si="7"/>
        <v>46.875</v>
      </c>
      <c r="Y35" s="60">
        <f t="shared" si="7"/>
        <v>43.75</v>
      </c>
      <c r="Z35" s="60">
        <f t="shared" si="7"/>
        <v>40.625</v>
      </c>
      <c r="AA35" s="60">
        <f t="shared" si="7"/>
        <v>37.5</v>
      </c>
      <c r="AB35" s="60">
        <f t="shared" si="7"/>
        <v>34.375</v>
      </c>
      <c r="AC35" s="60">
        <f t="shared" si="7"/>
        <v>31.25</v>
      </c>
      <c r="AD35" s="60">
        <f t="shared" si="7"/>
        <v>28.125</v>
      </c>
      <c r="AE35" s="60">
        <f t="shared" si="7"/>
        <v>25</v>
      </c>
      <c r="AF35" s="60">
        <f t="shared" si="7"/>
        <v>21.875</v>
      </c>
      <c r="AG35" s="60">
        <f t="shared" si="7"/>
        <v>18.75</v>
      </c>
      <c r="AH35" s="60">
        <f t="shared" si="7"/>
        <v>15.625</v>
      </c>
      <c r="AI35" s="60">
        <f t="shared" si="7"/>
        <v>12.5</v>
      </c>
      <c r="AJ35" s="60">
        <f t="shared" si="7"/>
        <v>9.375</v>
      </c>
      <c r="AK35" s="60">
        <f t="shared" si="7"/>
        <v>6.25</v>
      </c>
      <c r="AL35" s="60">
        <f t="shared" si="7"/>
        <v>3.125</v>
      </c>
      <c r="AM35" s="60">
        <f t="shared" si="7"/>
        <v>0</v>
      </c>
    </row>
  </sheetData>
  <mergeCells count="3">
    <mergeCell ref="A4:A5"/>
    <mergeCell ref="A6:A8"/>
    <mergeCell ref="A10:A11"/>
  </mergeCells>
  <phoneticPr fontId="14" type="noConversion"/>
  <dataValidations count="1">
    <dataValidation type="list" allowBlank="1" sqref="E4:Z6 E16:Y16 F7:Z13 AN23:AN32 F26:AM32 E23:AM25 E35:AM35" xr:uid="{71679858-1939-4B9F-A4D7-63892D4A7839}">
      <formula1>$G$3:$L$3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TEAM</vt:lpstr>
      <vt:lpstr>GANTT CHART</vt:lpstr>
      <vt:lpstr>BURNDOWN CHART</vt:lpstr>
      <vt:lpstr>'GANTT CHART'!Área_de_Impressão</vt:lpstr>
      <vt:lpstr>color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Timeline Template</dc:title>
  <dc:creator>Vertex42.com</dc:creator>
  <dc:description>(c) 2017 Vertex42 LLC. All Rights Reserved.</dc:description>
  <cp:lastModifiedBy>Luís Lamy</cp:lastModifiedBy>
  <cp:lastPrinted>2018-04-05T18:14:50Z</cp:lastPrinted>
  <dcterms:created xsi:type="dcterms:W3CDTF">2017-01-09T18:01:51Z</dcterms:created>
  <dcterms:modified xsi:type="dcterms:W3CDTF">2025-05-25T14:53:03Z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</Properties>
</file>